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C:\Users\martin.dedina\Documents\Emise\IIR\IIR\2024\"/>
    </mc:Choice>
  </mc:AlternateContent>
  <xr:revisionPtr revIDLastSave="0" documentId="13_ncr:1_{D5BB0380-1BBE-4135-996C-4C02141A2AF5}" xr6:coauthVersionLast="47" xr6:coauthVersionMax="47" xr10:uidLastSave="{00000000-0000-0000-0000-000000000000}"/>
  <bookViews>
    <workbookView xWindow="-120" yWindow="-120" windowWidth="29040" windowHeight="15720" tabRatio="847" activeTab="1" xr2:uid="{00000000-000D-0000-FFFF-FFFF00000000}"/>
  </bookViews>
  <sheets>
    <sheet name="3B_1 Farm structure" sheetId="114" r:id="rId1"/>
    <sheet name="3B_2 Number of animals" sheetId="109" r:id="rId2"/>
    <sheet name="swine housing techniques" sheetId="130" r:id="rId3"/>
    <sheet name="3B_3 Nex rate" sheetId="121" r:id="rId4"/>
    <sheet name="3B_4 AWMS" sheetId="127" r:id="rId5"/>
    <sheet name="3B_5 Volatile excreted solids" sheetId="119" r:id="rId6"/>
    <sheet name="3B_6 Abatement effects " sheetId="128" r:id="rId7"/>
  </sheets>
  <externalReferences>
    <externalReference r:id="rId8"/>
    <externalReference r:id="rId9"/>
    <externalReference r:id="rId10"/>
    <externalReference r:id="rId11"/>
    <externalReference r:id="rId12"/>
    <externalReference r:id="rId13"/>
  </externalReferences>
  <definedNames>
    <definedName name="_Ref31279868" localSheetId="5">'3B_5 Volatile excreted solids'!#REF!</definedName>
    <definedName name="Activity_Data__From_1990" localSheetId="4">#REF!</definedName>
    <definedName name="Activity_Data__From_1990">#REF!</definedName>
    <definedName name="Animals_Categories">[1]Structure!$R$3:$R$11</definedName>
    <definedName name="Animals_CategoriesFPRP">[1]Structure!$U$3:$U$9</definedName>
    <definedName name="Annex_III_TableIIIB_GNFR_Codes" localSheetId="4">#REF!</definedName>
    <definedName name="Annex_III_TableIIIB_GNFR_Codes">#REF!</definedName>
    <definedName name="AWMS_Categories">[1]Structure!$S$3:$S$9</definedName>
    <definedName name="Dairy_Digestibility" localSheetId="4">#REF!</definedName>
    <definedName name="Dairy_Digestibility">#REF!</definedName>
    <definedName name="Dairy_EFCH4_EF" localSheetId="4">#REF!</definedName>
    <definedName name="Dairy_EFCH4_EF">#REF!</definedName>
    <definedName name="Dairy_Feeding" localSheetId="4">#REF!</definedName>
    <definedName name="Dairy_Feeding">#REF!</definedName>
    <definedName name="Dairy_Milk" localSheetId="4">#REF!</definedName>
    <definedName name="Dairy_Milk">#REF!</definedName>
    <definedName name="Dairy_Population" localSheetId="4">#REF!</definedName>
    <definedName name="Dairy_Population">#REF!</definedName>
    <definedName name="Dairy_Pregnancy" localSheetId="4">#REF!</definedName>
    <definedName name="Dairy_Pregnancy">#REF!</definedName>
    <definedName name="Dairy_Weight" localSheetId="4">#REF!</definedName>
    <definedName name="Dairy_Weight">#REF!</definedName>
    <definedName name="Dairy_Work" localSheetId="4">#REF!</definedName>
    <definedName name="Dairy_Work">#REF!</definedName>
    <definedName name="data">#REF!</definedName>
    <definedName name="DefaultParameters" localSheetId="3">OFFSET('[2]Default Parameters'!$A$3,0,0,COUNTA('[2]Default Parameters'!$A:$A),COUNTA('[2]Default Parameters'!$3:$3))</definedName>
    <definedName name="DefaultParameters" localSheetId="4">OFFSET('[2]Default Parameters'!$A$3,0,0,COUNTA('[2]Default Parameters'!$A:$A),COUNTA('[2]Default Parameters'!$3:$3))</definedName>
    <definedName name="DefaultParameters" localSheetId="6">OFFSET('[6]Default Parameters'!$A$3,0,0,COUNTA('[6]Default Parameters'!$A:$A),COUNTA('[6]Default Parameters'!$3:$3))</definedName>
    <definedName name="DefaultParameters">OFFSET(#REF!,0,0,COUNTA(#REF!),COUNTA(#REF!))</definedName>
    <definedName name="fg" localSheetId="4">#REF!</definedName>
    <definedName name="fg">#REF!</definedName>
    <definedName name="Goats_FPRP_FracLossMS">"PRP!$C$26:$AG$26"</definedName>
    <definedName name="Heavy_Metals__from_1990">#REF!</definedName>
    <definedName name="Horses_FPRP_FracLossMS">"PRP!$C$26:$AG$26"</definedName>
    <definedName name="LivestockPop" localSheetId="3">'[2]Step 1'!$A$1:$BS$100</definedName>
    <definedName name="LivestockPop" localSheetId="4">'[2]Step 1'!$A$1:$BS$100</definedName>
    <definedName name="LivestockPop" localSheetId="6">'[6]Step 1'!$A$1:$BZ$100</definedName>
    <definedName name="LivestockPop">#REF!</definedName>
    <definedName name="Main_Pollutants_and_Particulate" localSheetId="4">#REF!</definedName>
    <definedName name="Main_Pollutants_and_Particulate">#REF!</definedName>
    <definedName name="_xlnm.Print_Titles" localSheetId="3">'3B_3 Nex rate'!$1:$2</definedName>
    <definedName name="ND_AnimalManure_FracLossMS">"'Direct '!$C$32:$AG$32"</definedName>
    <definedName name="ND_CropResidues_FracLossMS">"'Direct '!$C$43:$AG$43"</definedName>
    <definedName name="ND_FSOM_FracLossMS">"'Direct '!$C$55:$AG$55"</definedName>
    <definedName name="ND_OtherOrganicFert_FracLossMS">"'Direct '!$C$24:$AG$24"</definedName>
    <definedName name="ND_SewageSludge_FracLossMS">"'Direct '!$C$49:$AG$49"</definedName>
    <definedName name="ND_SynthFertil_FracLossMS">"'Direct '!$C$16:$AG$16"</definedName>
    <definedName name="NonDairy_SolidStorage_EF3">"AWMS_animals!$C$404:$AG$40"</definedName>
    <definedName name="OLE_LINK1" localSheetId="5">'3B_5 Volatile excreted solids'!#REF!</definedName>
    <definedName name="Parameters" localSheetId="3">[2]Parameters!$A:$BH</definedName>
    <definedName name="Parameters" localSheetId="4">[2]Parameters!$A:$BH</definedName>
    <definedName name="Parameters" localSheetId="6">[6]Parameters!$A:$BO</definedName>
    <definedName name="Parameters">#REF!</definedName>
    <definedName name="Persistent_Organic_Pollutants__POPs_From_1990" localSheetId="4">#REF!</definedName>
    <definedName name="Persistent_Organic_Pollutants__POPs_From_1990">#REF!</definedName>
    <definedName name="Poultry_FPRP_FracLossMS">"PRP!$C$16:$AG$16"</definedName>
    <definedName name="Sheep_FPRP_FracLossMS">"PRP!$C$26:$AG$26"</definedName>
    <definedName name="SourcesN2O_Categories">[1]Structure!$T$3:$T$9</definedName>
    <definedName name="Swine_FPRP_FracLossMS">"PRP!$C$16:$AG$16"</definedName>
    <definedName name="xxxx">#REF!</definedName>
    <definedName name="x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36" i="128" l="1"/>
  <c r="AP435" i="128"/>
  <c r="AP434" i="128"/>
  <c r="AP432" i="128"/>
  <c r="AP431" i="128"/>
  <c r="AP430" i="128"/>
  <c r="H427" i="128"/>
  <c r="I427" i="128" s="1"/>
  <c r="J427" i="128" s="1"/>
  <c r="K427" i="128" s="1"/>
  <c r="L427" i="128" s="1"/>
  <c r="M427" i="128" s="1"/>
  <c r="N427" i="128" s="1"/>
  <c r="O427" i="128" s="1"/>
  <c r="P427" i="128" s="1"/>
  <c r="Q427" i="128" s="1"/>
  <c r="R427" i="128" s="1"/>
  <c r="S427" i="128" s="1"/>
  <c r="T427" i="128" s="1"/>
  <c r="U427" i="128" s="1"/>
  <c r="V427" i="128" s="1"/>
  <c r="W427" i="128" s="1"/>
  <c r="X427" i="128" s="1"/>
  <c r="Y427" i="128" s="1"/>
  <c r="Z427" i="128" s="1"/>
  <c r="AA427" i="128" s="1"/>
  <c r="AB427" i="128" s="1"/>
  <c r="AC427" i="128" s="1"/>
  <c r="AD427" i="128" s="1"/>
  <c r="AE427" i="128" s="1"/>
  <c r="AF427" i="128" s="1"/>
  <c r="AG427" i="128" s="1"/>
  <c r="AH427" i="128" s="1"/>
  <c r="AI427" i="128" s="1"/>
  <c r="AJ427" i="128" s="1"/>
  <c r="AK427" i="128" s="1"/>
  <c r="AL427" i="128" s="1"/>
  <c r="AM427" i="128" s="1"/>
  <c r="AN427" i="128" s="1"/>
  <c r="AO427" i="128" s="1"/>
  <c r="AP427" i="128" s="1"/>
  <c r="AQ427" i="128" s="1"/>
  <c r="AR427" i="128" s="1"/>
  <c r="AS427" i="128" s="1"/>
  <c r="AT427" i="128" s="1"/>
  <c r="AU427" i="128" s="1"/>
  <c r="H425" i="128"/>
  <c r="I425" i="128" s="1"/>
  <c r="J425" i="128" s="1"/>
  <c r="K425" i="128" s="1"/>
  <c r="L425" i="128" s="1"/>
  <c r="M425" i="128" s="1"/>
  <c r="N425" i="128" s="1"/>
  <c r="O425" i="128" s="1"/>
  <c r="P425" i="128" s="1"/>
  <c r="Q425" i="128" s="1"/>
  <c r="R425" i="128" s="1"/>
  <c r="S425" i="128" s="1"/>
  <c r="T425" i="128" s="1"/>
  <c r="U425" i="128" s="1"/>
  <c r="V425" i="128" s="1"/>
  <c r="W425" i="128" s="1"/>
  <c r="X425" i="128" s="1"/>
  <c r="Y425" i="128" s="1"/>
  <c r="Z425" i="128" s="1"/>
  <c r="AA425" i="128" s="1"/>
  <c r="AB425" i="128" s="1"/>
  <c r="AC425" i="128" s="1"/>
  <c r="AD425" i="128" s="1"/>
  <c r="AE425" i="128" s="1"/>
  <c r="AF425" i="128" s="1"/>
  <c r="AG425" i="128" s="1"/>
  <c r="AH425" i="128" s="1"/>
  <c r="AI425" i="128" s="1"/>
  <c r="AJ425" i="128" s="1"/>
  <c r="AK425" i="128" s="1"/>
  <c r="AL425" i="128" s="1"/>
  <c r="AM425" i="128" s="1"/>
  <c r="AN425" i="128" s="1"/>
  <c r="AO425" i="128" s="1"/>
  <c r="AP425" i="128" s="1"/>
  <c r="AQ425" i="128" s="1"/>
  <c r="AR425" i="128" s="1"/>
  <c r="AS425" i="128" s="1"/>
  <c r="AT425" i="128" s="1"/>
  <c r="AU425" i="128" s="1"/>
  <c r="H424" i="128"/>
  <c r="I424" i="128" s="1"/>
  <c r="G423" i="128"/>
  <c r="G436" i="128" s="1" a="1"/>
  <c r="G436" i="128" s="1"/>
  <c r="H421" i="128"/>
  <c r="I421" i="128" s="1"/>
  <c r="J421" i="128" s="1"/>
  <c r="K421" i="128" s="1"/>
  <c r="L421" i="128" s="1"/>
  <c r="M421" i="128" s="1"/>
  <c r="N421" i="128" s="1"/>
  <c r="O421" i="128" s="1"/>
  <c r="P421" i="128" s="1"/>
  <c r="Q421" i="128" s="1"/>
  <c r="R421" i="128" s="1"/>
  <c r="S421" i="128" s="1"/>
  <c r="T421" i="128" s="1"/>
  <c r="U421" i="128" s="1"/>
  <c r="V421" i="128" s="1"/>
  <c r="W421" i="128" s="1"/>
  <c r="X421" i="128" s="1"/>
  <c r="Y421" i="128" s="1"/>
  <c r="Z421" i="128" s="1"/>
  <c r="AA421" i="128" s="1"/>
  <c r="AB421" i="128" s="1"/>
  <c r="AC421" i="128" s="1"/>
  <c r="AD421" i="128" s="1"/>
  <c r="AE421" i="128" s="1"/>
  <c r="AF421" i="128" s="1"/>
  <c r="AG421" i="128" s="1"/>
  <c r="AH421" i="128" s="1"/>
  <c r="AI421" i="128" s="1"/>
  <c r="AJ421" i="128" s="1"/>
  <c r="AK421" i="128" s="1"/>
  <c r="AL421" i="128" s="1"/>
  <c r="AM421" i="128" s="1"/>
  <c r="AN421" i="128" s="1"/>
  <c r="AO421" i="128" s="1"/>
  <c r="G419" i="128" a="1"/>
  <c r="G419" i="128" s="1"/>
  <c r="A419" i="128"/>
  <c r="AP418" i="128"/>
  <c r="AM418" i="128"/>
  <c r="AM435" i="128" s="1"/>
  <c r="AJ418" i="128"/>
  <c r="AJ435" i="128" s="1"/>
  <c r="AP417" i="128"/>
  <c r="AM417" i="128"/>
  <c r="AM434" i="128" s="1"/>
  <c r="AJ417" i="128"/>
  <c r="AJ434" i="128" s="1"/>
  <c r="AP415" i="128"/>
  <c r="AM415" i="128"/>
  <c r="AM432" i="128" s="1"/>
  <c r="AJ415" i="128"/>
  <c r="AJ432" i="128" s="1"/>
  <c r="AP414" i="128"/>
  <c r="AM414" i="128"/>
  <c r="AM431" i="128" s="1"/>
  <c r="AJ414" i="128"/>
  <c r="AJ431" i="128" s="1"/>
  <c r="AP413" i="128"/>
  <c r="AM413" i="128"/>
  <c r="AM430" i="128" s="1"/>
  <c r="AJ413" i="128"/>
  <c r="AJ430" i="128" s="1"/>
  <c r="AM412" i="128"/>
  <c r="AM429" i="128" s="1"/>
  <c r="AJ412" i="128"/>
  <c r="AJ429" i="128" s="1"/>
  <c r="H410" i="128"/>
  <c r="I410" i="128" s="1"/>
  <c r="J410" i="128" s="1"/>
  <c r="K410" i="128" s="1"/>
  <c r="L410" i="128" s="1"/>
  <c r="M410" i="128" s="1"/>
  <c r="N410" i="128" s="1"/>
  <c r="O410" i="128" s="1"/>
  <c r="P410" i="128" s="1"/>
  <c r="Q410" i="128" s="1"/>
  <c r="R410" i="128" s="1"/>
  <c r="S410" i="128" s="1"/>
  <c r="T410" i="128" s="1"/>
  <c r="U410" i="128" s="1"/>
  <c r="V410" i="128" s="1"/>
  <c r="W410" i="128" s="1"/>
  <c r="X410" i="128" s="1"/>
  <c r="Y410" i="128" s="1"/>
  <c r="Z410" i="128" s="1"/>
  <c r="AA410" i="128" s="1"/>
  <c r="AB410" i="128" s="1"/>
  <c r="AC410" i="128" s="1"/>
  <c r="AD410" i="128" s="1"/>
  <c r="AE410" i="128" s="1"/>
  <c r="AF410" i="128" s="1"/>
  <c r="AG410" i="128" s="1"/>
  <c r="AH410" i="128" s="1"/>
  <c r="AI410" i="128" s="1"/>
  <c r="AJ410" i="128" s="1"/>
  <c r="AK410" i="128" s="1"/>
  <c r="AL410" i="128" s="1"/>
  <c r="AM410" i="128" s="1"/>
  <c r="AN410" i="128" s="1"/>
  <c r="AO410" i="128" s="1"/>
  <c r="AP410" i="128" s="1"/>
  <c r="AQ410" i="128" s="1"/>
  <c r="AR410" i="128" s="1"/>
  <c r="AS410" i="128" s="1"/>
  <c r="AT410" i="128" s="1"/>
  <c r="AU410" i="128" s="1"/>
  <c r="H408" i="128"/>
  <c r="I408" i="128" s="1"/>
  <c r="J408" i="128" s="1"/>
  <c r="K408" i="128" s="1"/>
  <c r="L408" i="128" s="1"/>
  <c r="M408" i="128" s="1"/>
  <c r="N408" i="128" s="1"/>
  <c r="O408" i="128" s="1"/>
  <c r="P408" i="128" s="1"/>
  <c r="Q408" i="128" s="1"/>
  <c r="R408" i="128" s="1"/>
  <c r="S408" i="128" s="1"/>
  <c r="T408" i="128" s="1"/>
  <c r="U408" i="128" s="1"/>
  <c r="V408" i="128" s="1"/>
  <c r="W408" i="128" s="1"/>
  <c r="X408" i="128" s="1"/>
  <c r="Y408" i="128" s="1"/>
  <c r="Z408" i="128" s="1"/>
  <c r="AA408" i="128" s="1"/>
  <c r="AB408" i="128" s="1"/>
  <c r="AC408" i="128" s="1"/>
  <c r="AD408" i="128" s="1"/>
  <c r="AE408" i="128" s="1"/>
  <c r="AF408" i="128" s="1"/>
  <c r="AG408" i="128" s="1"/>
  <c r="AH408" i="128" s="1"/>
  <c r="AI408" i="128" s="1"/>
  <c r="AJ408" i="128" s="1"/>
  <c r="AK408" i="128" s="1"/>
  <c r="AL408" i="128" s="1"/>
  <c r="AM408" i="128" s="1"/>
  <c r="AN408" i="128" s="1"/>
  <c r="AO408" i="128" s="1"/>
  <c r="AP408" i="128" s="1"/>
  <c r="AQ408" i="128" s="1"/>
  <c r="AR408" i="128" s="1"/>
  <c r="AS408" i="128" s="1"/>
  <c r="AT408" i="128" s="1"/>
  <c r="AU408" i="128" s="1"/>
  <c r="H407" i="128"/>
  <c r="I407" i="128" s="1"/>
  <c r="G406" i="128"/>
  <c r="H404" i="128"/>
  <c r="I404" i="128" s="1"/>
  <c r="J404" i="128" s="1"/>
  <c r="K404" i="128" s="1"/>
  <c r="L404" i="128" s="1"/>
  <c r="M404" i="128" s="1"/>
  <c r="N404" i="128" s="1"/>
  <c r="O404" i="128" s="1"/>
  <c r="P404" i="128" s="1"/>
  <c r="Q404" i="128" s="1"/>
  <c r="R404" i="128" s="1"/>
  <c r="S404" i="128" s="1"/>
  <c r="T404" i="128" s="1"/>
  <c r="U404" i="128" s="1"/>
  <c r="V404" i="128" s="1"/>
  <c r="W404" i="128" s="1"/>
  <c r="X404" i="128" s="1"/>
  <c r="Y404" i="128" s="1"/>
  <c r="Z404" i="128" s="1"/>
  <c r="AA404" i="128" s="1"/>
  <c r="AB404" i="128" s="1"/>
  <c r="AC404" i="128" s="1"/>
  <c r="AD404" i="128" s="1"/>
  <c r="AE404" i="128" s="1"/>
  <c r="AF404" i="128" s="1"/>
  <c r="AG404" i="128" s="1"/>
  <c r="AH404" i="128" s="1"/>
  <c r="AI404" i="128" s="1"/>
  <c r="AJ404" i="128" s="1"/>
  <c r="AK404" i="128" s="1"/>
  <c r="AL404" i="128" s="1"/>
  <c r="AM404" i="128" s="1"/>
  <c r="AN404" i="128" s="1"/>
  <c r="AO404" i="128" s="1"/>
  <c r="A402" i="128"/>
  <c r="AP401" i="128"/>
  <c r="AP400" i="128"/>
  <c r="AP398" i="128"/>
  <c r="AP397" i="128"/>
  <c r="AP396" i="128"/>
  <c r="H393" i="128"/>
  <c r="I393" i="128" s="1"/>
  <c r="J393" i="128" s="1"/>
  <c r="K393" i="128" s="1"/>
  <c r="L393" i="128" s="1"/>
  <c r="M393" i="128" s="1"/>
  <c r="N393" i="128" s="1"/>
  <c r="O393" i="128" s="1"/>
  <c r="P393" i="128" s="1"/>
  <c r="Q393" i="128" s="1"/>
  <c r="R393" i="128" s="1"/>
  <c r="S393" i="128" s="1"/>
  <c r="T393" i="128" s="1"/>
  <c r="U393" i="128" s="1"/>
  <c r="V393" i="128" s="1"/>
  <c r="W393" i="128" s="1"/>
  <c r="X393" i="128" s="1"/>
  <c r="Y393" i="128" s="1"/>
  <c r="Z393" i="128" s="1"/>
  <c r="AA393" i="128" s="1"/>
  <c r="AB393" i="128" s="1"/>
  <c r="AC393" i="128" s="1"/>
  <c r="AD393" i="128" s="1"/>
  <c r="AE393" i="128" s="1"/>
  <c r="AF393" i="128" s="1"/>
  <c r="AG393" i="128" s="1"/>
  <c r="AH393" i="128" s="1"/>
  <c r="AI393" i="128" s="1"/>
  <c r="AJ393" i="128" s="1"/>
  <c r="AK393" i="128" s="1"/>
  <c r="AL393" i="128" s="1"/>
  <c r="AM393" i="128" s="1"/>
  <c r="AN393" i="128" s="1"/>
  <c r="AO393" i="128" s="1"/>
  <c r="AP393" i="128" s="1"/>
  <c r="AQ393" i="128" s="1"/>
  <c r="AR393" i="128" s="1"/>
  <c r="AS393" i="128" s="1"/>
  <c r="AT393" i="128" s="1"/>
  <c r="AU393" i="128" s="1"/>
  <c r="H391" i="128"/>
  <c r="I391" i="128" s="1"/>
  <c r="J391" i="128" s="1"/>
  <c r="K391" i="128" s="1"/>
  <c r="L391" i="128" s="1"/>
  <c r="M391" i="128" s="1"/>
  <c r="N391" i="128" s="1"/>
  <c r="O391" i="128" s="1"/>
  <c r="P391" i="128" s="1"/>
  <c r="Q391" i="128" s="1"/>
  <c r="R391" i="128" s="1"/>
  <c r="S391" i="128" s="1"/>
  <c r="T391" i="128" s="1"/>
  <c r="U391" i="128" s="1"/>
  <c r="V391" i="128" s="1"/>
  <c r="W391" i="128" s="1"/>
  <c r="X391" i="128" s="1"/>
  <c r="Y391" i="128" s="1"/>
  <c r="Z391" i="128" s="1"/>
  <c r="AA391" i="128" s="1"/>
  <c r="AB391" i="128" s="1"/>
  <c r="AC391" i="128" s="1"/>
  <c r="AD391" i="128" s="1"/>
  <c r="AE391" i="128" s="1"/>
  <c r="AF391" i="128" s="1"/>
  <c r="AG391" i="128" s="1"/>
  <c r="AH391" i="128" s="1"/>
  <c r="AI391" i="128" s="1"/>
  <c r="AJ391" i="128" s="1"/>
  <c r="AK391" i="128" s="1"/>
  <c r="AL391" i="128" s="1"/>
  <c r="AM391" i="128" s="1"/>
  <c r="AN391" i="128" s="1"/>
  <c r="AO391" i="128" s="1"/>
  <c r="AP391" i="128" s="1"/>
  <c r="AQ391" i="128" s="1"/>
  <c r="AR391" i="128" s="1"/>
  <c r="AS391" i="128" s="1"/>
  <c r="AT391" i="128" s="1"/>
  <c r="AU391" i="128" s="1"/>
  <c r="H390" i="128"/>
  <c r="I390" i="128" s="1"/>
  <c r="G389" i="128"/>
  <c r="G402" i="128" s="1" a="1"/>
  <c r="G402" i="128" s="1"/>
  <c r="H387" i="128"/>
  <c r="I387" i="128" s="1"/>
  <c r="J387" i="128" s="1"/>
  <c r="K387" i="128" s="1"/>
  <c r="L387" i="128" s="1"/>
  <c r="M387" i="128" s="1"/>
  <c r="N387" i="128" s="1"/>
  <c r="O387" i="128" s="1"/>
  <c r="P387" i="128" s="1"/>
  <c r="Q387" i="128" s="1"/>
  <c r="R387" i="128" s="1"/>
  <c r="S387" i="128" s="1"/>
  <c r="T387" i="128" s="1"/>
  <c r="U387" i="128" s="1"/>
  <c r="V387" i="128" s="1"/>
  <c r="W387" i="128" s="1"/>
  <c r="X387" i="128" s="1"/>
  <c r="Y387" i="128" s="1"/>
  <c r="Z387" i="128" s="1"/>
  <c r="AA387" i="128" s="1"/>
  <c r="AB387" i="128" s="1"/>
  <c r="AC387" i="128" s="1"/>
  <c r="AD387" i="128" s="1"/>
  <c r="AE387" i="128" s="1"/>
  <c r="AF387" i="128" s="1"/>
  <c r="AG387" i="128" s="1"/>
  <c r="AH387" i="128" s="1"/>
  <c r="AI387" i="128" s="1"/>
  <c r="AJ387" i="128" s="1"/>
  <c r="AK387" i="128" s="1"/>
  <c r="AL387" i="128" s="1"/>
  <c r="AM387" i="128" s="1"/>
  <c r="AN387" i="128" s="1"/>
  <c r="AO387" i="128" s="1"/>
  <c r="A385" i="128"/>
  <c r="AP384" i="128"/>
  <c r="AP383" i="128"/>
  <c r="AP381" i="128"/>
  <c r="AP380" i="128"/>
  <c r="AP379" i="128"/>
  <c r="H376" i="128"/>
  <c r="I376" i="128" s="1"/>
  <c r="J376" i="128" s="1"/>
  <c r="K376" i="128" s="1"/>
  <c r="L376" i="128" s="1"/>
  <c r="M376" i="128" s="1"/>
  <c r="N376" i="128" s="1"/>
  <c r="O376" i="128" s="1"/>
  <c r="P376" i="128" s="1"/>
  <c r="Q376" i="128" s="1"/>
  <c r="R376" i="128" s="1"/>
  <c r="S376" i="128" s="1"/>
  <c r="T376" i="128" s="1"/>
  <c r="U376" i="128" s="1"/>
  <c r="V376" i="128" s="1"/>
  <c r="W376" i="128" s="1"/>
  <c r="X376" i="128" s="1"/>
  <c r="Y376" i="128" s="1"/>
  <c r="Z376" i="128" s="1"/>
  <c r="AA376" i="128" s="1"/>
  <c r="AB376" i="128" s="1"/>
  <c r="AC376" i="128" s="1"/>
  <c r="AD376" i="128" s="1"/>
  <c r="AE376" i="128" s="1"/>
  <c r="AF376" i="128" s="1"/>
  <c r="AG376" i="128" s="1"/>
  <c r="AH376" i="128" s="1"/>
  <c r="AI376" i="128" s="1"/>
  <c r="AJ376" i="128" s="1"/>
  <c r="AK376" i="128" s="1"/>
  <c r="AL376" i="128" s="1"/>
  <c r="AM376" i="128" s="1"/>
  <c r="AN376" i="128" s="1"/>
  <c r="AO376" i="128" s="1"/>
  <c r="AP376" i="128" s="1"/>
  <c r="AQ376" i="128" s="1"/>
  <c r="AR376" i="128" s="1"/>
  <c r="AS376" i="128" s="1"/>
  <c r="AT376" i="128" s="1"/>
  <c r="AU376" i="128" s="1"/>
  <c r="H374" i="128"/>
  <c r="I374" i="128" s="1"/>
  <c r="J374" i="128" s="1"/>
  <c r="K374" i="128" s="1"/>
  <c r="L374" i="128" s="1"/>
  <c r="M374" i="128" s="1"/>
  <c r="N374" i="128" s="1"/>
  <c r="O374" i="128" s="1"/>
  <c r="P374" i="128" s="1"/>
  <c r="Q374" i="128" s="1"/>
  <c r="R374" i="128" s="1"/>
  <c r="S374" i="128" s="1"/>
  <c r="T374" i="128" s="1"/>
  <c r="U374" i="128" s="1"/>
  <c r="V374" i="128" s="1"/>
  <c r="W374" i="128" s="1"/>
  <c r="X374" i="128" s="1"/>
  <c r="Y374" i="128" s="1"/>
  <c r="Z374" i="128" s="1"/>
  <c r="AA374" i="128" s="1"/>
  <c r="AB374" i="128" s="1"/>
  <c r="AC374" i="128" s="1"/>
  <c r="AD374" i="128" s="1"/>
  <c r="AE374" i="128" s="1"/>
  <c r="AF374" i="128" s="1"/>
  <c r="AG374" i="128" s="1"/>
  <c r="AH374" i="128" s="1"/>
  <c r="AI374" i="128" s="1"/>
  <c r="AJ374" i="128" s="1"/>
  <c r="AK374" i="128" s="1"/>
  <c r="AL374" i="128" s="1"/>
  <c r="AM374" i="128" s="1"/>
  <c r="AN374" i="128" s="1"/>
  <c r="AO374" i="128" s="1"/>
  <c r="AP374" i="128" s="1"/>
  <c r="AQ374" i="128" s="1"/>
  <c r="AR374" i="128" s="1"/>
  <c r="AS374" i="128" s="1"/>
  <c r="AT374" i="128" s="1"/>
  <c r="AU374" i="128" s="1"/>
  <c r="H373" i="128"/>
  <c r="I373" i="128" s="1"/>
  <c r="G372" i="128"/>
  <c r="G385" i="128" s="1" a="1"/>
  <c r="G385" i="128" s="1"/>
  <c r="H370" i="128"/>
  <c r="I370" i="128" s="1"/>
  <c r="J370" i="128" s="1"/>
  <c r="K370" i="128" s="1"/>
  <c r="L370" i="128" s="1"/>
  <c r="M370" i="128" s="1"/>
  <c r="N370" i="128" s="1"/>
  <c r="O370" i="128" s="1"/>
  <c r="P370" i="128" s="1"/>
  <c r="Q370" i="128" s="1"/>
  <c r="R370" i="128" s="1"/>
  <c r="S370" i="128" s="1"/>
  <c r="T370" i="128" s="1"/>
  <c r="U370" i="128" s="1"/>
  <c r="V370" i="128" s="1"/>
  <c r="W370" i="128" s="1"/>
  <c r="X370" i="128" s="1"/>
  <c r="Y370" i="128" s="1"/>
  <c r="Z370" i="128" s="1"/>
  <c r="AA370" i="128" s="1"/>
  <c r="AB370" i="128" s="1"/>
  <c r="AC370" i="128" s="1"/>
  <c r="AD370" i="128" s="1"/>
  <c r="AE370" i="128" s="1"/>
  <c r="AF370" i="128" s="1"/>
  <c r="AG370" i="128" s="1"/>
  <c r="AH370" i="128" s="1"/>
  <c r="AI370" i="128" s="1"/>
  <c r="AJ370" i="128" s="1"/>
  <c r="AK370" i="128" s="1"/>
  <c r="AL370" i="128" s="1"/>
  <c r="AM370" i="128" s="1"/>
  <c r="AN370" i="128" s="1"/>
  <c r="AO370" i="128" s="1"/>
  <c r="G368" i="128" a="1"/>
  <c r="G368" i="128" s="1"/>
  <c r="A368" i="128"/>
  <c r="AP367" i="128"/>
  <c r="AP366" i="128"/>
  <c r="AP364" i="128"/>
  <c r="AP363" i="128"/>
  <c r="AP362" i="128"/>
  <c r="H359" i="128"/>
  <c r="I359" i="128" s="1"/>
  <c r="J359" i="128" s="1"/>
  <c r="K359" i="128" s="1"/>
  <c r="L359" i="128" s="1"/>
  <c r="M359" i="128" s="1"/>
  <c r="N359" i="128" s="1"/>
  <c r="O359" i="128" s="1"/>
  <c r="P359" i="128" s="1"/>
  <c r="Q359" i="128" s="1"/>
  <c r="R359" i="128" s="1"/>
  <c r="S359" i="128" s="1"/>
  <c r="T359" i="128" s="1"/>
  <c r="U359" i="128" s="1"/>
  <c r="V359" i="128" s="1"/>
  <c r="W359" i="128" s="1"/>
  <c r="X359" i="128" s="1"/>
  <c r="Y359" i="128" s="1"/>
  <c r="Z359" i="128" s="1"/>
  <c r="AA359" i="128" s="1"/>
  <c r="AB359" i="128" s="1"/>
  <c r="AC359" i="128" s="1"/>
  <c r="AD359" i="128" s="1"/>
  <c r="AE359" i="128" s="1"/>
  <c r="AF359" i="128" s="1"/>
  <c r="AG359" i="128" s="1"/>
  <c r="AH359" i="128" s="1"/>
  <c r="AI359" i="128" s="1"/>
  <c r="AJ359" i="128" s="1"/>
  <c r="AK359" i="128" s="1"/>
  <c r="AL359" i="128" s="1"/>
  <c r="AM359" i="128" s="1"/>
  <c r="AN359" i="128" s="1"/>
  <c r="AO359" i="128" s="1"/>
  <c r="AP359" i="128" s="1"/>
  <c r="AQ359" i="128" s="1"/>
  <c r="AR359" i="128" s="1"/>
  <c r="AS359" i="128" s="1"/>
  <c r="AT359" i="128" s="1"/>
  <c r="AU359" i="128" s="1"/>
  <c r="H357" i="128"/>
  <c r="I357" i="128" s="1"/>
  <c r="J357" i="128" s="1"/>
  <c r="K357" i="128" s="1"/>
  <c r="L357" i="128" s="1"/>
  <c r="M357" i="128" s="1"/>
  <c r="N357" i="128" s="1"/>
  <c r="O357" i="128" s="1"/>
  <c r="P357" i="128" s="1"/>
  <c r="Q357" i="128" s="1"/>
  <c r="R357" i="128" s="1"/>
  <c r="S357" i="128" s="1"/>
  <c r="T357" i="128" s="1"/>
  <c r="U357" i="128" s="1"/>
  <c r="V357" i="128" s="1"/>
  <c r="W357" i="128" s="1"/>
  <c r="X357" i="128" s="1"/>
  <c r="Y357" i="128" s="1"/>
  <c r="Z357" i="128" s="1"/>
  <c r="AA357" i="128" s="1"/>
  <c r="AB357" i="128" s="1"/>
  <c r="AC357" i="128" s="1"/>
  <c r="AD357" i="128" s="1"/>
  <c r="AE357" i="128" s="1"/>
  <c r="AF357" i="128" s="1"/>
  <c r="AG357" i="128" s="1"/>
  <c r="AH357" i="128" s="1"/>
  <c r="AI357" i="128" s="1"/>
  <c r="AJ357" i="128" s="1"/>
  <c r="AK357" i="128" s="1"/>
  <c r="AL357" i="128" s="1"/>
  <c r="AM357" i="128" s="1"/>
  <c r="AN357" i="128" s="1"/>
  <c r="AO357" i="128" s="1"/>
  <c r="AP357" i="128" s="1"/>
  <c r="AQ357" i="128" s="1"/>
  <c r="AR357" i="128" s="1"/>
  <c r="AS357" i="128" s="1"/>
  <c r="AT357" i="128" s="1"/>
  <c r="AU357" i="128" s="1"/>
  <c r="H356" i="128"/>
  <c r="I356" i="128" s="1"/>
  <c r="G355" i="128"/>
  <c r="H353" i="128"/>
  <c r="I353" i="128" s="1"/>
  <c r="J353" i="128" s="1"/>
  <c r="K353" i="128" s="1"/>
  <c r="L353" i="128" s="1"/>
  <c r="M353" i="128" s="1"/>
  <c r="N353" i="128" s="1"/>
  <c r="O353" i="128" s="1"/>
  <c r="P353" i="128" s="1"/>
  <c r="Q353" i="128" s="1"/>
  <c r="R353" i="128" s="1"/>
  <c r="S353" i="128" s="1"/>
  <c r="T353" i="128" s="1"/>
  <c r="U353" i="128" s="1"/>
  <c r="V353" i="128" s="1"/>
  <c r="W353" i="128" s="1"/>
  <c r="X353" i="128" s="1"/>
  <c r="Y353" i="128" s="1"/>
  <c r="Z353" i="128" s="1"/>
  <c r="AA353" i="128" s="1"/>
  <c r="AB353" i="128" s="1"/>
  <c r="AC353" i="128" s="1"/>
  <c r="AD353" i="128" s="1"/>
  <c r="AE353" i="128" s="1"/>
  <c r="AF353" i="128" s="1"/>
  <c r="AG353" i="128" s="1"/>
  <c r="AH353" i="128" s="1"/>
  <c r="AI353" i="128" s="1"/>
  <c r="AJ353" i="128" s="1"/>
  <c r="AK353" i="128" s="1"/>
  <c r="AL353" i="128" s="1"/>
  <c r="AM353" i="128" s="1"/>
  <c r="AN353" i="128" s="1"/>
  <c r="AO353" i="128" s="1"/>
  <c r="A351" i="128"/>
  <c r="AP350" i="128"/>
  <c r="AP349" i="128"/>
  <c r="AP347" i="128"/>
  <c r="AP346" i="128"/>
  <c r="AP345" i="128"/>
  <c r="H342" i="128"/>
  <c r="I342" i="128" s="1"/>
  <c r="J342" i="128" s="1"/>
  <c r="K342" i="128" s="1"/>
  <c r="L342" i="128" s="1"/>
  <c r="M342" i="128" s="1"/>
  <c r="N342" i="128" s="1"/>
  <c r="O342" i="128" s="1"/>
  <c r="P342" i="128" s="1"/>
  <c r="Q342" i="128" s="1"/>
  <c r="R342" i="128" s="1"/>
  <c r="S342" i="128" s="1"/>
  <c r="T342" i="128" s="1"/>
  <c r="U342" i="128" s="1"/>
  <c r="V342" i="128" s="1"/>
  <c r="W342" i="128" s="1"/>
  <c r="X342" i="128" s="1"/>
  <c r="Y342" i="128" s="1"/>
  <c r="Z342" i="128" s="1"/>
  <c r="AA342" i="128" s="1"/>
  <c r="AB342" i="128" s="1"/>
  <c r="AC342" i="128" s="1"/>
  <c r="AD342" i="128" s="1"/>
  <c r="AE342" i="128" s="1"/>
  <c r="AF342" i="128" s="1"/>
  <c r="AG342" i="128" s="1"/>
  <c r="AH342" i="128" s="1"/>
  <c r="AI342" i="128" s="1"/>
  <c r="AJ342" i="128" s="1"/>
  <c r="AK342" i="128" s="1"/>
  <c r="AL342" i="128" s="1"/>
  <c r="AM342" i="128" s="1"/>
  <c r="AN342" i="128" s="1"/>
  <c r="AO342" i="128" s="1"/>
  <c r="AP342" i="128" s="1"/>
  <c r="AQ342" i="128" s="1"/>
  <c r="AR342" i="128" s="1"/>
  <c r="AS342" i="128" s="1"/>
  <c r="AT342" i="128" s="1"/>
  <c r="AU342" i="128" s="1"/>
  <c r="H340" i="128"/>
  <c r="I340" i="128" s="1"/>
  <c r="J340" i="128" s="1"/>
  <c r="K340" i="128" s="1"/>
  <c r="L340" i="128" s="1"/>
  <c r="M340" i="128" s="1"/>
  <c r="N340" i="128" s="1"/>
  <c r="O340" i="128" s="1"/>
  <c r="P340" i="128" s="1"/>
  <c r="Q340" i="128" s="1"/>
  <c r="R340" i="128" s="1"/>
  <c r="S340" i="128" s="1"/>
  <c r="T340" i="128" s="1"/>
  <c r="U340" i="128" s="1"/>
  <c r="V340" i="128" s="1"/>
  <c r="W340" i="128" s="1"/>
  <c r="X340" i="128" s="1"/>
  <c r="Y340" i="128" s="1"/>
  <c r="Z340" i="128" s="1"/>
  <c r="AA340" i="128" s="1"/>
  <c r="AB340" i="128" s="1"/>
  <c r="AC340" i="128" s="1"/>
  <c r="AD340" i="128" s="1"/>
  <c r="AE340" i="128" s="1"/>
  <c r="AF340" i="128" s="1"/>
  <c r="AG340" i="128" s="1"/>
  <c r="AH340" i="128" s="1"/>
  <c r="AI340" i="128" s="1"/>
  <c r="AJ340" i="128" s="1"/>
  <c r="AK340" i="128" s="1"/>
  <c r="AL340" i="128" s="1"/>
  <c r="AM340" i="128" s="1"/>
  <c r="AN340" i="128" s="1"/>
  <c r="AO340" i="128" s="1"/>
  <c r="AP340" i="128" s="1"/>
  <c r="AQ340" i="128" s="1"/>
  <c r="AR340" i="128" s="1"/>
  <c r="AS340" i="128" s="1"/>
  <c r="AT340" i="128" s="1"/>
  <c r="AU340" i="128" s="1"/>
  <c r="H339" i="128"/>
  <c r="I339" i="128" s="1"/>
  <c r="G338" i="128"/>
  <c r="G351" i="128" s="1" a="1"/>
  <c r="G351" i="128" s="1"/>
  <c r="AO337" i="128"/>
  <c r="AN337" i="128"/>
  <c r="AM337" i="128"/>
  <c r="AK337" i="128"/>
  <c r="H336" i="128"/>
  <c r="I336" i="128" s="1"/>
  <c r="J336" i="128" s="1"/>
  <c r="K336" i="128" s="1"/>
  <c r="L336" i="128" s="1"/>
  <c r="M336" i="128" s="1"/>
  <c r="N336" i="128" s="1"/>
  <c r="O336" i="128" s="1"/>
  <c r="P336" i="128" s="1"/>
  <c r="Q336" i="128" s="1"/>
  <c r="R336" i="128" s="1"/>
  <c r="S336" i="128" s="1"/>
  <c r="T336" i="128" s="1"/>
  <c r="U336" i="128" s="1"/>
  <c r="V336" i="128" s="1"/>
  <c r="W336" i="128" s="1"/>
  <c r="X336" i="128" s="1"/>
  <c r="Y336" i="128" s="1"/>
  <c r="Z336" i="128" s="1"/>
  <c r="AA336" i="128" s="1"/>
  <c r="AB336" i="128" s="1"/>
  <c r="AC336" i="128" s="1"/>
  <c r="AD336" i="128" s="1"/>
  <c r="AE336" i="128" s="1"/>
  <c r="AF336" i="128" s="1"/>
  <c r="AG336" i="128" s="1"/>
  <c r="AH336" i="128" s="1"/>
  <c r="AI336" i="128" s="1"/>
  <c r="AJ336" i="128" s="1"/>
  <c r="AK336" i="128" s="1"/>
  <c r="AL336" i="128" s="1"/>
  <c r="AM336" i="128" s="1"/>
  <c r="AN336" i="128" s="1"/>
  <c r="AO336" i="128" s="1"/>
  <c r="A334" i="128"/>
  <c r="AP333" i="128"/>
  <c r="AP332" i="128"/>
  <c r="AP330" i="128"/>
  <c r="AP329" i="128"/>
  <c r="AP328" i="128"/>
  <c r="H325" i="128"/>
  <c r="I325" i="128" s="1"/>
  <c r="J325" i="128" s="1"/>
  <c r="K325" i="128" s="1"/>
  <c r="L325" i="128" s="1"/>
  <c r="M325" i="128" s="1"/>
  <c r="N325" i="128" s="1"/>
  <c r="O325" i="128" s="1"/>
  <c r="P325" i="128" s="1"/>
  <c r="Q325" i="128" s="1"/>
  <c r="R325" i="128" s="1"/>
  <c r="S325" i="128" s="1"/>
  <c r="T325" i="128" s="1"/>
  <c r="U325" i="128" s="1"/>
  <c r="V325" i="128" s="1"/>
  <c r="W325" i="128" s="1"/>
  <c r="X325" i="128" s="1"/>
  <c r="Y325" i="128" s="1"/>
  <c r="Z325" i="128" s="1"/>
  <c r="AA325" i="128" s="1"/>
  <c r="AB325" i="128" s="1"/>
  <c r="AC325" i="128" s="1"/>
  <c r="AD325" i="128" s="1"/>
  <c r="AE325" i="128" s="1"/>
  <c r="AF325" i="128" s="1"/>
  <c r="AG325" i="128" s="1"/>
  <c r="AH325" i="128" s="1"/>
  <c r="AI325" i="128" s="1"/>
  <c r="AJ325" i="128" s="1"/>
  <c r="AK325" i="128" s="1"/>
  <c r="AL325" i="128" s="1"/>
  <c r="AM325" i="128" s="1"/>
  <c r="AN325" i="128" s="1"/>
  <c r="AO325" i="128" s="1"/>
  <c r="AP325" i="128" s="1"/>
  <c r="AQ325" i="128" s="1"/>
  <c r="AR325" i="128" s="1"/>
  <c r="AS325" i="128" s="1"/>
  <c r="AT325" i="128" s="1"/>
  <c r="AU325" i="128" s="1"/>
  <c r="H323" i="128"/>
  <c r="I323" i="128" s="1"/>
  <c r="J323" i="128" s="1"/>
  <c r="K323" i="128" s="1"/>
  <c r="L323" i="128" s="1"/>
  <c r="M323" i="128" s="1"/>
  <c r="N323" i="128" s="1"/>
  <c r="O323" i="128" s="1"/>
  <c r="P323" i="128" s="1"/>
  <c r="Q323" i="128" s="1"/>
  <c r="R323" i="128" s="1"/>
  <c r="S323" i="128" s="1"/>
  <c r="T323" i="128" s="1"/>
  <c r="U323" i="128" s="1"/>
  <c r="V323" i="128" s="1"/>
  <c r="W323" i="128" s="1"/>
  <c r="X323" i="128" s="1"/>
  <c r="Y323" i="128" s="1"/>
  <c r="Z323" i="128" s="1"/>
  <c r="AA323" i="128" s="1"/>
  <c r="AB323" i="128" s="1"/>
  <c r="AC323" i="128" s="1"/>
  <c r="AD323" i="128" s="1"/>
  <c r="AE323" i="128" s="1"/>
  <c r="AF323" i="128" s="1"/>
  <c r="AG323" i="128" s="1"/>
  <c r="AH323" i="128" s="1"/>
  <c r="AI323" i="128" s="1"/>
  <c r="AJ323" i="128" s="1"/>
  <c r="AK323" i="128" s="1"/>
  <c r="AL323" i="128" s="1"/>
  <c r="AM323" i="128" s="1"/>
  <c r="AN323" i="128" s="1"/>
  <c r="AO323" i="128" s="1"/>
  <c r="AP323" i="128" s="1"/>
  <c r="AQ323" i="128" s="1"/>
  <c r="AR323" i="128" s="1"/>
  <c r="AS323" i="128" s="1"/>
  <c r="AT323" i="128" s="1"/>
  <c r="AU323" i="128" s="1"/>
  <c r="H322" i="128"/>
  <c r="I322" i="128" s="1"/>
  <c r="G321" i="128"/>
  <c r="G334" i="128" s="1" a="1"/>
  <c r="G334" i="128" s="1"/>
  <c r="H319" i="128"/>
  <c r="I319" i="128" s="1"/>
  <c r="J319" i="128" s="1"/>
  <c r="K319" i="128" s="1"/>
  <c r="L319" i="128" s="1"/>
  <c r="M319" i="128" s="1"/>
  <c r="N319" i="128" s="1"/>
  <c r="O319" i="128" s="1"/>
  <c r="P319" i="128" s="1"/>
  <c r="Q319" i="128" s="1"/>
  <c r="R319" i="128" s="1"/>
  <c r="S319" i="128" s="1"/>
  <c r="T319" i="128" s="1"/>
  <c r="U319" i="128" s="1"/>
  <c r="V319" i="128" s="1"/>
  <c r="W319" i="128" s="1"/>
  <c r="X319" i="128" s="1"/>
  <c r="Y319" i="128" s="1"/>
  <c r="Z319" i="128" s="1"/>
  <c r="AA319" i="128" s="1"/>
  <c r="AB319" i="128" s="1"/>
  <c r="AC319" i="128" s="1"/>
  <c r="AD319" i="128" s="1"/>
  <c r="AE319" i="128" s="1"/>
  <c r="AF319" i="128" s="1"/>
  <c r="AG319" i="128" s="1"/>
  <c r="AH319" i="128" s="1"/>
  <c r="AI319" i="128" s="1"/>
  <c r="AJ319" i="128" s="1"/>
  <c r="AK319" i="128" s="1"/>
  <c r="AL319" i="128" s="1"/>
  <c r="AM319" i="128" s="1"/>
  <c r="AN319" i="128" s="1"/>
  <c r="AO319" i="128" s="1"/>
  <c r="G317" i="128" a="1"/>
  <c r="G317" i="128" s="1"/>
  <c r="A317" i="128"/>
  <c r="AP316" i="128"/>
  <c r="AP315" i="128"/>
  <c r="AP313" i="128"/>
  <c r="AP312" i="128"/>
  <c r="AP311" i="128"/>
  <c r="H308" i="128"/>
  <c r="I308" i="128" s="1"/>
  <c r="J308" i="128" s="1"/>
  <c r="K308" i="128" s="1"/>
  <c r="L308" i="128" s="1"/>
  <c r="M308" i="128" s="1"/>
  <c r="N308" i="128" s="1"/>
  <c r="O308" i="128" s="1"/>
  <c r="P308" i="128" s="1"/>
  <c r="Q308" i="128" s="1"/>
  <c r="R308" i="128" s="1"/>
  <c r="S308" i="128" s="1"/>
  <c r="T308" i="128" s="1"/>
  <c r="U308" i="128" s="1"/>
  <c r="V308" i="128" s="1"/>
  <c r="W308" i="128" s="1"/>
  <c r="X308" i="128" s="1"/>
  <c r="Y308" i="128" s="1"/>
  <c r="Z308" i="128" s="1"/>
  <c r="AA308" i="128" s="1"/>
  <c r="AB308" i="128" s="1"/>
  <c r="AC308" i="128" s="1"/>
  <c r="AD308" i="128" s="1"/>
  <c r="AE308" i="128" s="1"/>
  <c r="AF308" i="128" s="1"/>
  <c r="AG308" i="128" s="1"/>
  <c r="AH308" i="128" s="1"/>
  <c r="AI308" i="128" s="1"/>
  <c r="AJ308" i="128" s="1"/>
  <c r="AK308" i="128" s="1"/>
  <c r="AL308" i="128" s="1"/>
  <c r="H306" i="128"/>
  <c r="I306" i="128" s="1"/>
  <c r="J306" i="128" s="1"/>
  <c r="K306" i="128" s="1"/>
  <c r="L306" i="128" s="1"/>
  <c r="M306" i="128" s="1"/>
  <c r="N306" i="128" s="1"/>
  <c r="O306" i="128" s="1"/>
  <c r="P306" i="128" s="1"/>
  <c r="Q306" i="128" s="1"/>
  <c r="R306" i="128" s="1"/>
  <c r="S306" i="128" s="1"/>
  <c r="T306" i="128" s="1"/>
  <c r="U306" i="128" s="1"/>
  <c r="V306" i="128" s="1"/>
  <c r="W306" i="128" s="1"/>
  <c r="X306" i="128" s="1"/>
  <c r="Y306" i="128" s="1"/>
  <c r="Z306" i="128" s="1"/>
  <c r="AA306" i="128" s="1"/>
  <c r="AB306" i="128" s="1"/>
  <c r="AC306" i="128" s="1"/>
  <c r="AD306" i="128" s="1"/>
  <c r="AE306" i="128" s="1"/>
  <c r="AF306" i="128" s="1"/>
  <c r="AG306" i="128" s="1"/>
  <c r="AH306" i="128" s="1"/>
  <c r="AI306" i="128" s="1"/>
  <c r="AJ306" i="128" s="1"/>
  <c r="AK306" i="128" s="1"/>
  <c r="AL306" i="128" s="1"/>
  <c r="H305" i="128"/>
  <c r="I305" i="128" s="1"/>
  <c r="G304" i="128"/>
  <c r="H302" i="128"/>
  <c r="I302" i="128" s="1"/>
  <c r="J302" i="128" s="1"/>
  <c r="K302" i="128" s="1"/>
  <c r="L302" i="128" s="1"/>
  <c r="M302" i="128" s="1"/>
  <c r="N302" i="128" s="1"/>
  <c r="O302" i="128" s="1"/>
  <c r="P302" i="128" s="1"/>
  <c r="Q302" i="128" s="1"/>
  <c r="R302" i="128" s="1"/>
  <c r="S302" i="128" s="1"/>
  <c r="T302" i="128" s="1"/>
  <c r="U302" i="128" s="1"/>
  <c r="V302" i="128" s="1"/>
  <c r="W302" i="128" s="1"/>
  <c r="X302" i="128" s="1"/>
  <c r="Y302" i="128" s="1"/>
  <c r="Z302" i="128" s="1"/>
  <c r="AA302" i="128" s="1"/>
  <c r="AB302" i="128" s="1"/>
  <c r="AC302" i="128" s="1"/>
  <c r="AD302" i="128" s="1"/>
  <c r="AE302" i="128" s="1"/>
  <c r="AF302" i="128" s="1"/>
  <c r="AG302" i="128" s="1"/>
  <c r="AH302" i="128" s="1"/>
  <c r="AI302" i="128" s="1"/>
  <c r="AJ302" i="128" s="1"/>
  <c r="AK302" i="128" s="1"/>
  <c r="AL302" i="128" s="1"/>
  <c r="AM302" i="128" s="1"/>
  <c r="AN302" i="128" s="1"/>
  <c r="AO302" i="128" s="1"/>
  <c r="A300" i="128"/>
  <c r="AP299" i="128"/>
  <c r="AP298" i="128"/>
  <c r="AP296" i="128"/>
  <c r="AP295" i="128"/>
  <c r="AP294" i="128"/>
  <c r="I291" i="128"/>
  <c r="J291" i="128" s="1"/>
  <c r="K291" i="128" s="1"/>
  <c r="L291" i="128" s="1"/>
  <c r="M291" i="128" s="1"/>
  <c r="N291" i="128" s="1"/>
  <c r="O291" i="128" s="1"/>
  <c r="P291" i="128" s="1"/>
  <c r="Q291" i="128" s="1"/>
  <c r="R291" i="128" s="1"/>
  <c r="S291" i="128" s="1"/>
  <c r="T291" i="128" s="1"/>
  <c r="U291" i="128" s="1"/>
  <c r="V291" i="128" s="1"/>
  <c r="W291" i="128" s="1"/>
  <c r="X291" i="128" s="1"/>
  <c r="Y291" i="128" s="1"/>
  <c r="Z291" i="128" s="1"/>
  <c r="AA291" i="128" s="1"/>
  <c r="AB291" i="128" s="1"/>
  <c r="AC291" i="128" s="1"/>
  <c r="AD291" i="128" s="1"/>
  <c r="AE291" i="128" s="1"/>
  <c r="AF291" i="128" s="1"/>
  <c r="AG291" i="128" s="1"/>
  <c r="AH291" i="128" s="1"/>
  <c r="AI291" i="128" s="1"/>
  <c r="AJ291" i="128" s="1"/>
  <c r="AK291" i="128" s="1"/>
  <c r="AL291" i="128" s="1"/>
  <c r="H291" i="128"/>
  <c r="H289" i="128"/>
  <c r="I289" i="128" s="1"/>
  <c r="J289" i="128" s="1"/>
  <c r="K289" i="128" s="1"/>
  <c r="L289" i="128" s="1"/>
  <c r="M289" i="128" s="1"/>
  <c r="N289" i="128" s="1"/>
  <c r="O289" i="128" s="1"/>
  <c r="P289" i="128" s="1"/>
  <c r="Q289" i="128" s="1"/>
  <c r="R289" i="128" s="1"/>
  <c r="S289" i="128" s="1"/>
  <c r="T289" i="128" s="1"/>
  <c r="U289" i="128" s="1"/>
  <c r="V289" i="128" s="1"/>
  <c r="W289" i="128" s="1"/>
  <c r="X289" i="128" s="1"/>
  <c r="Y289" i="128" s="1"/>
  <c r="Z289" i="128" s="1"/>
  <c r="AA289" i="128" s="1"/>
  <c r="AB289" i="128" s="1"/>
  <c r="AC289" i="128" s="1"/>
  <c r="AD289" i="128" s="1"/>
  <c r="AE289" i="128" s="1"/>
  <c r="AF289" i="128" s="1"/>
  <c r="AG289" i="128" s="1"/>
  <c r="AH289" i="128" s="1"/>
  <c r="AI289" i="128" s="1"/>
  <c r="AJ289" i="128" s="1"/>
  <c r="AK289" i="128" s="1"/>
  <c r="AL289" i="128" s="1"/>
  <c r="H288" i="128"/>
  <c r="I288" i="128" s="1"/>
  <c r="G287" i="128"/>
  <c r="G300" i="128" s="1" a="1"/>
  <c r="G300" i="128" s="1"/>
  <c r="AO286" i="128"/>
  <c r="AN286" i="128"/>
  <c r="AM286" i="128"/>
  <c r="AK286" i="128"/>
  <c r="H285" i="128"/>
  <c r="I285" i="128" s="1"/>
  <c r="J285" i="128" s="1"/>
  <c r="K285" i="128" s="1"/>
  <c r="L285" i="128" s="1"/>
  <c r="M285" i="128" s="1"/>
  <c r="N285" i="128" s="1"/>
  <c r="O285" i="128" s="1"/>
  <c r="P285" i="128" s="1"/>
  <c r="Q285" i="128" s="1"/>
  <c r="R285" i="128" s="1"/>
  <c r="S285" i="128" s="1"/>
  <c r="T285" i="128" s="1"/>
  <c r="U285" i="128" s="1"/>
  <c r="V285" i="128" s="1"/>
  <c r="W285" i="128" s="1"/>
  <c r="X285" i="128" s="1"/>
  <c r="Y285" i="128" s="1"/>
  <c r="Z285" i="128" s="1"/>
  <c r="AA285" i="128" s="1"/>
  <c r="AB285" i="128" s="1"/>
  <c r="AC285" i="128" s="1"/>
  <c r="AD285" i="128" s="1"/>
  <c r="AE285" i="128" s="1"/>
  <c r="AF285" i="128" s="1"/>
  <c r="AG285" i="128" s="1"/>
  <c r="AH285" i="128" s="1"/>
  <c r="AI285" i="128" s="1"/>
  <c r="AJ285" i="128" s="1"/>
  <c r="AK285" i="128" s="1"/>
  <c r="AL285" i="128" s="1"/>
  <c r="AM285" i="128" s="1"/>
  <c r="AN285" i="128" s="1"/>
  <c r="AO285" i="128" s="1"/>
  <c r="A283" i="128"/>
  <c r="AP282" i="128"/>
  <c r="AP281" i="128"/>
  <c r="AP279" i="128"/>
  <c r="AP278" i="128"/>
  <c r="AP277" i="128"/>
  <c r="H274" i="128"/>
  <c r="I274" i="128" s="1"/>
  <c r="J274" i="128" s="1"/>
  <c r="K274" i="128" s="1"/>
  <c r="L274" i="128" s="1"/>
  <c r="M274" i="128" s="1"/>
  <c r="N274" i="128" s="1"/>
  <c r="O274" i="128" s="1"/>
  <c r="P274" i="128" s="1"/>
  <c r="Q274" i="128" s="1"/>
  <c r="R274" i="128" s="1"/>
  <c r="S274" i="128" s="1"/>
  <c r="T274" i="128" s="1"/>
  <c r="U274" i="128" s="1"/>
  <c r="V274" i="128" s="1"/>
  <c r="W274" i="128" s="1"/>
  <c r="X274" i="128" s="1"/>
  <c r="Y274" i="128" s="1"/>
  <c r="Z274" i="128" s="1"/>
  <c r="AA274" i="128" s="1"/>
  <c r="AB274" i="128" s="1"/>
  <c r="AC274" i="128" s="1"/>
  <c r="AD274" i="128" s="1"/>
  <c r="AE274" i="128" s="1"/>
  <c r="AF274" i="128" s="1"/>
  <c r="AG274" i="128" s="1"/>
  <c r="AH274" i="128" s="1"/>
  <c r="AI274" i="128" s="1"/>
  <c r="AJ274" i="128" s="1"/>
  <c r="AK274" i="128" s="1"/>
  <c r="AL274" i="128" s="1"/>
  <c r="H272" i="128"/>
  <c r="I272" i="128" s="1"/>
  <c r="J272" i="128" s="1"/>
  <c r="K272" i="128" s="1"/>
  <c r="L272" i="128" s="1"/>
  <c r="M272" i="128" s="1"/>
  <c r="N272" i="128" s="1"/>
  <c r="O272" i="128" s="1"/>
  <c r="P272" i="128" s="1"/>
  <c r="Q272" i="128" s="1"/>
  <c r="R272" i="128" s="1"/>
  <c r="S272" i="128" s="1"/>
  <c r="T272" i="128" s="1"/>
  <c r="U272" i="128" s="1"/>
  <c r="V272" i="128" s="1"/>
  <c r="W272" i="128" s="1"/>
  <c r="X272" i="128" s="1"/>
  <c r="Y272" i="128" s="1"/>
  <c r="Z272" i="128" s="1"/>
  <c r="AA272" i="128" s="1"/>
  <c r="AB272" i="128" s="1"/>
  <c r="AC272" i="128" s="1"/>
  <c r="AD272" i="128" s="1"/>
  <c r="AE272" i="128" s="1"/>
  <c r="AF272" i="128" s="1"/>
  <c r="AG272" i="128" s="1"/>
  <c r="AH272" i="128" s="1"/>
  <c r="AI272" i="128" s="1"/>
  <c r="AJ272" i="128" s="1"/>
  <c r="AK272" i="128" s="1"/>
  <c r="AL272" i="128" s="1"/>
  <c r="H271" i="128"/>
  <c r="I271" i="128" s="1"/>
  <c r="G270" i="128"/>
  <c r="G283" i="128" s="1" a="1"/>
  <c r="G283" i="128" s="1"/>
  <c r="H268" i="128"/>
  <c r="I268" i="128" s="1"/>
  <c r="J268" i="128" s="1"/>
  <c r="K268" i="128" s="1"/>
  <c r="L268" i="128" s="1"/>
  <c r="M268" i="128" s="1"/>
  <c r="N268" i="128" s="1"/>
  <c r="O268" i="128" s="1"/>
  <c r="P268" i="128" s="1"/>
  <c r="Q268" i="128" s="1"/>
  <c r="R268" i="128" s="1"/>
  <c r="S268" i="128" s="1"/>
  <c r="T268" i="128" s="1"/>
  <c r="U268" i="128" s="1"/>
  <c r="V268" i="128" s="1"/>
  <c r="W268" i="128" s="1"/>
  <c r="X268" i="128" s="1"/>
  <c r="Y268" i="128" s="1"/>
  <c r="Z268" i="128" s="1"/>
  <c r="AA268" i="128" s="1"/>
  <c r="AB268" i="128" s="1"/>
  <c r="AC268" i="128" s="1"/>
  <c r="AD268" i="128" s="1"/>
  <c r="AE268" i="128" s="1"/>
  <c r="AF268" i="128" s="1"/>
  <c r="AG268" i="128" s="1"/>
  <c r="AH268" i="128" s="1"/>
  <c r="AI268" i="128" s="1"/>
  <c r="AJ268" i="128" s="1"/>
  <c r="AK268" i="128" s="1"/>
  <c r="AL268" i="128" s="1"/>
  <c r="AM268" i="128" s="1"/>
  <c r="AN268" i="128" s="1"/>
  <c r="AO268" i="128" s="1"/>
  <c r="G266" i="128" a="1"/>
  <c r="G266" i="128" s="1"/>
  <c r="A266" i="128"/>
  <c r="AP265" i="128"/>
  <c r="AK265" i="128"/>
  <c r="AK282" i="128" s="1"/>
  <c r="AK299" i="128" s="1"/>
  <c r="AK316" i="128" s="1"/>
  <c r="AK333" i="128" s="1"/>
  <c r="AK350" i="128" s="1"/>
  <c r="AK367" i="128" s="1"/>
  <c r="AK384" i="128" s="1"/>
  <c r="AK401" i="128" s="1"/>
  <c r="AK418" i="128" s="1"/>
  <c r="AK435" i="128" s="1"/>
  <c r="AP264" i="128"/>
  <c r="AK264" i="128"/>
  <c r="AK281" i="128" s="1"/>
  <c r="AK298" i="128" s="1"/>
  <c r="AK315" i="128" s="1"/>
  <c r="AK332" i="128" s="1"/>
  <c r="AK349" i="128" s="1"/>
  <c r="AK366" i="128" s="1"/>
  <c r="AK383" i="128" s="1"/>
  <c r="AK400" i="128" s="1"/>
  <c r="AK417" i="128" s="1"/>
  <c r="AK434" i="128" s="1"/>
  <c r="AP262" i="128"/>
  <c r="AK262" i="128"/>
  <c r="AK279" i="128" s="1"/>
  <c r="AK296" i="128" s="1"/>
  <c r="AK313" i="128" s="1"/>
  <c r="AK330" i="128" s="1"/>
  <c r="AK347" i="128" s="1"/>
  <c r="AK364" i="128" s="1"/>
  <c r="AK381" i="128" s="1"/>
  <c r="AK398" i="128" s="1"/>
  <c r="AK415" i="128" s="1"/>
  <c r="AK432" i="128" s="1"/>
  <c r="AP261" i="128"/>
  <c r="AK261" i="128"/>
  <c r="AK278" i="128" s="1"/>
  <c r="AK295" i="128" s="1"/>
  <c r="AK312" i="128" s="1"/>
  <c r="AK329" i="128" s="1"/>
  <c r="AK346" i="128" s="1"/>
  <c r="AK363" i="128" s="1"/>
  <c r="AK380" i="128" s="1"/>
  <c r="AK397" i="128" s="1"/>
  <c r="AK414" i="128" s="1"/>
  <c r="AK431" i="128" s="1"/>
  <c r="AP260" i="128"/>
  <c r="AK260" i="128"/>
  <c r="AK277" i="128" s="1"/>
  <c r="AK294" i="128" s="1"/>
  <c r="AK311" i="128" s="1"/>
  <c r="AK328" i="128" s="1"/>
  <c r="AK345" i="128" s="1"/>
  <c r="AK362" i="128" s="1"/>
  <c r="AK379" i="128" s="1"/>
  <c r="AK396" i="128" s="1"/>
  <c r="AK413" i="128" s="1"/>
  <c r="AK430" i="128" s="1"/>
  <c r="AK259" i="128"/>
  <c r="AK276" i="128" s="1"/>
  <c r="AK293" i="128" s="1"/>
  <c r="AK310" i="128" s="1"/>
  <c r="AK327" i="128" s="1"/>
  <c r="AK344" i="128" s="1"/>
  <c r="AK361" i="128" s="1"/>
  <c r="AK378" i="128" s="1"/>
  <c r="AK395" i="128" s="1"/>
  <c r="AK412" i="128" s="1"/>
  <c r="AK429" i="128" s="1"/>
  <c r="H257" i="128"/>
  <c r="I257" i="128" s="1"/>
  <c r="J257" i="128" s="1"/>
  <c r="K257" i="128" s="1"/>
  <c r="L257" i="128" s="1"/>
  <c r="M257" i="128" s="1"/>
  <c r="N257" i="128" s="1"/>
  <c r="O257" i="128" s="1"/>
  <c r="P257" i="128" s="1"/>
  <c r="Q257" i="128" s="1"/>
  <c r="R257" i="128" s="1"/>
  <c r="S257" i="128" s="1"/>
  <c r="T257" i="128" s="1"/>
  <c r="U257" i="128" s="1"/>
  <c r="V257" i="128" s="1"/>
  <c r="W257" i="128" s="1"/>
  <c r="X257" i="128" s="1"/>
  <c r="Y257" i="128" s="1"/>
  <c r="Z257" i="128" s="1"/>
  <c r="AA257" i="128" s="1"/>
  <c r="AB257" i="128" s="1"/>
  <c r="AC257" i="128" s="1"/>
  <c r="AD257" i="128" s="1"/>
  <c r="AE257" i="128" s="1"/>
  <c r="AF257" i="128" s="1"/>
  <c r="AG257" i="128" s="1"/>
  <c r="AH257" i="128" s="1"/>
  <c r="AI257" i="128" s="1"/>
  <c r="AJ257" i="128" s="1"/>
  <c r="AK257" i="128" s="1"/>
  <c r="AL257" i="128" s="1"/>
  <c r="H255" i="128"/>
  <c r="I255" i="128" s="1"/>
  <c r="J255" i="128" s="1"/>
  <c r="K255" i="128" s="1"/>
  <c r="L255" i="128" s="1"/>
  <c r="M255" i="128" s="1"/>
  <c r="N255" i="128" s="1"/>
  <c r="O255" i="128" s="1"/>
  <c r="P255" i="128" s="1"/>
  <c r="Q255" i="128" s="1"/>
  <c r="R255" i="128" s="1"/>
  <c r="S255" i="128" s="1"/>
  <c r="T255" i="128" s="1"/>
  <c r="U255" i="128" s="1"/>
  <c r="V255" i="128" s="1"/>
  <c r="W255" i="128" s="1"/>
  <c r="X255" i="128" s="1"/>
  <c r="Y255" i="128" s="1"/>
  <c r="Z255" i="128" s="1"/>
  <c r="AA255" i="128" s="1"/>
  <c r="AB255" i="128" s="1"/>
  <c r="AC255" i="128" s="1"/>
  <c r="AD255" i="128" s="1"/>
  <c r="AE255" i="128" s="1"/>
  <c r="AF255" i="128" s="1"/>
  <c r="AG255" i="128" s="1"/>
  <c r="AH255" i="128" s="1"/>
  <c r="AI255" i="128" s="1"/>
  <c r="AJ255" i="128" s="1"/>
  <c r="AK255" i="128" s="1"/>
  <c r="AL255" i="128" s="1"/>
  <c r="H254" i="128"/>
  <c r="I254" i="128" s="1"/>
  <c r="G253" i="128"/>
  <c r="H251" i="128"/>
  <c r="I251" i="128" s="1"/>
  <c r="J251" i="128" s="1"/>
  <c r="K251" i="128" s="1"/>
  <c r="L251" i="128" s="1"/>
  <c r="M251" i="128" s="1"/>
  <c r="N251" i="128" s="1"/>
  <c r="O251" i="128" s="1"/>
  <c r="P251" i="128" s="1"/>
  <c r="Q251" i="128" s="1"/>
  <c r="R251" i="128" s="1"/>
  <c r="S251" i="128" s="1"/>
  <c r="T251" i="128" s="1"/>
  <c r="U251" i="128" s="1"/>
  <c r="V251" i="128" s="1"/>
  <c r="W251" i="128" s="1"/>
  <c r="X251" i="128" s="1"/>
  <c r="Y251" i="128" s="1"/>
  <c r="Z251" i="128" s="1"/>
  <c r="AA251" i="128" s="1"/>
  <c r="AB251" i="128" s="1"/>
  <c r="AC251" i="128" s="1"/>
  <c r="AD251" i="128" s="1"/>
  <c r="AE251" i="128" s="1"/>
  <c r="AF251" i="128" s="1"/>
  <c r="AG251" i="128" s="1"/>
  <c r="AH251" i="128" s="1"/>
  <c r="AI251" i="128" s="1"/>
  <c r="AJ251" i="128" s="1"/>
  <c r="AK251" i="128" s="1"/>
  <c r="AL251" i="128" s="1"/>
  <c r="AM251" i="128" s="1"/>
  <c r="AN251" i="128" s="1"/>
  <c r="AO251" i="128" s="1"/>
  <c r="A249" i="128"/>
  <c r="AP248" i="128"/>
  <c r="AK248" i="128"/>
  <c r="AP247" i="128"/>
  <c r="AK247" i="128"/>
  <c r="AP245" i="128"/>
  <c r="AK245" i="128"/>
  <c r="AP244" i="128"/>
  <c r="AK244" i="128"/>
  <c r="AP243" i="128"/>
  <c r="AK243" i="128"/>
  <c r="AK242" i="128"/>
  <c r="H240" i="128"/>
  <c r="I240" i="128" s="1"/>
  <c r="J240" i="128" s="1"/>
  <c r="K240" i="128" s="1"/>
  <c r="L240" i="128" s="1"/>
  <c r="M240" i="128" s="1"/>
  <c r="N240" i="128" s="1"/>
  <c r="O240" i="128" s="1"/>
  <c r="P240" i="128" s="1"/>
  <c r="Q240" i="128" s="1"/>
  <c r="R240" i="128" s="1"/>
  <c r="S240" i="128" s="1"/>
  <c r="T240" i="128" s="1"/>
  <c r="U240" i="128" s="1"/>
  <c r="V240" i="128" s="1"/>
  <c r="W240" i="128" s="1"/>
  <c r="X240" i="128" s="1"/>
  <c r="Y240" i="128" s="1"/>
  <c r="Z240" i="128" s="1"/>
  <c r="AA240" i="128" s="1"/>
  <c r="AB240" i="128" s="1"/>
  <c r="AC240" i="128" s="1"/>
  <c r="AD240" i="128" s="1"/>
  <c r="AE240" i="128" s="1"/>
  <c r="AF240" i="128" s="1"/>
  <c r="AG240" i="128" s="1"/>
  <c r="AH240" i="128" s="1"/>
  <c r="AI240" i="128" s="1"/>
  <c r="AJ240" i="128" s="1"/>
  <c r="AK240" i="128" s="1"/>
  <c r="AL240" i="128" s="1"/>
  <c r="H238" i="128"/>
  <c r="I238" i="128" s="1"/>
  <c r="J238" i="128" s="1"/>
  <c r="K238" i="128" s="1"/>
  <c r="L238" i="128" s="1"/>
  <c r="M238" i="128" s="1"/>
  <c r="N238" i="128" s="1"/>
  <c r="O238" i="128" s="1"/>
  <c r="P238" i="128" s="1"/>
  <c r="Q238" i="128" s="1"/>
  <c r="R238" i="128" s="1"/>
  <c r="S238" i="128" s="1"/>
  <c r="T238" i="128" s="1"/>
  <c r="U238" i="128" s="1"/>
  <c r="V238" i="128" s="1"/>
  <c r="W238" i="128" s="1"/>
  <c r="X238" i="128" s="1"/>
  <c r="Y238" i="128" s="1"/>
  <c r="Z238" i="128" s="1"/>
  <c r="AA238" i="128" s="1"/>
  <c r="AB238" i="128" s="1"/>
  <c r="AC238" i="128" s="1"/>
  <c r="AD238" i="128" s="1"/>
  <c r="AE238" i="128" s="1"/>
  <c r="AF238" i="128" s="1"/>
  <c r="AG238" i="128" s="1"/>
  <c r="AH238" i="128" s="1"/>
  <c r="AI238" i="128" s="1"/>
  <c r="AJ238" i="128" s="1"/>
  <c r="AK238" i="128" s="1"/>
  <c r="AL238" i="128" s="1"/>
  <c r="H237" i="128"/>
  <c r="I237" i="128" s="1"/>
  <c r="G236" i="128"/>
  <c r="G249" i="128" s="1" a="1"/>
  <c r="G249" i="128" s="1"/>
  <c r="AO235" i="128"/>
  <c r="AN235" i="128"/>
  <c r="AM235" i="128"/>
  <c r="AK235" i="128"/>
  <c r="H234" i="128"/>
  <c r="I234" i="128" s="1"/>
  <c r="J234" i="128" s="1"/>
  <c r="K234" i="128" s="1"/>
  <c r="L234" i="128" s="1"/>
  <c r="M234" i="128" s="1"/>
  <c r="N234" i="128" s="1"/>
  <c r="O234" i="128" s="1"/>
  <c r="P234" i="128" s="1"/>
  <c r="Q234" i="128" s="1"/>
  <c r="R234" i="128" s="1"/>
  <c r="S234" i="128" s="1"/>
  <c r="T234" i="128" s="1"/>
  <c r="U234" i="128" s="1"/>
  <c r="V234" i="128" s="1"/>
  <c r="W234" i="128" s="1"/>
  <c r="X234" i="128" s="1"/>
  <c r="Y234" i="128" s="1"/>
  <c r="Z234" i="128" s="1"/>
  <c r="AA234" i="128" s="1"/>
  <c r="AB234" i="128" s="1"/>
  <c r="AC234" i="128" s="1"/>
  <c r="AD234" i="128" s="1"/>
  <c r="AE234" i="128" s="1"/>
  <c r="AF234" i="128" s="1"/>
  <c r="AG234" i="128" s="1"/>
  <c r="AH234" i="128" s="1"/>
  <c r="AI234" i="128" s="1"/>
  <c r="AJ234" i="128" s="1"/>
  <c r="AK234" i="128" s="1"/>
  <c r="AL234" i="128" s="1"/>
  <c r="AM234" i="128" s="1"/>
  <c r="AN234" i="128" s="1"/>
  <c r="AO234" i="128" s="1"/>
  <c r="A232" i="128"/>
  <c r="AP231" i="128"/>
  <c r="AP230" i="128"/>
  <c r="AP228" i="128"/>
  <c r="AP227" i="128"/>
  <c r="AP226" i="128"/>
  <c r="H223" i="128"/>
  <c r="I223" i="128" s="1"/>
  <c r="J223" i="128" s="1"/>
  <c r="K223" i="128" s="1"/>
  <c r="L223" i="128" s="1"/>
  <c r="M223" i="128" s="1"/>
  <c r="N223" i="128" s="1"/>
  <c r="O223" i="128" s="1"/>
  <c r="P223" i="128" s="1"/>
  <c r="Q223" i="128" s="1"/>
  <c r="R223" i="128" s="1"/>
  <c r="S223" i="128" s="1"/>
  <c r="T223" i="128" s="1"/>
  <c r="U223" i="128" s="1"/>
  <c r="V223" i="128" s="1"/>
  <c r="W223" i="128" s="1"/>
  <c r="X223" i="128" s="1"/>
  <c r="Y223" i="128" s="1"/>
  <c r="Z223" i="128" s="1"/>
  <c r="AA223" i="128" s="1"/>
  <c r="AB223" i="128" s="1"/>
  <c r="AC223" i="128" s="1"/>
  <c r="AD223" i="128" s="1"/>
  <c r="AE223" i="128" s="1"/>
  <c r="AF223" i="128" s="1"/>
  <c r="AG223" i="128" s="1"/>
  <c r="AH223" i="128" s="1"/>
  <c r="AI223" i="128" s="1"/>
  <c r="AJ223" i="128" s="1"/>
  <c r="AK223" i="128" s="1"/>
  <c r="AL223" i="128" s="1"/>
  <c r="H221" i="128"/>
  <c r="I221" i="128" s="1"/>
  <c r="J221" i="128" s="1"/>
  <c r="K221" i="128" s="1"/>
  <c r="L221" i="128" s="1"/>
  <c r="M221" i="128" s="1"/>
  <c r="N221" i="128" s="1"/>
  <c r="O221" i="128" s="1"/>
  <c r="P221" i="128" s="1"/>
  <c r="Q221" i="128" s="1"/>
  <c r="R221" i="128" s="1"/>
  <c r="S221" i="128" s="1"/>
  <c r="T221" i="128" s="1"/>
  <c r="U221" i="128" s="1"/>
  <c r="V221" i="128" s="1"/>
  <c r="W221" i="128" s="1"/>
  <c r="X221" i="128" s="1"/>
  <c r="Y221" i="128" s="1"/>
  <c r="Z221" i="128" s="1"/>
  <c r="AA221" i="128" s="1"/>
  <c r="AB221" i="128" s="1"/>
  <c r="AC221" i="128" s="1"/>
  <c r="AD221" i="128" s="1"/>
  <c r="AE221" i="128" s="1"/>
  <c r="AF221" i="128" s="1"/>
  <c r="AG221" i="128" s="1"/>
  <c r="AH221" i="128" s="1"/>
  <c r="AI221" i="128" s="1"/>
  <c r="AJ221" i="128" s="1"/>
  <c r="AK221" i="128" s="1"/>
  <c r="AL221" i="128" s="1"/>
  <c r="H220" i="128"/>
  <c r="I220" i="128" s="1"/>
  <c r="G219" i="128"/>
  <c r="G232" i="128" s="1" a="1"/>
  <c r="G232" i="128" s="1"/>
  <c r="H217" i="128"/>
  <c r="I217" i="128" s="1"/>
  <c r="J217" i="128" s="1"/>
  <c r="K217" i="128" s="1"/>
  <c r="L217" i="128" s="1"/>
  <c r="M217" i="128" s="1"/>
  <c r="N217" i="128" s="1"/>
  <c r="O217" i="128" s="1"/>
  <c r="P217" i="128" s="1"/>
  <c r="Q217" i="128" s="1"/>
  <c r="R217" i="128" s="1"/>
  <c r="S217" i="128" s="1"/>
  <c r="T217" i="128" s="1"/>
  <c r="U217" i="128" s="1"/>
  <c r="V217" i="128" s="1"/>
  <c r="W217" i="128" s="1"/>
  <c r="X217" i="128" s="1"/>
  <c r="Y217" i="128" s="1"/>
  <c r="Z217" i="128" s="1"/>
  <c r="AA217" i="128" s="1"/>
  <c r="AB217" i="128" s="1"/>
  <c r="AC217" i="128" s="1"/>
  <c r="AD217" i="128" s="1"/>
  <c r="AE217" i="128" s="1"/>
  <c r="AF217" i="128" s="1"/>
  <c r="AG217" i="128" s="1"/>
  <c r="A211" i="128"/>
  <c r="AU210" i="128"/>
  <c r="AT210" i="128"/>
  <c r="AS210" i="128"/>
  <c r="AR210" i="128"/>
  <c r="AQ210" i="128"/>
  <c r="AP210" i="128"/>
  <c r="AO210" i="128"/>
  <c r="AN210" i="128"/>
  <c r="AM210" i="128"/>
  <c r="AL210" i="128"/>
  <c r="AK210" i="128"/>
  <c r="AJ210" i="128"/>
  <c r="AI210" i="128"/>
  <c r="AH210" i="128"/>
  <c r="AG210" i="128"/>
  <c r="AF210" i="128"/>
  <c r="AE210" i="128"/>
  <c r="AD210" i="128"/>
  <c r="AC210" i="128"/>
  <c r="AB210" i="128"/>
  <c r="AA210" i="128"/>
  <c r="Z210" i="128"/>
  <c r="Y210" i="128"/>
  <c r="X210" i="128"/>
  <c r="W210" i="128"/>
  <c r="V210" i="128"/>
  <c r="U210" i="128"/>
  <c r="T210" i="128"/>
  <c r="S210" i="128"/>
  <c r="R210" i="128"/>
  <c r="Q210" i="128"/>
  <c r="P210" i="128"/>
  <c r="O210" i="128"/>
  <c r="N210" i="128"/>
  <c r="M210" i="128"/>
  <c r="L210" i="128"/>
  <c r="K210" i="128"/>
  <c r="J210" i="128"/>
  <c r="I210" i="128"/>
  <c r="H210" i="128"/>
  <c r="G210" i="128"/>
  <c r="AU209" i="128"/>
  <c r="AT209" i="128"/>
  <c r="AS209" i="128"/>
  <c r="AR209" i="128"/>
  <c r="AQ209" i="128"/>
  <c r="AP209" i="128"/>
  <c r="AO209" i="128"/>
  <c r="AN209" i="128"/>
  <c r="AM209" i="128"/>
  <c r="AL209" i="128"/>
  <c r="AK209" i="128"/>
  <c r="AJ209" i="128"/>
  <c r="AI209" i="128"/>
  <c r="AH209" i="128"/>
  <c r="AG209" i="128"/>
  <c r="AF209" i="128"/>
  <c r="AE209" i="128"/>
  <c r="AD209" i="128"/>
  <c r="AC209" i="128"/>
  <c r="AB209" i="128"/>
  <c r="AA209" i="128"/>
  <c r="Z209" i="128"/>
  <c r="Y209" i="128"/>
  <c r="X209" i="128"/>
  <c r="W209" i="128"/>
  <c r="V209" i="128"/>
  <c r="U209" i="128"/>
  <c r="T209" i="128"/>
  <c r="S209" i="128"/>
  <c r="R209" i="128"/>
  <c r="Q209" i="128"/>
  <c r="P209" i="128"/>
  <c r="O209" i="128"/>
  <c r="N209" i="128"/>
  <c r="M209" i="128"/>
  <c r="L209" i="128"/>
  <c r="K209" i="128"/>
  <c r="J209" i="128"/>
  <c r="I209" i="128"/>
  <c r="H209" i="128"/>
  <c r="G209" i="128"/>
  <c r="G211" i="128" s="1" a="1"/>
  <c r="G211" i="128" s="1"/>
  <c r="AU208" i="128"/>
  <c r="AT208" i="128"/>
  <c r="AS208" i="128"/>
  <c r="AR208" i="128"/>
  <c r="AQ208" i="128"/>
  <c r="AP208" i="128"/>
  <c r="AO208" i="128"/>
  <c r="AN208" i="128"/>
  <c r="AM208" i="128"/>
  <c r="AL208" i="128"/>
  <c r="AK208" i="128"/>
  <c r="AJ208" i="128"/>
  <c r="AI208" i="128"/>
  <c r="AH208" i="128"/>
  <c r="AG208" i="128"/>
  <c r="AG211" i="128" s="1" a="1"/>
  <c r="AF208" i="128"/>
  <c r="AE208" i="128"/>
  <c r="AD208" i="128"/>
  <c r="AC208" i="128"/>
  <c r="AB208" i="128"/>
  <c r="AA208" i="128"/>
  <c r="Z208" i="128"/>
  <c r="Y208" i="128"/>
  <c r="X208" i="128"/>
  <c r="W208" i="128"/>
  <c r="V208" i="128"/>
  <c r="U208" i="128"/>
  <c r="T208" i="128"/>
  <c r="S208" i="128"/>
  <c r="R208" i="128"/>
  <c r="Q208" i="128"/>
  <c r="P208" i="128"/>
  <c r="O208" i="128"/>
  <c r="N208" i="128"/>
  <c r="M208" i="128"/>
  <c r="L208" i="128"/>
  <c r="K208" i="128"/>
  <c r="J208" i="128"/>
  <c r="I208" i="128"/>
  <c r="H208" i="128"/>
  <c r="G208" i="128"/>
  <c r="AU207" i="128"/>
  <c r="AT207" i="128"/>
  <c r="AS207" i="128"/>
  <c r="AR207" i="128"/>
  <c r="AQ207" i="128"/>
  <c r="AP207" i="128"/>
  <c r="AO207" i="128"/>
  <c r="AN207" i="128"/>
  <c r="AM207" i="128"/>
  <c r="AL207" i="128"/>
  <c r="AK207" i="128"/>
  <c r="AJ207" i="128"/>
  <c r="AI207" i="128"/>
  <c r="AH207" i="128"/>
  <c r="AG207" i="128"/>
  <c r="AF207" i="128"/>
  <c r="AE207" i="128"/>
  <c r="AD207" i="128"/>
  <c r="AC207" i="128"/>
  <c r="AB207" i="128"/>
  <c r="AA207" i="128"/>
  <c r="Z207" i="128"/>
  <c r="Y207" i="128"/>
  <c r="X207" i="128"/>
  <c r="W207" i="128"/>
  <c r="V207" i="128"/>
  <c r="U207" i="128"/>
  <c r="T207" i="128"/>
  <c r="S207" i="128"/>
  <c r="R207" i="128"/>
  <c r="Q207" i="128"/>
  <c r="P207" i="128"/>
  <c r="O207" i="128"/>
  <c r="N207" i="128"/>
  <c r="M207" i="128"/>
  <c r="L207" i="128"/>
  <c r="K207" i="128"/>
  <c r="J207" i="128"/>
  <c r="I207" i="128"/>
  <c r="H207" i="128"/>
  <c r="G207" i="128"/>
  <c r="AO190" i="128"/>
  <c r="AN190" i="128"/>
  <c r="AM190" i="128"/>
  <c r="AH189" i="128"/>
  <c r="AI189" i="128" s="1"/>
  <c r="AJ189" i="128" s="1"/>
  <c r="AK189" i="128" s="1"/>
  <c r="G184" i="128"/>
  <c r="H182" i="128"/>
  <c r="I182" i="128" s="1"/>
  <c r="J182" i="128" s="1"/>
  <c r="K182" i="128" s="1"/>
  <c r="L182" i="128" s="1"/>
  <c r="M182" i="128" s="1"/>
  <c r="N182" i="128" s="1"/>
  <c r="O182" i="128" s="1"/>
  <c r="P182" i="128" s="1"/>
  <c r="Q182" i="128" s="1"/>
  <c r="R182" i="128" s="1"/>
  <c r="S182" i="128" s="1"/>
  <c r="T182" i="128" s="1"/>
  <c r="U182" i="128" s="1"/>
  <c r="V182" i="128" s="1"/>
  <c r="W182" i="128" s="1"/>
  <c r="X182" i="128" s="1"/>
  <c r="Y182" i="128" s="1"/>
  <c r="Z182" i="128" s="1"/>
  <c r="AA182" i="128" s="1"/>
  <c r="AB182" i="128" s="1"/>
  <c r="AC182" i="128" s="1"/>
  <c r="AD182" i="128" s="1"/>
  <c r="AE182" i="128" s="1"/>
  <c r="AF182" i="128" s="1"/>
  <c r="AG182" i="128" s="1"/>
  <c r="AH182" i="128" s="1"/>
  <c r="AI182" i="128" s="1"/>
  <c r="AJ182" i="128" s="1"/>
  <c r="AK182" i="128" s="1"/>
  <c r="AL182" i="128" s="1"/>
  <c r="AM182" i="128" s="1"/>
  <c r="AN182" i="128" s="1"/>
  <c r="AO182" i="128" s="1"/>
  <c r="A180" i="128"/>
  <c r="AU179" i="128"/>
  <c r="AT179" i="128"/>
  <c r="AS179" i="128"/>
  <c r="AR179" i="128"/>
  <c r="AQ179" i="128"/>
  <c r="AP179" i="128"/>
  <c r="AO179" i="128"/>
  <c r="AN179" i="128"/>
  <c r="AM179" i="128"/>
  <c r="AL179" i="128"/>
  <c r="AK179" i="128"/>
  <c r="AJ179" i="128"/>
  <c r="AI179" i="128"/>
  <c r="AH179" i="128"/>
  <c r="AG179" i="128"/>
  <c r="AF179" i="128"/>
  <c r="AE179" i="128"/>
  <c r="AD179" i="128"/>
  <c r="AC179" i="128"/>
  <c r="AB179" i="128"/>
  <c r="AA179" i="128"/>
  <c r="Z179" i="128"/>
  <c r="Y179" i="128"/>
  <c r="X179" i="128"/>
  <c r="W179" i="128"/>
  <c r="V179" i="128"/>
  <c r="U179" i="128"/>
  <c r="T179" i="128"/>
  <c r="S179" i="128"/>
  <c r="R179" i="128"/>
  <c r="Q179" i="128"/>
  <c r="P179" i="128"/>
  <c r="O179" i="128"/>
  <c r="N179" i="128"/>
  <c r="M179" i="128"/>
  <c r="L179" i="128"/>
  <c r="K179" i="128"/>
  <c r="J179" i="128"/>
  <c r="I179" i="128"/>
  <c r="H179" i="128"/>
  <c r="G179" i="128"/>
  <c r="G180" i="128" s="1" a="1"/>
  <c r="G180" i="128" s="1"/>
  <c r="AU178" i="128"/>
  <c r="AT178" i="128"/>
  <c r="AS178" i="128"/>
  <c r="AR178" i="128"/>
  <c r="AQ178" i="128"/>
  <c r="AP178" i="128"/>
  <c r="AO178" i="128"/>
  <c r="AN178" i="128"/>
  <c r="AM178" i="128"/>
  <c r="AL178" i="128"/>
  <c r="AK178" i="128"/>
  <c r="AJ178" i="128"/>
  <c r="AI178" i="128"/>
  <c r="AH178" i="128"/>
  <c r="AG178" i="128"/>
  <c r="AG180" i="128" s="1" a="1"/>
  <c r="AF178" i="128"/>
  <c r="AE178" i="128"/>
  <c r="AD178" i="128"/>
  <c r="AC178" i="128"/>
  <c r="AB178" i="128"/>
  <c r="AA178" i="128"/>
  <c r="Z178" i="128"/>
  <c r="Y178" i="128"/>
  <c r="X178" i="128"/>
  <c r="W178" i="128"/>
  <c r="V178" i="128"/>
  <c r="U178" i="128"/>
  <c r="T178" i="128"/>
  <c r="S178" i="128"/>
  <c r="R178" i="128"/>
  <c r="Q178" i="128"/>
  <c r="P178" i="128"/>
  <c r="O178" i="128"/>
  <c r="N178" i="128"/>
  <c r="M178" i="128"/>
  <c r="L178" i="128"/>
  <c r="K178" i="128"/>
  <c r="J178" i="128"/>
  <c r="I178" i="128"/>
  <c r="H178" i="128"/>
  <c r="G178" i="128"/>
  <c r="AU177" i="128"/>
  <c r="AT177" i="128"/>
  <c r="AS177" i="128"/>
  <c r="AR177" i="128"/>
  <c r="AQ177" i="128"/>
  <c r="AP177" i="128"/>
  <c r="AO177" i="128"/>
  <c r="AN177" i="128"/>
  <c r="AM177" i="128"/>
  <c r="AL177" i="128"/>
  <c r="AK177" i="128"/>
  <c r="AJ177" i="128"/>
  <c r="AI177" i="128"/>
  <c r="AH177" i="128"/>
  <c r="AG177" i="128"/>
  <c r="AF177" i="128"/>
  <c r="AE177" i="128"/>
  <c r="AD177" i="128"/>
  <c r="AC177" i="128"/>
  <c r="AB177" i="128"/>
  <c r="AA177" i="128"/>
  <c r="Z177" i="128"/>
  <c r="Y177" i="128"/>
  <c r="X177" i="128"/>
  <c r="W177" i="128"/>
  <c r="V177" i="128"/>
  <c r="U177" i="128"/>
  <c r="T177" i="128"/>
  <c r="S177" i="128"/>
  <c r="R177" i="128"/>
  <c r="Q177" i="128"/>
  <c r="P177" i="128"/>
  <c r="O177" i="128"/>
  <c r="N177" i="128"/>
  <c r="M177" i="128"/>
  <c r="L177" i="128"/>
  <c r="K177" i="128"/>
  <c r="J177" i="128"/>
  <c r="I177" i="128"/>
  <c r="H177" i="128"/>
  <c r="G177" i="128"/>
  <c r="AU176" i="128"/>
  <c r="AT176" i="128"/>
  <c r="AS176" i="128"/>
  <c r="AR176" i="128"/>
  <c r="AQ176" i="128"/>
  <c r="AP176" i="128"/>
  <c r="AO176" i="128"/>
  <c r="AN176" i="128"/>
  <c r="AM176" i="128"/>
  <c r="AL176" i="128"/>
  <c r="AK176" i="128"/>
  <c r="AJ176" i="128"/>
  <c r="AI176" i="128"/>
  <c r="AH176" i="128"/>
  <c r="AG176" i="128"/>
  <c r="AF176" i="128"/>
  <c r="AE176" i="128"/>
  <c r="AD176" i="128"/>
  <c r="AC176" i="128"/>
  <c r="AB176" i="128"/>
  <c r="AA176" i="128"/>
  <c r="Z176" i="128"/>
  <c r="Y176" i="128"/>
  <c r="X176" i="128"/>
  <c r="W176" i="128"/>
  <c r="V176" i="128"/>
  <c r="U176" i="128"/>
  <c r="T176" i="128"/>
  <c r="S176" i="128"/>
  <c r="R176" i="128"/>
  <c r="Q176" i="128"/>
  <c r="P176" i="128"/>
  <c r="O176" i="128"/>
  <c r="N176" i="128"/>
  <c r="M176" i="128"/>
  <c r="L176" i="128"/>
  <c r="K176" i="128"/>
  <c r="J176" i="128"/>
  <c r="I176" i="128"/>
  <c r="H176" i="128"/>
  <c r="G176" i="128"/>
  <c r="AH158" i="128"/>
  <c r="AI158" i="128" s="1"/>
  <c r="AJ158" i="128" s="1"/>
  <c r="AK158" i="128" s="1"/>
  <c r="G153" i="128"/>
  <c r="H151" i="128"/>
  <c r="I151" i="128" s="1"/>
  <c r="J151" i="128" s="1"/>
  <c r="K151" i="128" s="1"/>
  <c r="L151" i="128" s="1"/>
  <c r="M151" i="128" s="1"/>
  <c r="N151" i="128" s="1"/>
  <c r="O151" i="128" s="1"/>
  <c r="P151" i="128" s="1"/>
  <c r="Q151" i="128" s="1"/>
  <c r="R151" i="128" s="1"/>
  <c r="S151" i="128" s="1"/>
  <c r="T151" i="128" s="1"/>
  <c r="U151" i="128" s="1"/>
  <c r="V151" i="128" s="1"/>
  <c r="W151" i="128" s="1"/>
  <c r="X151" i="128" s="1"/>
  <c r="Y151" i="128" s="1"/>
  <c r="Z151" i="128" s="1"/>
  <c r="AA151" i="128" s="1"/>
  <c r="AB151" i="128" s="1"/>
  <c r="AC151" i="128" s="1"/>
  <c r="AD151" i="128" s="1"/>
  <c r="AE151" i="128" s="1"/>
  <c r="AF151" i="128" s="1"/>
  <c r="AG151" i="128" s="1"/>
  <c r="AH151" i="128" s="1"/>
  <c r="AI151" i="128" s="1"/>
  <c r="AJ151" i="128" s="1"/>
  <c r="AK151" i="128" s="1"/>
  <c r="AL151" i="128" s="1"/>
  <c r="AM151" i="128" s="1"/>
  <c r="AN151" i="128" s="1"/>
  <c r="AO151" i="128" s="1"/>
  <c r="G149" i="128" a="1"/>
  <c r="G149" i="128" s="1"/>
  <c r="A149" i="128"/>
  <c r="AU148" i="128"/>
  <c r="AT148" i="128"/>
  <c r="AS148" i="128"/>
  <c r="AR148" i="128"/>
  <c r="AQ148" i="128"/>
  <c r="AP148" i="128"/>
  <c r="AO148" i="128"/>
  <c r="AN148" i="128"/>
  <c r="AM148" i="128"/>
  <c r="AL148" i="128"/>
  <c r="AK148" i="128"/>
  <c r="AJ148" i="128"/>
  <c r="AI148" i="128"/>
  <c r="AH148" i="128"/>
  <c r="AG148" i="128"/>
  <c r="AF148" i="128"/>
  <c r="AE148" i="128"/>
  <c r="AD148" i="128"/>
  <c r="AC148" i="128"/>
  <c r="AB148" i="128"/>
  <c r="AA148" i="128"/>
  <c r="Z148" i="128"/>
  <c r="Y148" i="128"/>
  <c r="X148" i="128"/>
  <c r="W148" i="128"/>
  <c r="V148" i="128"/>
  <c r="U148" i="128"/>
  <c r="T148" i="128"/>
  <c r="S148" i="128"/>
  <c r="R148" i="128"/>
  <c r="Q148" i="128"/>
  <c r="P148" i="128"/>
  <c r="O148" i="128"/>
  <c r="N148" i="128"/>
  <c r="M148" i="128"/>
  <c r="L148" i="128"/>
  <c r="K148" i="128"/>
  <c r="J148" i="128"/>
  <c r="I148" i="128"/>
  <c r="H148" i="128"/>
  <c r="G148" i="128"/>
  <c r="AU147" i="128"/>
  <c r="AT147" i="128"/>
  <c r="AS147" i="128"/>
  <c r="AR147" i="128"/>
  <c r="AQ147" i="128"/>
  <c r="AP147" i="128"/>
  <c r="AO147" i="128"/>
  <c r="AN147" i="128"/>
  <c r="AM147" i="128"/>
  <c r="AL147" i="128"/>
  <c r="AK147" i="128"/>
  <c r="AJ147" i="128"/>
  <c r="AI147" i="128"/>
  <c r="AH147" i="128"/>
  <c r="AG147" i="128"/>
  <c r="AF147" i="128"/>
  <c r="AE147" i="128"/>
  <c r="AD147" i="128"/>
  <c r="AC147" i="128"/>
  <c r="AB147" i="128"/>
  <c r="AA147" i="128"/>
  <c r="Z147" i="128"/>
  <c r="Y147" i="128"/>
  <c r="X147" i="128"/>
  <c r="W147" i="128"/>
  <c r="V147" i="128"/>
  <c r="U147" i="128"/>
  <c r="T147" i="128"/>
  <c r="S147" i="128"/>
  <c r="R147" i="128"/>
  <c r="Q147" i="128"/>
  <c r="P147" i="128"/>
  <c r="O147" i="128"/>
  <c r="N147" i="128"/>
  <c r="M147" i="128"/>
  <c r="L147" i="128"/>
  <c r="K147" i="128"/>
  <c r="J147" i="128"/>
  <c r="I147" i="128"/>
  <c r="H147" i="128"/>
  <c r="G147" i="128"/>
  <c r="AU146" i="128"/>
  <c r="AT146" i="128"/>
  <c r="AS146" i="128"/>
  <c r="AR146" i="128"/>
  <c r="AQ146" i="128"/>
  <c r="AP146" i="128"/>
  <c r="AO146" i="128"/>
  <c r="AN146" i="128"/>
  <c r="AM146" i="128"/>
  <c r="AL146" i="128"/>
  <c r="AK146" i="128"/>
  <c r="AJ146" i="128"/>
  <c r="AI146" i="128"/>
  <c r="AH146" i="128"/>
  <c r="AG146" i="128"/>
  <c r="AF146" i="128"/>
  <c r="AE146" i="128"/>
  <c r="AD146" i="128"/>
  <c r="AC146" i="128"/>
  <c r="AB146" i="128"/>
  <c r="AA146" i="128"/>
  <c r="Z146" i="128"/>
  <c r="Y146" i="128"/>
  <c r="X146" i="128"/>
  <c r="W146" i="128"/>
  <c r="V146" i="128"/>
  <c r="U146" i="128"/>
  <c r="T146" i="128"/>
  <c r="S146" i="128"/>
  <c r="R146" i="128"/>
  <c r="Q146" i="128"/>
  <c r="P146" i="128"/>
  <c r="O146" i="128"/>
  <c r="N146" i="128"/>
  <c r="M146" i="128"/>
  <c r="L146" i="128"/>
  <c r="K146" i="128"/>
  <c r="J146" i="128"/>
  <c r="I146" i="128"/>
  <c r="H146" i="128"/>
  <c r="G146" i="128"/>
  <c r="AU145" i="128"/>
  <c r="AT145" i="128"/>
  <c r="AS145" i="128"/>
  <c r="AR145" i="128"/>
  <c r="AQ145" i="128"/>
  <c r="AP145" i="128"/>
  <c r="AO145" i="128"/>
  <c r="AN145" i="128"/>
  <c r="AM145" i="128"/>
  <c r="AL145" i="128"/>
  <c r="AK145" i="128"/>
  <c r="AJ145" i="128"/>
  <c r="AI145" i="128"/>
  <c r="AH145" i="128"/>
  <c r="AG145" i="128"/>
  <c r="AF145" i="128"/>
  <c r="AE145" i="128"/>
  <c r="AD145" i="128"/>
  <c r="AC145" i="128"/>
  <c r="AB145" i="128"/>
  <c r="AA145" i="128"/>
  <c r="Z145" i="128"/>
  <c r="Y145" i="128"/>
  <c r="X145" i="128"/>
  <c r="W145" i="128"/>
  <c r="V145" i="128"/>
  <c r="U145" i="128"/>
  <c r="T145" i="128"/>
  <c r="S145" i="128"/>
  <c r="R145" i="128"/>
  <c r="Q145" i="128"/>
  <c r="P145" i="128"/>
  <c r="O145" i="128"/>
  <c r="N145" i="128"/>
  <c r="M145" i="128"/>
  <c r="L145" i="128"/>
  <c r="K145" i="128"/>
  <c r="J145" i="128"/>
  <c r="I145" i="128"/>
  <c r="H145" i="128"/>
  <c r="G145" i="128"/>
  <c r="AH127" i="128"/>
  <c r="AI127" i="128" s="1"/>
  <c r="AJ127" i="128" s="1"/>
  <c r="AK127" i="128" s="1"/>
  <c r="G122" i="128"/>
  <c r="H120" i="128"/>
  <c r="I120" i="128" s="1"/>
  <c r="J120" i="128" s="1"/>
  <c r="K120" i="128" s="1"/>
  <c r="L120" i="128" s="1"/>
  <c r="M120" i="128" s="1"/>
  <c r="N120" i="128" s="1"/>
  <c r="O120" i="128" s="1"/>
  <c r="P120" i="128" s="1"/>
  <c r="Q120" i="128" s="1"/>
  <c r="R120" i="128" s="1"/>
  <c r="S120" i="128" s="1"/>
  <c r="T120" i="128" s="1"/>
  <c r="U120" i="128" s="1"/>
  <c r="V120" i="128" s="1"/>
  <c r="W120" i="128" s="1"/>
  <c r="X120" i="128" s="1"/>
  <c r="Y120" i="128" s="1"/>
  <c r="Z120" i="128" s="1"/>
  <c r="AA120" i="128" s="1"/>
  <c r="AB120" i="128" s="1"/>
  <c r="AC120" i="128" s="1"/>
  <c r="AD120" i="128" s="1"/>
  <c r="AE120" i="128" s="1"/>
  <c r="AF120" i="128" s="1"/>
  <c r="AG120" i="128" s="1"/>
  <c r="AH120" i="128" s="1"/>
  <c r="AI120" i="128" s="1"/>
  <c r="AJ120" i="128" s="1"/>
  <c r="AK120" i="128" s="1"/>
  <c r="AL120" i="128" s="1"/>
  <c r="AM120" i="128" s="1"/>
  <c r="AN120" i="128" s="1"/>
  <c r="AO120" i="128" s="1"/>
  <c r="AG118" i="128" a="1"/>
  <c r="A118" i="128"/>
  <c r="AU117" i="128"/>
  <c r="AT117" i="128"/>
  <c r="AS117" i="128"/>
  <c r="AR117" i="128"/>
  <c r="AQ117" i="128"/>
  <c r="AP117" i="128"/>
  <c r="AO117" i="128"/>
  <c r="AN117" i="128"/>
  <c r="AM117" i="128"/>
  <c r="AL117" i="128"/>
  <c r="AK117" i="128"/>
  <c r="AJ117" i="128"/>
  <c r="AI117" i="128"/>
  <c r="AH117" i="128"/>
  <c r="AG117" i="128"/>
  <c r="AF117" i="128"/>
  <c r="AE117" i="128"/>
  <c r="AD117" i="128"/>
  <c r="AC117" i="128"/>
  <c r="AB117" i="128"/>
  <c r="AA117" i="128"/>
  <c r="Z117" i="128"/>
  <c r="Y117" i="128"/>
  <c r="X117" i="128"/>
  <c r="W117" i="128"/>
  <c r="V117" i="128"/>
  <c r="U117" i="128"/>
  <c r="T117" i="128"/>
  <c r="S117" i="128"/>
  <c r="R117" i="128"/>
  <c r="Q117" i="128"/>
  <c r="P117" i="128"/>
  <c r="O117" i="128"/>
  <c r="N117" i="128"/>
  <c r="M117" i="128"/>
  <c r="L117" i="128"/>
  <c r="K117" i="128"/>
  <c r="J117" i="128"/>
  <c r="I117" i="128"/>
  <c r="H117" i="128"/>
  <c r="G117" i="128"/>
  <c r="AU116" i="128"/>
  <c r="AT116" i="128"/>
  <c r="AS116" i="128"/>
  <c r="AR116" i="128"/>
  <c r="AQ116" i="128"/>
  <c r="AP116" i="128"/>
  <c r="AO116" i="128"/>
  <c r="AN116" i="128"/>
  <c r="AM116" i="128"/>
  <c r="AL116" i="128"/>
  <c r="AK116" i="128"/>
  <c r="AJ116" i="128"/>
  <c r="AI116" i="128"/>
  <c r="AH116" i="128"/>
  <c r="AG116" i="128"/>
  <c r="AF116" i="128"/>
  <c r="AE116" i="128"/>
  <c r="AD116" i="128"/>
  <c r="AC116" i="128"/>
  <c r="AB116" i="128"/>
  <c r="AA116" i="128"/>
  <c r="Z116" i="128"/>
  <c r="Y116" i="128"/>
  <c r="X116" i="128"/>
  <c r="W116" i="128"/>
  <c r="V116" i="128"/>
  <c r="U116" i="128"/>
  <c r="T116" i="128"/>
  <c r="S116" i="128"/>
  <c r="R116" i="128"/>
  <c r="Q116" i="128"/>
  <c r="P116" i="128"/>
  <c r="O116" i="128"/>
  <c r="N116" i="128"/>
  <c r="M116" i="128"/>
  <c r="L116" i="128"/>
  <c r="K116" i="128"/>
  <c r="J116" i="128"/>
  <c r="I116" i="128"/>
  <c r="H116" i="128"/>
  <c r="G116" i="128"/>
  <c r="AU115" i="128"/>
  <c r="AT115" i="128"/>
  <c r="AS115" i="128"/>
  <c r="AR115" i="128"/>
  <c r="AQ115" i="128"/>
  <c r="AP115" i="128"/>
  <c r="AO115" i="128"/>
  <c r="AN115" i="128"/>
  <c r="AM115" i="128"/>
  <c r="AL115" i="128"/>
  <c r="AK115" i="128"/>
  <c r="AJ115" i="128"/>
  <c r="AI115" i="128"/>
  <c r="AH115" i="128"/>
  <c r="AG115" i="128"/>
  <c r="AF115" i="128"/>
  <c r="AE115" i="128"/>
  <c r="AD115" i="128"/>
  <c r="AC115" i="128"/>
  <c r="AB115" i="128"/>
  <c r="AA115" i="128"/>
  <c r="Z115" i="128"/>
  <c r="Y115" i="128"/>
  <c r="X115" i="128"/>
  <c r="W115" i="128"/>
  <c r="V115" i="128"/>
  <c r="U115" i="128"/>
  <c r="T115" i="128"/>
  <c r="S115" i="128"/>
  <c r="R115" i="128"/>
  <c r="Q115" i="128"/>
  <c r="P115" i="128"/>
  <c r="O115" i="128"/>
  <c r="N115" i="128"/>
  <c r="M115" i="128"/>
  <c r="L115" i="128"/>
  <c r="K115" i="128"/>
  <c r="J115" i="128"/>
  <c r="I115" i="128"/>
  <c r="H115" i="128"/>
  <c r="G115" i="128"/>
  <c r="AU114" i="128"/>
  <c r="AT114" i="128"/>
  <c r="AS114" i="128"/>
  <c r="AR114" i="128"/>
  <c r="AQ114" i="128"/>
  <c r="AP114" i="128"/>
  <c r="AO114" i="128"/>
  <c r="AN114" i="128"/>
  <c r="AM114" i="128"/>
  <c r="AL114" i="128"/>
  <c r="AK114" i="128"/>
  <c r="AJ114" i="128"/>
  <c r="AI114" i="128"/>
  <c r="AH114" i="128"/>
  <c r="AG114" i="128"/>
  <c r="AF114" i="128"/>
  <c r="AE114" i="128"/>
  <c r="AD114" i="128"/>
  <c r="AC114" i="128"/>
  <c r="AB114" i="128"/>
  <c r="AA114" i="128"/>
  <c r="Z114" i="128"/>
  <c r="Y114" i="128"/>
  <c r="X114" i="128"/>
  <c r="W114" i="128"/>
  <c r="V114" i="128"/>
  <c r="U114" i="128"/>
  <c r="T114" i="128"/>
  <c r="S114" i="128"/>
  <c r="R114" i="128"/>
  <c r="Q114" i="128"/>
  <c r="P114" i="128"/>
  <c r="O114" i="128"/>
  <c r="N114" i="128"/>
  <c r="M114" i="128"/>
  <c r="L114" i="128"/>
  <c r="K114" i="128"/>
  <c r="J114" i="128"/>
  <c r="I114" i="128"/>
  <c r="H114" i="128"/>
  <c r="G114" i="128"/>
  <c r="AH96" i="128"/>
  <c r="AI96" i="128" s="1"/>
  <c r="AJ96" i="128" s="1"/>
  <c r="AK96" i="128" s="1"/>
  <c r="G91" i="128"/>
  <c r="G118" i="128" s="1" a="1"/>
  <c r="G118" i="128" s="1"/>
  <c r="H89" i="128"/>
  <c r="I89" i="128" s="1"/>
  <c r="J89" i="128" s="1"/>
  <c r="K89" i="128" s="1"/>
  <c r="L89" i="128" s="1"/>
  <c r="M89" i="128" s="1"/>
  <c r="N89" i="128" s="1"/>
  <c r="O89" i="128" s="1"/>
  <c r="P89" i="128" s="1"/>
  <c r="Q89" i="128" s="1"/>
  <c r="R89" i="128" s="1"/>
  <c r="S89" i="128" s="1"/>
  <c r="T89" i="128" s="1"/>
  <c r="U89" i="128" s="1"/>
  <c r="V89" i="128" s="1"/>
  <c r="W89" i="128" s="1"/>
  <c r="X89" i="128" s="1"/>
  <c r="Y89" i="128" s="1"/>
  <c r="Z89" i="128" s="1"/>
  <c r="AA89" i="128" s="1"/>
  <c r="AB89" i="128" s="1"/>
  <c r="AC89" i="128" s="1"/>
  <c r="AD89" i="128" s="1"/>
  <c r="AE89" i="128" s="1"/>
  <c r="AF89" i="128" s="1"/>
  <c r="AG89" i="128" s="1"/>
  <c r="A85" i="128"/>
  <c r="H72" i="128"/>
  <c r="AH71" i="128"/>
  <c r="AI71" i="128" s="1"/>
  <c r="AJ71" i="128" s="1"/>
  <c r="AK71" i="128" s="1"/>
  <c r="AL71" i="128" s="1"/>
  <c r="G71" i="128"/>
  <c r="H71" i="128" s="1"/>
  <c r="AB69" i="128"/>
  <c r="AC69" i="128" s="1"/>
  <c r="G68" i="128"/>
  <c r="G85" i="128" s="1" a="1"/>
  <c r="G85" i="128" s="1"/>
  <c r="AO66" i="128"/>
  <c r="H66" i="128"/>
  <c r="I66" i="128" s="1"/>
  <c r="J66" i="128" s="1"/>
  <c r="K66" i="128" s="1"/>
  <c r="L66" i="128" s="1"/>
  <c r="M66" i="128" s="1"/>
  <c r="N66" i="128" s="1"/>
  <c r="O66" i="128" s="1"/>
  <c r="P66" i="128" s="1"/>
  <c r="Q66" i="128" s="1"/>
  <c r="R66" i="128" s="1"/>
  <c r="S66" i="128" s="1"/>
  <c r="T66" i="128" s="1"/>
  <c r="U66" i="128" s="1"/>
  <c r="V66" i="128" s="1"/>
  <c r="W66" i="128" s="1"/>
  <c r="X66" i="128" s="1"/>
  <c r="Y66" i="128" s="1"/>
  <c r="Z66" i="128" s="1"/>
  <c r="AA66" i="128" s="1"/>
  <c r="AB66" i="128" s="1"/>
  <c r="AC66" i="128" s="1"/>
  <c r="AD66" i="128" s="1"/>
  <c r="AE66" i="128" s="1"/>
  <c r="AF66" i="128" s="1"/>
  <c r="AG66" i="128" s="1"/>
  <c r="AH66" i="128" s="1"/>
  <c r="AI66" i="128" s="1"/>
  <c r="AJ66" i="128" s="1"/>
  <c r="AK66" i="128" s="1"/>
  <c r="AL66" i="128" s="1"/>
  <c r="AM66" i="128" s="1"/>
  <c r="A64" i="128"/>
  <c r="H51" i="128"/>
  <c r="AH50" i="128"/>
  <c r="AI50" i="128" s="1"/>
  <c r="AJ50" i="128" s="1"/>
  <c r="AK50" i="128" s="1"/>
  <c r="AL50" i="128" s="1"/>
  <c r="G50" i="128"/>
  <c r="H50" i="128" s="1"/>
  <c r="AQ49" i="128"/>
  <c r="AR49" i="128" s="1"/>
  <c r="AS49" i="128" s="1"/>
  <c r="AT49" i="128" s="1"/>
  <c r="AU49" i="128" s="1"/>
  <c r="AB48" i="128"/>
  <c r="AC48" i="128" s="1"/>
  <c r="G47" i="128"/>
  <c r="G64" i="128" s="1" a="1"/>
  <c r="G64" i="128" s="1"/>
  <c r="H45" i="128"/>
  <c r="I45" i="128" s="1"/>
  <c r="J45" i="128" s="1"/>
  <c r="K45" i="128" s="1"/>
  <c r="L45" i="128" s="1"/>
  <c r="M45" i="128" s="1"/>
  <c r="N45" i="128" s="1"/>
  <c r="O45" i="128" s="1"/>
  <c r="P45" i="128" s="1"/>
  <c r="Q45" i="128" s="1"/>
  <c r="R45" i="128" s="1"/>
  <c r="S45" i="128" s="1"/>
  <c r="T45" i="128" s="1"/>
  <c r="U45" i="128" s="1"/>
  <c r="V45" i="128" s="1"/>
  <c r="W45" i="128" s="1"/>
  <c r="X45" i="128" s="1"/>
  <c r="Y45" i="128" s="1"/>
  <c r="Z45" i="128" s="1"/>
  <c r="AA45" i="128" s="1"/>
  <c r="AB45" i="128" s="1"/>
  <c r="AC45" i="128" s="1"/>
  <c r="AD45" i="128" s="1"/>
  <c r="AE45" i="128" s="1"/>
  <c r="AF45" i="128" s="1"/>
  <c r="AG45" i="128" s="1"/>
  <c r="AH45" i="128" s="1"/>
  <c r="AI45" i="128" s="1"/>
  <c r="AJ45" i="128" s="1"/>
  <c r="AK45" i="128" s="1"/>
  <c r="AL45" i="128" s="1"/>
  <c r="AM45" i="128" s="1"/>
  <c r="AN45" i="128" s="1"/>
  <c r="AO45" i="128" s="1"/>
  <c r="AG43" i="128" a="1"/>
  <c r="AG43" i="128" s="1"/>
  <c r="G43" i="128" a="1"/>
  <c r="G43" i="128" s="1"/>
  <c r="A43" i="128"/>
  <c r="H30" i="128"/>
  <c r="AH29" i="128"/>
  <c r="G29" i="128"/>
  <c r="H29" i="128" s="1"/>
  <c r="AG26" i="128"/>
  <c r="G26" i="128"/>
  <c r="H24" i="128"/>
  <c r="I24" i="128" s="1"/>
  <c r="J24" i="128" s="1"/>
  <c r="K24" i="128" s="1"/>
  <c r="L24" i="128" s="1"/>
  <c r="M24" i="128" s="1"/>
  <c r="N24" i="128" s="1"/>
  <c r="O24" i="128" s="1"/>
  <c r="P24" i="128" s="1"/>
  <c r="Q24" i="128" s="1"/>
  <c r="R24" i="128" s="1"/>
  <c r="S24" i="128" s="1"/>
  <c r="T24" i="128" s="1"/>
  <c r="U24" i="128" s="1"/>
  <c r="V24" i="128" s="1"/>
  <c r="W24" i="128" s="1"/>
  <c r="X24" i="128" s="1"/>
  <c r="Y24" i="128" s="1"/>
  <c r="Z24" i="128" s="1"/>
  <c r="AA24" i="128" s="1"/>
  <c r="AB24" i="128" s="1"/>
  <c r="AC24" i="128" s="1"/>
  <c r="AD24" i="128" s="1"/>
  <c r="AE24" i="128" s="1"/>
  <c r="AF24" i="128" s="1"/>
  <c r="AG24" i="128" s="1"/>
  <c r="AH24" i="128" s="1"/>
  <c r="AI24" i="128" s="1"/>
  <c r="AJ24" i="128" s="1"/>
  <c r="AK24" i="128" s="1"/>
  <c r="AL24" i="128" s="1"/>
  <c r="AM24" i="128" s="1"/>
  <c r="AN24" i="128" s="1"/>
  <c r="AO24" i="128" s="1"/>
  <c r="A22" i="128"/>
  <c r="H9" i="128"/>
  <c r="AH8" i="128"/>
  <c r="AI8" i="128" s="1"/>
  <c r="G8" i="128"/>
  <c r="H8" i="128" s="1"/>
  <c r="AH5" i="128"/>
  <c r="AH22" i="128" s="1" a="1"/>
  <c r="AH22" i="128" s="1"/>
  <c r="AG5" i="128"/>
  <c r="AG22" i="128" s="1" a="1"/>
  <c r="AG22" i="128" s="1"/>
  <c r="G5" i="128"/>
  <c r="G22" i="128" s="1" a="1"/>
  <c r="G22" i="128" s="1"/>
  <c r="H3" i="128"/>
  <c r="I3" i="128" s="1"/>
  <c r="J3" i="128" s="1"/>
  <c r="K3" i="128" s="1"/>
  <c r="L3" i="128" s="1"/>
  <c r="M3" i="128" s="1"/>
  <c r="N3" i="128" s="1"/>
  <c r="O3" i="128" s="1"/>
  <c r="P3" i="128" s="1"/>
  <c r="Q3" i="128" s="1"/>
  <c r="R3" i="128" s="1"/>
  <c r="S3" i="128" s="1"/>
  <c r="T3" i="128" s="1"/>
  <c r="U3" i="128" s="1"/>
  <c r="V3" i="128" s="1"/>
  <c r="W3" i="128" s="1"/>
  <c r="X3" i="128" s="1"/>
  <c r="Y3" i="128" s="1"/>
  <c r="Z3" i="128" s="1"/>
  <c r="AA3" i="128" s="1"/>
  <c r="AB3" i="128" s="1"/>
  <c r="AC3" i="128" s="1"/>
  <c r="AD3" i="128" s="1"/>
  <c r="AE3" i="128" s="1"/>
  <c r="AF3" i="128" s="1"/>
  <c r="AG3" i="128" s="1"/>
  <c r="AH3" i="128" s="1"/>
  <c r="AI3" i="128" s="1"/>
  <c r="AJ3" i="128" s="1"/>
  <c r="AK3" i="128" s="1"/>
  <c r="AL3" i="128" s="1"/>
  <c r="AM3" i="128" s="1"/>
  <c r="AN3" i="128" s="1"/>
  <c r="AO3" i="128" s="1"/>
  <c r="AN126" i="109"/>
  <c r="AO126" i="109"/>
  <c r="AP126" i="109"/>
  <c r="AQ126" i="109"/>
  <c r="AR126" i="109"/>
  <c r="AM126" i="109"/>
  <c r="AK52" i="109"/>
  <c r="AK53" i="109"/>
  <c r="AK55" i="109"/>
  <c r="AK58" i="109"/>
  <c r="AK60" i="109"/>
  <c r="AK64" i="109"/>
  <c r="AK63" i="109" s="1"/>
  <c r="AK68" i="109"/>
  <c r="AK71" i="109"/>
  <c r="AK72" i="109"/>
  <c r="AK76" i="109"/>
  <c r="AK79" i="109"/>
  <c r="AK82" i="109"/>
  <c r="AL71" i="109"/>
  <c r="AL52" i="109" s="1"/>
  <c r="AL76" i="109"/>
  <c r="AL82" i="109"/>
  <c r="AL79" i="109"/>
  <c r="AL63" i="109"/>
  <c r="AL64" i="109"/>
  <c r="AL72" i="109"/>
  <c r="AL68" i="109"/>
  <c r="AL58" i="109"/>
  <c r="AL60" i="109"/>
  <c r="AL53" i="109"/>
  <c r="AL55" i="109"/>
  <c r="J424" i="128" l="1"/>
  <c r="J407" i="128"/>
  <c r="J390" i="128"/>
  <c r="J373" i="128"/>
  <c r="J356" i="128"/>
  <c r="J339" i="128"/>
  <c r="J322" i="128"/>
  <c r="AP308" i="128"/>
  <c r="AQ308" i="128" s="1"/>
  <c r="AR308" i="128" s="1"/>
  <c r="AS308" i="128" s="1"/>
  <c r="AT308" i="128" s="1"/>
  <c r="AU308" i="128" s="1"/>
  <c r="AM308" i="128"/>
  <c r="AN308" i="128" s="1"/>
  <c r="AO308" i="128" s="1"/>
  <c r="AM306" i="128"/>
  <c r="AN306" i="128" s="1"/>
  <c r="AO306" i="128" s="1"/>
  <c r="AP306" i="128"/>
  <c r="AQ306" i="128" s="1"/>
  <c r="AR306" i="128" s="1"/>
  <c r="AS306" i="128" s="1"/>
  <c r="AT306" i="128" s="1"/>
  <c r="AU306" i="128" s="1"/>
  <c r="J305" i="128"/>
  <c r="AM291" i="128"/>
  <c r="AN291" i="128" s="1"/>
  <c r="AO291" i="128" s="1"/>
  <c r="AP291" i="128"/>
  <c r="AQ291" i="128" s="1"/>
  <c r="AR291" i="128" s="1"/>
  <c r="AS291" i="128" s="1"/>
  <c r="AT291" i="128" s="1"/>
  <c r="AU291" i="128" s="1"/>
  <c r="AM289" i="128"/>
  <c r="AN289" i="128" s="1"/>
  <c r="AO289" i="128" s="1"/>
  <c r="AP289" i="128"/>
  <c r="AQ289" i="128" s="1"/>
  <c r="AR289" i="128" s="1"/>
  <c r="AS289" i="128" s="1"/>
  <c r="AT289" i="128" s="1"/>
  <c r="AU289" i="128" s="1"/>
  <c r="J288" i="128"/>
  <c r="AM274" i="128"/>
  <c r="AN274" i="128" s="1"/>
  <c r="AO274" i="128" s="1"/>
  <c r="AP274" i="128"/>
  <c r="AQ274" i="128" s="1"/>
  <c r="AR274" i="128" s="1"/>
  <c r="AS274" i="128" s="1"/>
  <c r="AT274" i="128" s="1"/>
  <c r="AU274" i="128" s="1"/>
  <c r="AM272" i="128"/>
  <c r="AN272" i="128" s="1"/>
  <c r="AO272" i="128" s="1"/>
  <c r="AP272" i="128"/>
  <c r="AQ272" i="128" s="1"/>
  <c r="AR272" i="128" s="1"/>
  <c r="AS272" i="128" s="1"/>
  <c r="AT272" i="128" s="1"/>
  <c r="AU272" i="128" s="1"/>
  <c r="J271" i="128"/>
  <c r="AM257" i="128"/>
  <c r="AN257" i="128" s="1"/>
  <c r="AO257" i="128" s="1"/>
  <c r="AP257" i="128"/>
  <c r="AQ257" i="128" s="1"/>
  <c r="AR257" i="128" s="1"/>
  <c r="AS257" i="128" s="1"/>
  <c r="AT257" i="128" s="1"/>
  <c r="AU257" i="128" s="1"/>
  <c r="AM255" i="128"/>
  <c r="AN255" i="128" s="1"/>
  <c r="AO255" i="128" s="1"/>
  <c r="AP255" i="128"/>
  <c r="AQ255" i="128" s="1"/>
  <c r="AR255" i="128" s="1"/>
  <c r="AS255" i="128" s="1"/>
  <c r="AT255" i="128" s="1"/>
  <c r="AU255" i="128" s="1"/>
  <c r="J254" i="128"/>
  <c r="AM240" i="128"/>
  <c r="AN240" i="128" s="1"/>
  <c r="AO240" i="128" s="1"/>
  <c r="AP240" i="128"/>
  <c r="AQ240" i="128" s="1"/>
  <c r="AR240" i="128" s="1"/>
  <c r="AS240" i="128" s="1"/>
  <c r="AT240" i="128" s="1"/>
  <c r="AU240" i="128" s="1"/>
  <c r="AM238" i="128"/>
  <c r="AN238" i="128" s="1"/>
  <c r="AO238" i="128" s="1"/>
  <c r="AP238" i="128"/>
  <c r="AQ238" i="128" s="1"/>
  <c r="AR238" i="128" s="1"/>
  <c r="AS238" i="128" s="1"/>
  <c r="AT238" i="128" s="1"/>
  <c r="AU238" i="128" s="1"/>
  <c r="J237" i="128"/>
  <c r="AM223" i="128"/>
  <c r="AN223" i="128" s="1"/>
  <c r="AO223" i="128" s="1"/>
  <c r="AP223" i="128"/>
  <c r="AQ223" i="128" s="1"/>
  <c r="AR223" i="128" s="1"/>
  <c r="AS223" i="128" s="1"/>
  <c r="AT223" i="128" s="1"/>
  <c r="AU223" i="128" s="1"/>
  <c r="AM221" i="128"/>
  <c r="AN221" i="128" s="1"/>
  <c r="AO221" i="128" s="1"/>
  <c r="AP221" i="128"/>
  <c r="AQ221" i="128" s="1"/>
  <c r="AR221" i="128" s="1"/>
  <c r="AS221" i="128" s="1"/>
  <c r="AT221" i="128" s="1"/>
  <c r="AU221" i="128" s="1"/>
  <c r="J220" i="128"/>
  <c r="AH217" i="128"/>
  <c r="AI217" i="128" s="1"/>
  <c r="AJ217" i="128" s="1"/>
  <c r="AK217" i="128" s="1"/>
  <c r="AL217" i="128" s="1"/>
  <c r="AM217" i="128" s="1"/>
  <c r="AN217" i="128" s="1"/>
  <c r="AO217" i="128" s="1"/>
  <c r="AL189" i="128"/>
  <c r="AL158" i="128"/>
  <c r="AL127" i="128"/>
  <c r="AL96" i="128"/>
  <c r="AH89" i="128"/>
  <c r="AI89" i="128" s="1"/>
  <c r="AJ89" i="128" s="1"/>
  <c r="AK89" i="128" s="1"/>
  <c r="H96" i="128"/>
  <c r="I96" i="128" s="1"/>
  <c r="J96" i="128" s="1"/>
  <c r="K96" i="128" s="1"/>
  <c r="L96" i="128" s="1"/>
  <c r="M96" i="128" s="1"/>
  <c r="N96" i="128" s="1"/>
  <c r="O96" i="128" s="1"/>
  <c r="P96" i="128" s="1"/>
  <c r="Q96" i="128" s="1"/>
  <c r="R96" i="128" s="1"/>
  <c r="S96" i="128" s="1"/>
  <c r="T96" i="128" s="1"/>
  <c r="U96" i="128" s="1"/>
  <c r="V96" i="128" s="1"/>
  <c r="W96" i="128" s="1"/>
  <c r="X96" i="128" s="1"/>
  <c r="Y96" i="128" s="1"/>
  <c r="Z96" i="128" s="1"/>
  <c r="AA96" i="128" s="1"/>
  <c r="AB96" i="128" s="1"/>
  <c r="AC96" i="128" s="1"/>
  <c r="AD96" i="128" s="1"/>
  <c r="AE96" i="128" s="1"/>
  <c r="AF96" i="128" s="1"/>
  <c r="H127" i="128"/>
  <c r="I127" i="128" s="1"/>
  <c r="J127" i="128" s="1"/>
  <c r="K127" i="128" s="1"/>
  <c r="L127" i="128" s="1"/>
  <c r="M127" i="128" s="1"/>
  <c r="N127" i="128" s="1"/>
  <c r="O127" i="128" s="1"/>
  <c r="P127" i="128" s="1"/>
  <c r="Q127" i="128" s="1"/>
  <c r="R127" i="128" s="1"/>
  <c r="S127" i="128" s="1"/>
  <c r="T127" i="128" s="1"/>
  <c r="U127" i="128" s="1"/>
  <c r="V127" i="128" s="1"/>
  <c r="W127" i="128" s="1"/>
  <c r="X127" i="128" s="1"/>
  <c r="Y127" i="128" s="1"/>
  <c r="Z127" i="128" s="1"/>
  <c r="AA127" i="128" s="1"/>
  <c r="AB127" i="128" s="1"/>
  <c r="AC127" i="128" s="1"/>
  <c r="AD127" i="128" s="1"/>
  <c r="AE127" i="128" s="1"/>
  <c r="AF127" i="128" s="1"/>
  <c r="H158" i="128"/>
  <c r="I158" i="128" s="1"/>
  <c r="J158" i="128" s="1"/>
  <c r="K158" i="128" s="1"/>
  <c r="L158" i="128" s="1"/>
  <c r="M158" i="128" s="1"/>
  <c r="N158" i="128" s="1"/>
  <c r="O158" i="128" s="1"/>
  <c r="P158" i="128" s="1"/>
  <c r="Q158" i="128" s="1"/>
  <c r="R158" i="128" s="1"/>
  <c r="S158" i="128" s="1"/>
  <c r="T158" i="128" s="1"/>
  <c r="U158" i="128" s="1"/>
  <c r="V158" i="128" s="1"/>
  <c r="W158" i="128" s="1"/>
  <c r="X158" i="128" s="1"/>
  <c r="Y158" i="128" s="1"/>
  <c r="Z158" i="128" s="1"/>
  <c r="AA158" i="128" s="1"/>
  <c r="AB158" i="128" s="1"/>
  <c r="AC158" i="128" s="1"/>
  <c r="AD158" i="128" s="1"/>
  <c r="AE158" i="128" s="1"/>
  <c r="AF158" i="128" s="1"/>
  <c r="H189" i="128"/>
  <c r="I189" i="128" s="1"/>
  <c r="J189" i="128" s="1"/>
  <c r="K189" i="128" s="1"/>
  <c r="L189" i="128" s="1"/>
  <c r="M189" i="128" s="1"/>
  <c r="N189" i="128" s="1"/>
  <c r="O189" i="128" s="1"/>
  <c r="P189" i="128" s="1"/>
  <c r="Q189" i="128" s="1"/>
  <c r="R189" i="128" s="1"/>
  <c r="S189" i="128" s="1"/>
  <c r="T189" i="128" s="1"/>
  <c r="U189" i="128" s="1"/>
  <c r="V189" i="128" s="1"/>
  <c r="W189" i="128" s="1"/>
  <c r="X189" i="128" s="1"/>
  <c r="Y189" i="128" s="1"/>
  <c r="Z189" i="128" s="1"/>
  <c r="AA189" i="128" s="1"/>
  <c r="AB189" i="128" s="1"/>
  <c r="AC189" i="128" s="1"/>
  <c r="AD189" i="128" s="1"/>
  <c r="AE189" i="128" s="1"/>
  <c r="AF189" i="128" s="1"/>
  <c r="AM71" i="128"/>
  <c r="AN71" i="128" s="1"/>
  <c r="AO71" i="128" s="1"/>
  <c r="AP71" i="128"/>
  <c r="AQ71" i="128" s="1"/>
  <c r="AR71" i="128" s="1"/>
  <c r="AS71" i="128" s="1"/>
  <c r="AT71" i="128" s="1"/>
  <c r="AU71" i="128" s="1"/>
  <c r="I71" i="128"/>
  <c r="H68" i="128"/>
  <c r="H85" i="128" s="1" a="1"/>
  <c r="H85" i="128" s="1"/>
  <c r="AD69" i="128"/>
  <c r="AM50" i="128"/>
  <c r="AN50" i="128" s="1"/>
  <c r="AO50" i="128" s="1"/>
  <c r="AP50" i="128"/>
  <c r="AQ50" i="128" s="1"/>
  <c r="AR50" i="128" s="1"/>
  <c r="AS50" i="128" s="1"/>
  <c r="AT50" i="128" s="1"/>
  <c r="AU50" i="128" s="1"/>
  <c r="I50" i="128"/>
  <c r="H47" i="128"/>
  <c r="H64" i="128" s="1" a="1"/>
  <c r="H64" i="128" s="1"/>
  <c r="AD48" i="128"/>
  <c r="AI29" i="128"/>
  <c r="AH26" i="128"/>
  <c r="AH43" i="128" s="1" a="1"/>
  <c r="AH43" i="128" s="1"/>
  <c r="I29" i="128"/>
  <c r="H26" i="128"/>
  <c r="H43" i="128" s="1" a="1"/>
  <c r="H43" i="128" s="1"/>
  <c r="AJ8" i="128"/>
  <c r="AI5" i="128"/>
  <c r="AI22" i="128" s="1" a="1"/>
  <c r="AI22" i="128" s="1"/>
  <c r="I8" i="128"/>
  <c r="H5" i="128"/>
  <c r="H22" i="128" s="1" a="1"/>
  <c r="H22" i="128" s="1"/>
  <c r="AJ108" i="127"/>
  <c r="AJ103" i="127"/>
  <c r="AJ105" i="127"/>
  <c r="AJ111" i="127"/>
  <c r="AJ102" i="127"/>
  <c r="AJ106" i="127"/>
  <c r="AJ109" i="127"/>
  <c r="AJ104" i="127"/>
  <c r="AJ110" i="127"/>
  <c r="AJ107" i="127"/>
  <c r="AJ112" i="127" l="1"/>
  <c r="AJ172" i="127"/>
  <c r="AJ173" i="127"/>
  <c r="AJ175" i="127"/>
  <c r="AJ176" i="127"/>
  <c r="AJ177" i="127"/>
  <c r="AJ178" i="127"/>
  <c r="AJ174" i="127"/>
  <c r="AJ179" i="127"/>
  <c r="AJ180" i="127"/>
  <c r="AJ181" i="127"/>
  <c r="AJ64" i="127"/>
  <c r="AJ165" i="127"/>
  <c r="AJ150" i="127"/>
  <c r="AJ136" i="127"/>
  <c r="AJ65" i="127"/>
  <c r="AJ66" i="127"/>
  <c r="AJ67" i="127"/>
  <c r="AJ60" i="127"/>
  <c r="AJ61" i="127"/>
  <c r="AJ62" i="127"/>
  <c r="AJ68" i="127"/>
  <c r="AJ69" i="127"/>
  <c r="AJ63" i="127"/>
  <c r="AJ167" i="127"/>
  <c r="AJ149" i="127"/>
  <c r="AJ135" i="127"/>
  <c r="AJ164" i="127"/>
  <c r="AJ146" i="127"/>
  <c r="AJ162" i="127"/>
  <c r="AJ151" i="127"/>
  <c r="AJ145" i="127"/>
  <c r="AJ139" i="127"/>
  <c r="AJ134" i="127"/>
  <c r="AJ132" i="127"/>
  <c r="AJ148" i="127"/>
  <c r="AJ153" i="127"/>
  <c r="AJ152" i="127"/>
  <c r="AJ130" i="127"/>
  <c r="AJ131" i="127"/>
  <c r="AJ158" i="127"/>
  <c r="AJ138" i="127"/>
  <c r="AJ147" i="127"/>
  <c r="AJ144" i="127"/>
  <c r="AJ154" i="127" s="1"/>
  <c r="AJ133" i="127"/>
  <c r="AJ137" i="127"/>
  <c r="AJ159" i="127"/>
  <c r="AJ160" i="127"/>
  <c r="AJ161" i="127"/>
  <c r="AJ163" i="127"/>
  <c r="AJ166" i="127"/>
  <c r="K424" i="128"/>
  <c r="K407" i="128"/>
  <c r="K390" i="128"/>
  <c r="K373" i="128"/>
  <c r="K356" i="128"/>
  <c r="K339" i="128"/>
  <c r="K322" i="128"/>
  <c r="K305" i="128"/>
  <c r="K288" i="128"/>
  <c r="K271" i="128"/>
  <c r="K254" i="128"/>
  <c r="K237" i="128"/>
  <c r="K220" i="128"/>
  <c r="AM189" i="128"/>
  <c r="AN189" i="128" s="1"/>
  <c r="AO189" i="128" s="1"/>
  <c r="AP189" i="128"/>
  <c r="AQ189" i="128" s="1"/>
  <c r="AR189" i="128" s="1"/>
  <c r="AS189" i="128" s="1"/>
  <c r="AT189" i="128" s="1"/>
  <c r="AU189" i="128" s="1"/>
  <c r="AM158" i="128"/>
  <c r="AN158" i="128" s="1"/>
  <c r="AO158" i="128" s="1"/>
  <c r="AP158" i="128"/>
  <c r="AQ158" i="128" s="1"/>
  <c r="AR158" i="128" s="1"/>
  <c r="AS158" i="128" s="1"/>
  <c r="AT158" i="128" s="1"/>
  <c r="AU158" i="128" s="1"/>
  <c r="AM127" i="128"/>
  <c r="AN127" i="128" s="1"/>
  <c r="AO127" i="128" s="1"/>
  <c r="AP127" i="128"/>
  <c r="AQ127" i="128" s="1"/>
  <c r="AR127" i="128" s="1"/>
  <c r="AS127" i="128" s="1"/>
  <c r="AT127" i="128" s="1"/>
  <c r="AU127" i="128" s="1"/>
  <c r="AM96" i="128"/>
  <c r="AN96" i="128" s="1"/>
  <c r="AO96" i="128" s="1"/>
  <c r="AP96" i="128"/>
  <c r="AQ96" i="128" s="1"/>
  <c r="AR96" i="128" s="1"/>
  <c r="AS96" i="128" s="1"/>
  <c r="AT96" i="128" s="1"/>
  <c r="AU96" i="128" s="1"/>
  <c r="AL89" i="128"/>
  <c r="AM89" i="128" s="1"/>
  <c r="AN89" i="128" s="1"/>
  <c r="AO89" i="128" s="1"/>
  <c r="J71" i="128"/>
  <c r="I68" i="128"/>
  <c r="I85" i="128" s="1" a="1"/>
  <c r="I85" i="128" s="1"/>
  <c r="AE69" i="128"/>
  <c r="J50" i="128"/>
  <c r="I47" i="128"/>
  <c r="I64" i="128" s="1" a="1"/>
  <c r="I64" i="128" s="1"/>
  <c r="AE48" i="128"/>
  <c r="AI26" i="128"/>
  <c r="AI43" i="128" s="1" a="1"/>
  <c r="AI43" i="128" s="1"/>
  <c r="AJ29" i="128"/>
  <c r="J29" i="128"/>
  <c r="I26" i="128"/>
  <c r="I43" i="128" s="1" a="1"/>
  <c r="I43" i="128" s="1"/>
  <c r="AK8" i="128"/>
  <c r="AJ5" i="128"/>
  <c r="AJ22" i="128" s="1" a="1"/>
  <c r="AJ22" i="128" s="1"/>
  <c r="J8" i="128"/>
  <c r="I5" i="128"/>
  <c r="I22" i="128" s="1" a="1"/>
  <c r="I22" i="128" s="1"/>
  <c r="AJ182" i="127" l="1"/>
  <c r="AJ70" i="127"/>
  <c r="AJ140" i="127"/>
  <c r="AJ168" i="127"/>
  <c r="L424" i="128"/>
  <c r="L407" i="128"/>
  <c r="L390" i="128"/>
  <c r="L373" i="128"/>
  <c r="L356" i="128"/>
  <c r="L339" i="128"/>
  <c r="L322" i="128"/>
  <c r="L305" i="128"/>
  <c r="L288" i="128"/>
  <c r="L271" i="128"/>
  <c r="L254" i="128"/>
  <c r="L237" i="128"/>
  <c r="L220" i="128"/>
  <c r="K71" i="128"/>
  <c r="J68" i="128"/>
  <c r="J85" i="128" s="1" a="1"/>
  <c r="J85" i="128" s="1"/>
  <c r="AF69" i="128"/>
  <c r="K50" i="128"/>
  <c r="J47" i="128"/>
  <c r="J64" i="128" s="1" a="1"/>
  <c r="J64" i="128" s="1"/>
  <c r="AF48" i="128"/>
  <c r="AJ26" i="128"/>
  <c r="AJ43" i="128" s="1" a="1"/>
  <c r="AJ43" i="128" s="1"/>
  <c r="AK29" i="128"/>
  <c r="K29" i="128"/>
  <c r="J26" i="128"/>
  <c r="J43" i="128" s="1" a="1"/>
  <c r="J43" i="128" s="1"/>
  <c r="AL8" i="128"/>
  <c r="AK5" i="128"/>
  <c r="AK22" i="128" s="1" a="1"/>
  <c r="AK22" i="128" s="1"/>
  <c r="K8" i="128"/>
  <c r="J5" i="128"/>
  <c r="J22" i="128" s="1" a="1"/>
  <c r="J22" i="128" s="1"/>
  <c r="AJ91" i="127" l="1"/>
  <c r="AJ92" i="127"/>
  <c r="AJ19" i="127"/>
  <c r="AJ20" i="127"/>
  <c r="M424" i="128"/>
  <c r="M407" i="128"/>
  <c r="M390" i="128"/>
  <c r="M373" i="128"/>
  <c r="M356" i="128"/>
  <c r="M339" i="128"/>
  <c r="M322" i="128"/>
  <c r="M305" i="128"/>
  <c r="M288" i="128"/>
  <c r="M271" i="128"/>
  <c r="M254" i="128"/>
  <c r="M237" i="128"/>
  <c r="M220" i="128"/>
  <c r="L71" i="128"/>
  <c r="K68" i="128"/>
  <c r="K85" i="128" s="1" a="1"/>
  <c r="K85" i="128" s="1"/>
  <c r="AG69" i="128"/>
  <c r="L50" i="128"/>
  <c r="K47" i="128"/>
  <c r="K64" i="128" s="1" a="1"/>
  <c r="K64" i="128" s="1"/>
  <c r="AG48" i="128"/>
  <c r="AL29" i="128"/>
  <c r="AK26" i="128"/>
  <c r="AK43" i="128" s="1" a="1"/>
  <c r="AK43" i="128" s="1"/>
  <c r="L29" i="128"/>
  <c r="K26" i="128"/>
  <c r="K43" i="128" s="1" a="1"/>
  <c r="K43" i="128" s="1"/>
  <c r="AM8" i="128"/>
  <c r="AP8" i="128"/>
  <c r="AL5" i="128"/>
  <c r="AL22" i="128" s="1" a="1"/>
  <c r="AL22" i="128" s="1"/>
  <c r="L8" i="128"/>
  <c r="K5" i="128"/>
  <c r="K22" i="128" s="1" a="1"/>
  <c r="K22" i="128" s="1"/>
  <c r="AJ89" i="127" l="1"/>
  <c r="AJ90" i="127"/>
  <c r="AJ93" i="127"/>
  <c r="AJ94" i="127"/>
  <c r="AJ95" i="127"/>
  <c r="AJ96" i="127"/>
  <c r="AJ88" i="127"/>
  <c r="AJ97" i="127"/>
  <c r="AJ81" i="127"/>
  <c r="AJ76" i="127"/>
  <c r="AJ79" i="127"/>
  <c r="AJ74" i="127"/>
  <c r="AJ83" i="127"/>
  <c r="AJ80" i="127"/>
  <c r="AJ75" i="127"/>
  <c r="AJ82" i="127"/>
  <c r="AJ6" i="127"/>
  <c r="AJ49" i="127"/>
  <c r="AJ23" i="127"/>
  <c r="AJ27" i="127"/>
  <c r="AJ26" i="127"/>
  <c r="AJ25" i="127"/>
  <c r="AJ24" i="127"/>
  <c r="AJ78" i="127"/>
  <c r="AJ77" i="127"/>
  <c r="AJ22" i="127"/>
  <c r="AJ21" i="127"/>
  <c r="AJ18" i="127"/>
  <c r="N424" i="128"/>
  <c r="N407" i="128"/>
  <c r="N390" i="128"/>
  <c r="N373" i="128"/>
  <c r="N356" i="128"/>
  <c r="N339" i="128"/>
  <c r="N322" i="128"/>
  <c r="N305" i="128"/>
  <c r="N288" i="128"/>
  <c r="N271" i="128"/>
  <c r="N254" i="128"/>
  <c r="N237" i="128"/>
  <c r="N220" i="128"/>
  <c r="M71" i="128"/>
  <c r="L68" i="128"/>
  <c r="L85" i="128" s="1" a="1"/>
  <c r="L85" i="128" s="1"/>
  <c r="AH69" i="128"/>
  <c r="AG68" i="128"/>
  <c r="AG85" i="128" s="1" a="1"/>
  <c r="AG85" i="128" s="1"/>
  <c r="L47" i="128"/>
  <c r="L64" i="128" s="1" a="1"/>
  <c r="L64" i="128" s="1"/>
  <c r="M50" i="128"/>
  <c r="AH48" i="128"/>
  <c r="AG47" i="128"/>
  <c r="AG64" i="128" s="1" a="1"/>
  <c r="AG64" i="128" s="1"/>
  <c r="AL26" i="128"/>
  <c r="AL43" i="128" s="1" a="1"/>
  <c r="AL43" i="128" s="1"/>
  <c r="AM29" i="128"/>
  <c r="AP29" i="128"/>
  <c r="M29" i="128"/>
  <c r="L26" i="128"/>
  <c r="L43" i="128" s="1" a="1"/>
  <c r="L43" i="128" s="1"/>
  <c r="AN8" i="128"/>
  <c r="AM5" i="128"/>
  <c r="AM22" i="128" s="1" a="1"/>
  <c r="AM22" i="128" s="1"/>
  <c r="AQ8" i="128"/>
  <c r="AP5" i="128"/>
  <c r="AP22" i="128" s="1" a="1"/>
  <c r="AP22" i="128" s="1"/>
  <c r="M8" i="128"/>
  <c r="L5" i="128"/>
  <c r="L22" i="128" s="1" a="1"/>
  <c r="L22" i="128" s="1"/>
  <c r="AJ28" i="127" l="1"/>
  <c r="AJ9" i="127"/>
  <c r="AJ8" i="127"/>
  <c r="AJ13" i="127"/>
  <c r="AJ12" i="127"/>
  <c r="AJ11" i="127"/>
  <c r="AJ10" i="127"/>
  <c r="AJ54" i="127"/>
  <c r="AJ51" i="127"/>
  <c r="AJ53" i="127"/>
  <c r="AJ52" i="127"/>
  <c r="AJ116" i="127"/>
  <c r="AJ117" i="127"/>
  <c r="AJ118" i="127"/>
  <c r="AJ119" i="127"/>
  <c r="AJ121" i="127"/>
  <c r="AJ123" i="127"/>
  <c r="AJ124" i="127"/>
  <c r="AJ125" i="127"/>
  <c r="AJ120" i="127"/>
  <c r="AJ7" i="127"/>
  <c r="AJ5" i="127"/>
  <c r="AJ4" i="127"/>
  <c r="AJ48" i="127"/>
  <c r="AJ50" i="127"/>
  <c r="AJ55" i="127"/>
  <c r="AJ47" i="127"/>
  <c r="AJ46" i="127"/>
  <c r="AJ98" i="127"/>
  <c r="AJ84" i="127"/>
  <c r="O424" i="128"/>
  <c r="O407" i="128"/>
  <c r="O390" i="128"/>
  <c r="O373" i="128"/>
  <c r="O356" i="128"/>
  <c r="O339" i="128"/>
  <c r="O322" i="128"/>
  <c r="O305" i="128"/>
  <c r="O288" i="128"/>
  <c r="O271" i="128"/>
  <c r="O254" i="128"/>
  <c r="O237" i="128"/>
  <c r="O220" i="128"/>
  <c r="N71" i="128"/>
  <c r="M68" i="128"/>
  <c r="M85" i="128" s="1" a="1"/>
  <c r="M85" i="128" s="1"/>
  <c r="AI69" i="128"/>
  <c r="AH68" i="128"/>
  <c r="AH85" i="128" s="1" a="1"/>
  <c r="AH85" i="128" s="1"/>
  <c r="N50" i="128"/>
  <c r="M47" i="128"/>
  <c r="M64" i="128" s="1" a="1"/>
  <c r="M64" i="128" s="1"/>
  <c r="AI48" i="128"/>
  <c r="AH47" i="128"/>
  <c r="AH64" i="128" s="1" a="1"/>
  <c r="AH64" i="128" s="1"/>
  <c r="AN29" i="128"/>
  <c r="AM26" i="128"/>
  <c r="AM43" i="128" s="1" a="1"/>
  <c r="AM43" i="128" s="1"/>
  <c r="AQ29" i="128"/>
  <c r="AP26" i="128"/>
  <c r="AP43" i="128" s="1" a="1"/>
  <c r="AP43" i="128" s="1"/>
  <c r="N29" i="128"/>
  <c r="M26" i="128"/>
  <c r="M43" i="128" s="1" a="1"/>
  <c r="M43" i="128" s="1"/>
  <c r="AO8" i="128"/>
  <c r="AO5" i="128" s="1"/>
  <c r="AO22" i="128" s="1" a="1"/>
  <c r="AO22" i="128" s="1"/>
  <c r="AN5" i="128"/>
  <c r="AN22" i="128" s="1" a="1"/>
  <c r="AN22" i="128" s="1"/>
  <c r="AR8" i="128"/>
  <c r="AQ5" i="128"/>
  <c r="AQ22" i="128" s="1" a="1"/>
  <c r="AQ22" i="128" s="1"/>
  <c r="N8" i="128"/>
  <c r="M5" i="128"/>
  <c r="M22" i="128" s="1" a="1"/>
  <c r="M22" i="128" s="1"/>
  <c r="AP181" i="127"/>
  <c r="AO181" i="127"/>
  <c r="AN181" i="127"/>
  <c r="AM181" i="127"/>
  <c r="AL181" i="127"/>
  <c r="AK181" i="127"/>
  <c r="AP180" i="127"/>
  <c r="AO180" i="127"/>
  <c r="AN180" i="127"/>
  <c r="AM180" i="127"/>
  <c r="AL180" i="127"/>
  <c r="AK180" i="127"/>
  <c r="AP179" i="127"/>
  <c r="AO179" i="127"/>
  <c r="AN179" i="127"/>
  <c r="AM179" i="127"/>
  <c r="AL179" i="127"/>
  <c r="AK179" i="127"/>
  <c r="AP178" i="127"/>
  <c r="AO178" i="127"/>
  <c r="AN178" i="127"/>
  <c r="AM178" i="127"/>
  <c r="AL178" i="127"/>
  <c r="AK178" i="127"/>
  <c r="AP177" i="127"/>
  <c r="AO177" i="127"/>
  <c r="AN177" i="127"/>
  <c r="AM177" i="127"/>
  <c r="AL177" i="127"/>
  <c r="AK177" i="127"/>
  <c r="AP176" i="127"/>
  <c r="AO176" i="127"/>
  <c r="AN176" i="127"/>
  <c r="AM176" i="127"/>
  <c r="AL176" i="127"/>
  <c r="AK176" i="127"/>
  <c r="AP175" i="127"/>
  <c r="AO175" i="127"/>
  <c r="AN175" i="127"/>
  <c r="AM175" i="127"/>
  <c r="AL175" i="127"/>
  <c r="AK175" i="127"/>
  <c r="AP174" i="127"/>
  <c r="AO174" i="127"/>
  <c r="AO182" i="127" s="1"/>
  <c r="AN174" i="127"/>
  <c r="AM174" i="127"/>
  <c r="AL174" i="127"/>
  <c r="AK174" i="127"/>
  <c r="AP173" i="127"/>
  <c r="AP182" i="127" s="1"/>
  <c r="AO173" i="127"/>
  <c r="AN173" i="127"/>
  <c r="AM173" i="127"/>
  <c r="AL173" i="127"/>
  <c r="AK173" i="127"/>
  <c r="AP172" i="127"/>
  <c r="AO172" i="127"/>
  <c r="AN172" i="127"/>
  <c r="AN182" i="127" s="1"/>
  <c r="AM172" i="127"/>
  <c r="AM182" i="127" s="1"/>
  <c r="AL172" i="127"/>
  <c r="AL182" i="127" s="1"/>
  <c r="AK172" i="127"/>
  <c r="AK182" i="127" s="1"/>
  <c r="AP167" i="127"/>
  <c r="AO167" i="127"/>
  <c r="AN167" i="127"/>
  <c r="AM167" i="127"/>
  <c r="AL167" i="127"/>
  <c r="AK167" i="127"/>
  <c r="AP166" i="127"/>
  <c r="AO166" i="127"/>
  <c r="AN166" i="127"/>
  <c r="AM166" i="127"/>
  <c r="AL166" i="127"/>
  <c r="AK166" i="127"/>
  <c r="AP165" i="127"/>
  <c r="AO165" i="127"/>
  <c r="AN165" i="127"/>
  <c r="AM165" i="127"/>
  <c r="AL165" i="127"/>
  <c r="AK165" i="127"/>
  <c r="AP164" i="127"/>
  <c r="AO164" i="127"/>
  <c r="AN164" i="127"/>
  <c r="AM164" i="127"/>
  <c r="AL164" i="127"/>
  <c r="AK164" i="127"/>
  <c r="AP163" i="127"/>
  <c r="AO163" i="127"/>
  <c r="AN163" i="127"/>
  <c r="AM163" i="127"/>
  <c r="AL163" i="127"/>
  <c r="AK163" i="127"/>
  <c r="AP162" i="127"/>
  <c r="AO162" i="127"/>
  <c r="AN162" i="127"/>
  <c r="AM162" i="127"/>
  <c r="AL162" i="127"/>
  <c r="AK162" i="127"/>
  <c r="AP161" i="127"/>
  <c r="AO161" i="127"/>
  <c r="AN161" i="127"/>
  <c r="AM161" i="127"/>
  <c r="AL161" i="127"/>
  <c r="AK161" i="127"/>
  <c r="AP160" i="127"/>
  <c r="AO160" i="127"/>
  <c r="AN160" i="127"/>
  <c r="AM160" i="127"/>
  <c r="AL160" i="127"/>
  <c r="AL168" i="127" s="1"/>
  <c r="AK160" i="127"/>
  <c r="AP159" i="127"/>
  <c r="AO159" i="127"/>
  <c r="AN159" i="127"/>
  <c r="AM159" i="127"/>
  <c r="AL159" i="127"/>
  <c r="AK159" i="127"/>
  <c r="AP158" i="127"/>
  <c r="AP168" i="127" s="1"/>
  <c r="AO158" i="127"/>
  <c r="AO168" i="127" s="1"/>
  <c r="AN158" i="127"/>
  <c r="AN168" i="127" s="1"/>
  <c r="AM158" i="127"/>
  <c r="AM168" i="127" s="1"/>
  <c r="AL158" i="127"/>
  <c r="AK158" i="127"/>
  <c r="AK168" i="127" s="1"/>
  <c r="AP153" i="127"/>
  <c r="AO153" i="127"/>
  <c r="AN153" i="127"/>
  <c r="AM153" i="127"/>
  <c r="AL153" i="127"/>
  <c r="AK153" i="127"/>
  <c r="AP152" i="127"/>
  <c r="AO152" i="127"/>
  <c r="AN152" i="127"/>
  <c r="AM152" i="127"/>
  <c r="AL152" i="127"/>
  <c r="AK152" i="127"/>
  <c r="AP151" i="127"/>
  <c r="AO151" i="127"/>
  <c r="AN151" i="127"/>
  <c r="AM151" i="127"/>
  <c r="AL151" i="127"/>
  <c r="AK151" i="127"/>
  <c r="AP150" i="127"/>
  <c r="AO150" i="127"/>
  <c r="AN150" i="127"/>
  <c r="AM150" i="127"/>
  <c r="AL150" i="127"/>
  <c r="AK150" i="127"/>
  <c r="AP149" i="127"/>
  <c r="AO149" i="127"/>
  <c r="AN149" i="127"/>
  <c r="AM149" i="127"/>
  <c r="AL149" i="127"/>
  <c r="AK149" i="127"/>
  <c r="AP148" i="127"/>
  <c r="AO148" i="127"/>
  <c r="AN148" i="127"/>
  <c r="AM148" i="127"/>
  <c r="AL148" i="127"/>
  <c r="AK148" i="127"/>
  <c r="AP147" i="127"/>
  <c r="AO147" i="127"/>
  <c r="AN147" i="127"/>
  <c r="AM147" i="127"/>
  <c r="AL147" i="127"/>
  <c r="AK147" i="127"/>
  <c r="AP146" i="127"/>
  <c r="AO146" i="127"/>
  <c r="AN146" i="127"/>
  <c r="AN154" i="127" s="1"/>
  <c r="AM146" i="127"/>
  <c r="AL146" i="127"/>
  <c r="AK146" i="127"/>
  <c r="AK154" i="127" s="1"/>
  <c r="AP145" i="127"/>
  <c r="AO145" i="127"/>
  <c r="AN145" i="127"/>
  <c r="AM145" i="127"/>
  <c r="AL145" i="127"/>
  <c r="AL154" i="127" s="1"/>
  <c r="AK145" i="127"/>
  <c r="AP144" i="127"/>
  <c r="AP154" i="127" s="1"/>
  <c r="AO144" i="127"/>
  <c r="AO154" i="127" s="1"/>
  <c r="AN144" i="127"/>
  <c r="AM144" i="127"/>
  <c r="AM154" i="127" s="1"/>
  <c r="AL144" i="127"/>
  <c r="AK144" i="127"/>
  <c r="AP139" i="127"/>
  <c r="AO139" i="127"/>
  <c r="AN139" i="127"/>
  <c r="AM139" i="127"/>
  <c r="AL139" i="127"/>
  <c r="AK139" i="127"/>
  <c r="AP138" i="127"/>
  <c r="AO138" i="127"/>
  <c r="AN138" i="127"/>
  <c r="AM138" i="127"/>
  <c r="AL138" i="127"/>
  <c r="AK138" i="127"/>
  <c r="AP137" i="127"/>
  <c r="AO137" i="127"/>
  <c r="AN137" i="127"/>
  <c r="AM137" i="127"/>
  <c r="AL137" i="127"/>
  <c r="AK137" i="127"/>
  <c r="AP136" i="127"/>
  <c r="AO136" i="127"/>
  <c r="AN136" i="127"/>
  <c r="AM136" i="127"/>
  <c r="AL136" i="127"/>
  <c r="AK136" i="127"/>
  <c r="AP135" i="127"/>
  <c r="AO135" i="127"/>
  <c r="AN135" i="127"/>
  <c r="AM135" i="127"/>
  <c r="AL135" i="127"/>
  <c r="AK135" i="127"/>
  <c r="AP134" i="127"/>
  <c r="AO134" i="127"/>
  <c r="AN134" i="127"/>
  <c r="AM134" i="127"/>
  <c r="AL134" i="127"/>
  <c r="AK134" i="127"/>
  <c r="AP133" i="127"/>
  <c r="AO133" i="127"/>
  <c r="AN133" i="127"/>
  <c r="AM133" i="127"/>
  <c r="AL133" i="127"/>
  <c r="AK133" i="127"/>
  <c r="AP132" i="127"/>
  <c r="AP140" i="127" s="1"/>
  <c r="AO132" i="127"/>
  <c r="AN132" i="127"/>
  <c r="AM132" i="127"/>
  <c r="AM140" i="127" s="1"/>
  <c r="AL132" i="127"/>
  <c r="AK132" i="127"/>
  <c r="AP131" i="127"/>
  <c r="AO131" i="127"/>
  <c r="AN131" i="127"/>
  <c r="AN140" i="127" s="1"/>
  <c r="AM131" i="127"/>
  <c r="AL131" i="127"/>
  <c r="AK131" i="127"/>
  <c r="AP130" i="127"/>
  <c r="AO130" i="127"/>
  <c r="AO140" i="127" s="1"/>
  <c r="AN130" i="127"/>
  <c r="AM130" i="127"/>
  <c r="AL130" i="127"/>
  <c r="AL140" i="127" s="1"/>
  <c r="AK130" i="127"/>
  <c r="AK140" i="127" s="1"/>
  <c r="AP125" i="127"/>
  <c r="AO125" i="127"/>
  <c r="AN125" i="127"/>
  <c r="AM125" i="127"/>
  <c r="AL125" i="127"/>
  <c r="AK125" i="127"/>
  <c r="AP124" i="127"/>
  <c r="AO124" i="127"/>
  <c r="AN124" i="127"/>
  <c r="AM124" i="127"/>
  <c r="AL124" i="127"/>
  <c r="AK124" i="127"/>
  <c r="AP123" i="127"/>
  <c r="AO123" i="127"/>
  <c r="AN123" i="127"/>
  <c r="AM123" i="127"/>
  <c r="AL123" i="127"/>
  <c r="AK123" i="127"/>
  <c r="AP122" i="127"/>
  <c r="AO122" i="127"/>
  <c r="AN122" i="127"/>
  <c r="AM122" i="127"/>
  <c r="AL122" i="127"/>
  <c r="AK122" i="127"/>
  <c r="AP121" i="127"/>
  <c r="AO121" i="127"/>
  <c r="AN121" i="127"/>
  <c r="AM121" i="127"/>
  <c r="AL121" i="127"/>
  <c r="AK121" i="127"/>
  <c r="AP120" i="127"/>
  <c r="AO120" i="127"/>
  <c r="AN120" i="127"/>
  <c r="AM120" i="127"/>
  <c r="AL120" i="127"/>
  <c r="AK120" i="127"/>
  <c r="AP119" i="127"/>
  <c r="AO119" i="127"/>
  <c r="AN119" i="127"/>
  <c r="AM119" i="127"/>
  <c r="AL119" i="127"/>
  <c r="AK119" i="127"/>
  <c r="AP118" i="127"/>
  <c r="AO118" i="127"/>
  <c r="AO126" i="127" s="1"/>
  <c r="AN118" i="127"/>
  <c r="AM118" i="127"/>
  <c r="AL118" i="127"/>
  <c r="AK118" i="127"/>
  <c r="AP117" i="127"/>
  <c r="AP126" i="127" s="1"/>
  <c r="AO117" i="127"/>
  <c r="AN117" i="127"/>
  <c r="AM117" i="127"/>
  <c r="AL117" i="127"/>
  <c r="AK117" i="127"/>
  <c r="AP116" i="127"/>
  <c r="AO116" i="127"/>
  <c r="AN116" i="127"/>
  <c r="AN126" i="127" s="1"/>
  <c r="AM116" i="127"/>
  <c r="AM126" i="127" s="1"/>
  <c r="AL116" i="127"/>
  <c r="AL126" i="127" s="1"/>
  <c r="AK116" i="127"/>
  <c r="AK126" i="127" s="1"/>
  <c r="AP111" i="127"/>
  <c r="AO111" i="127"/>
  <c r="AN111" i="127"/>
  <c r="AM111" i="127"/>
  <c r="AL111" i="127"/>
  <c r="AK111" i="127"/>
  <c r="AP110" i="127"/>
  <c r="AO110" i="127"/>
  <c r="AN110" i="127"/>
  <c r="AM110" i="127"/>
  <c r="AL110" i="127"/>
  <c r="AK110" i="127"/>
  <c r="AP109" i="127"/>
  <c r="AO109" i="127"/>
  <c r="AN109" i="127"/>
  <c r="AM109" i="127"/>
  <c r="AL109" i="127"/>
  <c r="AK109" i="127"/>
  <c r="AP108" i="127"/>
  <c r="AO108" i="127"/>
  <c r="AN108" i="127"/>
  <c r="AM108" i="127"/>
  <c r="AL108" i="127"/>
  <c r="AK108" i="127"/>
  <c r="AP107" i="127"/>
  <c r="AO107" i="127"/>
  <c r="AN107" i="127"/>
  <c r="AM107" i="127"/>
  <c r="AL107" i="127"/>
  <c r="AK107" i="127"/>
  <c r="AP106" i="127"/>
  <c r="AO106" i="127"/>
  <c r="AN106" i="127"/>
  <c r="AM106" i="127"/>
  <c r="AL106" i="127"/>
  <c r="AK106" i="127"/>
  <c r="AP105" i="127"/>
  <c r="AO105" i="127"/>
  <c r="AN105" i="127"/>
  <c r="AM105" i="127"/>
  <c r="AL105" i="127"/>
  <c r="AK105" i="127"/>
  <c r="AP104" i="127"/>
  <c r="AO104" i="127"/>
  <c r="AN104" i="127"/>
  <c r="AM104" i="127"/>
  <c r="AL104" i="127"/>
  <c r="AL112" i="127" s="1"/>
  <c r="AK104" i="127"/>
  <c r="AP103" i="127"/>
  <c r="AO103" i="127"/>
  <c r="AN103" i="127"/>
  <c r="AM103" i="127"/>
  <c r="AL103" i="127"/>
  <c r="AK103" i="127"/>
  <c r="AP102" i="127"/>
  <c r="AP112" i="127" s="1"/>
  <c r="AO102" i="127"/>
  <c r="AO112" i="127" s="1"/>
  <c r="AN102" i="127"/>
  <c r="AN112" i="127" s="1"/>
  <c r="AM102" i="127"/>
  <c r="AM112" i="127" s="1"/>
  <c r="AL102" i="127"/>
  <c r="AK102" i="127"/>
  <c r="AK112" i="127" s="1"/>
  <c r="AP97" i="127"/>
  <c r="AO97" i="127"/>
  <c r="AN97" i="127"/>
  <c r="AM97" i="127"/>
  <c r="AL97" i="127"/>
  <c r="AK97" i="127"/>
  <c r="AP96" i="127"/>
  <c r="AO96" i="127"/>
  <c r="AN96" i="127"/>
  <c r="AM96" i="127"/>
  <c r="AL96" i="127"/>
  <c r="AK96" i="127"/>
  <c r="AP95" i="127"/>
  <c r="AO95" i="127"/>
  <c r="AN95" i="127"/>
  <c r="AM95" i="127"/>
  <c r="AL95" i="127"/>
  <c r="AK95" i="127"/>
  <c r="AP94" i="127"/>
  <c r="AO94" i="127"/>
  <c r="AN94" i="127"/>
  <c r="AM94" i="127"/>
  <c r="AL94" i="127"/>
  <c r="AK94" i="127"/>
  <c r="AP93" i="127"/>
  <c r="AO93" i="127"/>
  <c r="AN93" i="127"/>
  <c r="AM93" i="127"/>
  <c r="AL93" i="127"/>
  <c r="AK93" i="127"/>
  <c r="AP92" i="127"/>
  <c r="AO92" i="127"/>
  <c r="AN92" i="127"/>
  <c r="AM92" i="127"/>
  <c r="AL92" i="127"/>
  <c r="AK92" i="127"/>
  <c r="AP91" i="127"/>
  <c r="AO91" i="127"/>
  <c r="AN91" i="127"/>
  <c r="AM91" i="127"/>
  <c r="AL91" i="127"/>
  <c r="AK91" i="127"/>
  <c r="AP90" i="127"/>
  <c r="AO90" i="127"/>
  <c r="AN90" i="127"/>
  <c r="AN98" i="127" s="1"/>
  <c r="AM90" i="127"/>
  <c r="AL90" i="127"/>
  <c r="AK90" i="127"/>
  <c r="AK98" i="127" s="1"/>
  <c r="AP89" i="127"/>
  <c r="AO89" i="127"/>
  <c r="AN89" i="127"/>
  <c r="AM89" i="127"/>
  <c r="AL89" i="127"/>
  <c r="AL98" i="127" s="1"/>
  <c r="AK89" i="127"/>
  <c r="AP88" i="127"/>
  <c r="AP98" i="127" s="1"/>
  <c r="AO88" i="127"/>
  <c r="AO98" i="127" s="1"/>
  <c r="AN88" i="127"/>
  <c r="AM88" i="127"/>
  <c r="AM98" i="127" s="1"/>
  <c r="AL88" i="127"/>
  <c r="AK88" i="127"/>
  <c r="AP83" i="127"/>
  <c r="AO83" i="127"/>
  <c r="AN83" i="127"/>
  <c r="AM83" i="127"/>
  <c r="AL83" i="127"/>
  <c r="AK83" i="127"/>
  <c r="AP82" i="127"/>
  <c r="AO82" i="127"/>
  <c r="AN82" i="127"/>
  <c r="AM82" i="127"/>
  <c r="AL82" i="127"/>
  <c r="AK82" i="127"/>
  <c r="AP81" i="127"/>
  <c r="AO81" i="127"/>
  <c r="AN81" i="127"/>
  <c r="AM81" i="127"/>
  <c r="AL81" i="127"/>
  <c r="AK81" i="127"/>
  <c r="AP80" i="127"/>
  <c r="AO80" i="127"/>
  <c r="AN80" i="127"/>
  <c r="AM80" i="127"/>
  <c r="AL80" i="127"/>
  <c r="AK80" i="127"/>
  <c r="AP79" i="127"/>
  <c r="AO79" i="127"/>
  <c r="AN79" i="127"/>
  <c r="AM79" i="127"/>
  <c r="AL79" i="127"/>
  <c r="AK79" i="127"/>
  <c r="AP78" i="127"/>
  <c r="AO78" i="127"/>
  <c r="AN78" i="127"/>
  <c r="AM78" i="127"/>
  <c r="AL78" i="127"/>
  <c r="AK78" i="127"/>
  <c r="AP77" i="127"/>
  <c r="AO77" i="127"/>
  <c r="AN77" i="127"/>
  <c r="AM77" i="127"/>
  <c r="AL77" i="127"/>
  <c r="AK77" i="127"/>
  <c r="AP76" i="127"/>
  <c r="AP84" i="127" s="1"/>
  <c r="AO76" i="127"/>
  <c r="AN76" i="127"/>
  <c r="AM76" i="127"/>
  <c r="AM84" i="127" s="1"/>
  <c r="AL76" i="127"/>
  <c r="AK76" i="127"/>
  <c r="AP75" i="127"/>
  <c r="AO75" i="127"/>
  <c r="AN75" i="127"/>
  <c r="AN84" i="127" s="1"/>
  <c r="AM75" i="127"/>
  <c r="AL75" i="127"/>
  <c r="AK75" i="127"/>
  <c r="AP74" i="127"/>
  <c r="AO74" i="127"/>
  <c r="AO84" i="127" s="1"/>
  <c r="AN74" i="127"/>
  <c r="AM74" i="127"/>
  <c r="AL74" i="127"/>
  <c r="AL84" i="127" s="1"/>
  <c r="AK74" i="127"/>
  <c r="AK84" i="127" s="1"/>
  <c r="AP69" i="127"/>
  <c r="AO69" i="127"/>
  <c r="AN69" i="127"/>
  <c r="AM69" i="127"/>
  <c r="AL69" i="127"/>
  <c r="AK69" i="127"/>
  <c r="AP68" i="127"/>
  <c r="AO68" i="127"/>
  <c r="AN68" i="127"/>
  <c r="AM68" i="127"/>
  <c r="AL68" i="127"/>
  <c r="AK68" i="127"/>
  <c r="AP67" i="127"/>
  <c r="AO67" i="127"/>
  <c r="AN67" i="127"/>
  <c r="AM67" i="127"/>
  <c r="AL67" i="127"/>
  <c r="AK67" i="127"/>
  <c r="AP66" i="127"/>
  <c r="AO66" i="127"/>
  <c r="AN66" i="127"/>
  <c r="AM66" i="127"/>
  <c r="AL66" i="127"/>
  <c r="AK66" i="127"/>
  <c r="AP65" i="127"/>
  <c r="AO65" i="127"/>
  <c r="AN65" i="127"/>
  <c r="AM65" i="127"/>
  <c r="AL65" i="127"/>
  <c r="AK65" i="127"/>
  <c r="AP64" i="127"/>
  <c r="AO64" i="127"/>
  <c r="AN64" i="127"/>
  <c r="AM64" i="127"/>
  <c r="AL64" i="127"/>
  <c r="AK64" i="127"/>
  <c r="AP63" i="127"/>
  <c r="AO63" i="127"/>
  <c r="AN63" i="127"/>
  <c r="AM63" i="127"/>
  <c r="AL63" i="127"/>
  <c r="AK63" i="127"/>
  <c r="AP62" i="127"/>
  <c r="AO62" i="127"/>
  <c r="AO70" i="127" s="1"/>
  <c r="AN62" i="127"/>
  <c r="AM62" i="127"/>
  <c r="AL62" i="127"/>
  <c r="AK62" i="127"/>
  <c r="AP61" i="127"/>
  <c r="AP70" i="127" s="1"/>
  <c r="AO61" i="127"/>
  <c r="AN61" i="127"/>
  <c r="AM61" i="127"/>
  <c r="AL61" i="127"/>
  <c r="AK61" i="127"/>
  <c r="AP60" i="127"/>
  <c r="AO60" i="127"/>
  <c r="AN60" i="127"/>
  <c r="AN70" i="127" s="1"/>
  <c r="AM60" i="127"/>
  <c r="AM70" i="127" s="1"/>
  <c r="AL60" i="127"/>
  <c r="AL70" i="127" s="1"/>
  <c r="AK60" i="127"/>
  <c r="AK70" i="127" s="1"/>
  <c r="AP55" i="127"/>
  <c r="AO55" i="127"/>
  <c r="AN55" i="127"/>
  <c r="AM55" i="127"/>
  <c r="AL55" i="127"/>
  <c r="AK55" i="127"/>
  <c r="AP54" i="127"/>
  <c r="AO54" i="127"/>
  <c r="AN54" i="127"/>
  <c r="AM54" i="127"/>
  <c r="AL54" i="127"/>
  <c r="AK54" i="127"/>
  <c r="AP53" i="127"/>
  <c r="AO53" i="127"/>
  <c r="AN53" i="127"/>
  <c r="AM53" i="127"/>
  <c r="AL53" i="127"/>
  <c r="AK53" i="127"/>
  <c r="AP52" i="127"/>
  <c r="AO52" i="127"/>
  <c r="AN52" i="127"/>
  <c r="AM52" i="127"/>
  <c r="AL52" i="127"/>
  <c r="AK52" i="127"/>
  <c r="AP51" i="127"/>
  <c r="AO51" i="127"/>
  <c r="AN51" i="127"/>
  <c r="AM51" i="127"/>
  <c r="AL51" i="127"/>
  <c r="AK51" i="127"/>
  <c r="AP50" i="127"/>
  <c r="AO50" i="127"/>
  <c r="AN50" i="127"/>
  <c r="AM50" i="127"/>
  <c r="AL50" i="127"/>
  <c r="AK50" i="127"/>
  <c r="AP49" i="127"/>
  <c r="AO49" i="127"/>
  <c r="AN49" i="127"/>
  <c r="AM49" i="127"/>
  <c r="AL49" i="127"/>
  <c r="AK49" i="127"/>
  <c r="AP48" i="127"/>
  <c r="AO48" i="127"/>
  <c r="AN48" i="127"/>
  <c r="AM48" i="127"/>
  <c r="AL48" i="127"/>
  <c r="AL56" i="127" s="1"/>
  <c r="AK48" i="127"/>
  <c r="AP47" i="127"/>
  <c r="AO47" i="127"/>
  <c r="AN47" i="127"/>
  <c r="AM47" i="127"/>
  <c r="AL47" i="127"/>
  <c r="AK47" i="127"/>
  <c r="AP46" i="127"/>
  <c r="AP56" i="127" s="1"/>
  <c r="AO46" i="127"/>
  <c r="AO56" i="127" s="1"/>
  <c r="AN46" i="127"/>
  <c r="AN56" i="127" s="1"/>
  <c r="AM46" i="127"/>
  <c r="AM56" i="127" s="1"/>
  <c r="AL46" i="127"/>
  <c r="AK46" i="127"/>
  <c r="AK56" i="127" s="1"/>
  <c r="AP41" i="127"/>
  <c r="AO41" i="127"/>
  <c r="AN41" i="127"/>
  <c r="AM41" i="127"/>
  <c r="AL41" i="127"/>
  <c r="AK41" i="127"/>
  <c r="AP40" i="127"/>
  <c r="AO40" i="127"/>
  <c r="AN40" i="127"/>
  <c r="AM40" i="127"/>
  <c r="AL40" i="127"/>
  <c r="AK40" i="127"/>
  <c r="AP39" i="127"/>
  <c r="AO39" i="127"/>
  <c r="AN39" i="127"/>
  <c r="AM39" i="127"/>
  <c r="AL39" i="127"/>
  <c r="AK39" i="127"/>
  <c r="AP38" i="127"/>
  <c r="AO38" i="127"/>
  <c r="AN38" i="127"/>
  <c r="AM38" i="127"/>
  <c r="AL38" i="127"/>
  <c r="AK38" i="127"/>
  <c r="AP37" i="127"/>
  <c r="AO37" i="127"/>
  <c r="AN37" i="127"/>
  <c r="AM37" i="127"/>
  <c r="AL37" i="127"/>
  <c r="AK37" i="127"/>
  <c r="AP36" i="127"/>
  <c r="AO36" i="127"/>
  <c r="AN36" i="127"/>
  <c r="AM36" i="127"/>
  <c r="AL36" i="127"/>
  <c r="AK36" i="127"/>
  <c r="AP35" i="127"/>
  <c r="AO35" i="127"/>
  <c r="AN35" i="127"/>
  <c r="AM35" i="127"/>
  <c r="AL35" i="127"/>
  <c r="AK35" i="127"/>
  <c r="AP34" i="127"/>
  <c r="AO34" i="127"/>
  <c r="AN34" i="127"/>
  <c r="AN42" i="127" s="1"/>
  <c r="AM34" i="127"/>
  <c r="AL34" i="127"/>
  <c r="AK34" i="127"/>
  <c r="AP33" i="127"/>
  <c r="AO33" i="127"/>
  <c r="AN33" i="127"/>
  <c r="AM33" i="127"/>
  <c r="AL33" i="127"/>
  <c r="AK33" i="127"/>
  <c r="AP32" i="127"/>
  <c r="AP42" i="127" s="1"/>
  <c r="AO32" i="127"/>
  <c r="AO42" i="127" s="1"/>
  <c r="AN32" i="127"/>
  <c r="AM32" i="127"/>
  <c r="AM42" i="127" s="1"/>
  <c r="AL32" i="127"/>
  <c r="AL42" i="127" s="1"/>
  <c r="AK32" i="127"/>
  <c r="AK42" i="127" s="1"/>
  <c r="AP27" i="127"/>
  <c r="AO27" i="127"/>
  <c r="AN27" i="127"/>
  <c r="AM27" i="127"/>
  <c r="AL27" i="127"/>
  <c r="AK27" i="127"/>
  <c r="AP26" i="127"/>
  <c r="AO26" i="127"/>
  <c r="AN26" i="127"/>
  <c r="AM26" i="127"/>
  <c r="AL26" i="127"/>
  <c r="AK26" i="127"/>
  <c r="AP25" i="127"/>
  <c r="AO25" i="127"/>
  <c r="AN25" i="127"/>
  <c r="AM25" i="127"/>
  <c r="AL25" i="127"/>
  <c r="AK25" i="127"/>
  <c r="AP24" i="127"/>
  <c r="AO24" i="127"/>
  <c r="AN24" i="127"/>
  <c r="AM24" i="127"/>
  <c r="AL24" i="127"/>
  <c r="AK24" i="127"/>
  <c r="AP23" i="127"/>
  <c r="AO23" i="127"/>
  <c r="AN23" i="127"/>
  <c r="AM23" i="127"/>
  <c r="AL23" i="127"/>
  <c r="AK23" i="127"/>
  <c r="AP22" i="127"/>
  <c r="AO22" i="127"/>
  <c r="AN22" i="127"/>
  <c r="AM22" i="127"/>
  <c r="AL22" i="127"/>
  <c r="AK22" i="127"/>
  <c r="AP21" i="127"/>
  <c r="AO21" i="127"/>
  <c r="AN21" i="127"/>
  <c r="AM21" i="127"/>
  <c r="AL21" i="127"/>
  <c r="AK21" i="127"/>
  <c r="AP20" i="127"/>
  <c r="AP28" i="127" s="1"/>
  <c r="AO20" i="127"/>
  <c r="AN20" i="127"/>
  <c r="AM20" i="127"/>
  <c r="AL20" i="127"/>
  <c r="AK20" i="127"/>
  <c r="AP19" i="127"/>
  <c r="AO19" i="127"/>
  <c r="AN19" i="127"/>
  <c r="AM19" i="127"/>
  <c r="AL19" i="127"/>
  <c r="AK19" i="127"/>
  <c r="AP18" i="127"/>
  <c r="AO18" i="127"/>
  <c r="AO28" i="127" s="1"/>
  <c r="AN18" i="127"/>
  <c r="AN28" i="127" s="1"/>
  <c r="AM18" i="127"/>
  <c r="AM28" i="127" s="1"/>
  <c r="AL18" i="127"/>
  <c r="AL28" i="127" s="1"/>
  <c r="AK18" i="127"/>
  <c r="AK28" i="127" s="1"/>
  <c r="AP13" i="127"/>
  <c r="AO13" i="127"/>
  <c r="AN13" i="127"/>
  <c r="AM13" i="127"/>
  <c r="AL13" i="127"/>
  <c r="AK13" i="127"/>
  <c r="AP12" i="127"/>
  <c r="AO12" i="127"/>
  <c r="AN12" i="127"/>
  <c r="AM12" i="127"/>
  <c r="AL12" i="127"/>
  <c r="AK12" i="127"/>
  <c r="AP11" i="127"/>
  <c r="AO11" i="127"/>
  <c r="AN11" i="127"/>
  <c r="AM11" i="127"/>
  <c r="AL11" i="127"/>
  <c r="AK11" i="127"/>
  <c r="AP10" i="127"/>
  <c r="AO10" i="127"/>
  <c r="AN10" i="127"/>
  <c r="AM10" i="127"/>
  <c r="AL10" i="127"/>
  <c r="AK10" i="127"/>
  <c r="AP9" i="127"/>
  <c r="AO9" i="127"/>
  <c r="AN9" i="127"/>
  <c r="AM9" i="127"/>
  <c r="AL9" i="127"/>
  <c r="AK9" i="127"/>
  <c r="AP8" i="127"/>
  <c r="AO8" i="127"/>
  <c r="AN8" i="127"/>
  <c r="AM8" i="127"/>
  <c r="AL8" i="127"/>
  <c r="AK8" i="127"/>
  <c r="AP7" i="127"/>
  <c r="AO7" i="127"/>
  <c r="AN7" i="127"/>
  <c r="AM7" i="127"/>
  <c r="AL7" i="127"/>
  <c r="AK7" i="127"/>
  <c r="AP6" i="127"/>
  <c r="AO6" i="127"/>
  <c r="AN6" i="127"/>
  <c r="AM6" i="127"/>
  <c r="AL6" i="127"/>
  <c r="AK6" i="127"/>
  <c r="AP5" i="127"/>
  <c r="AO5" i="127"/>
  <c r="AN5" i="127"/>
  <c r="AM5" i="127"/>
  <c r="AL5" i="127"/>
  <c r="AK5" i="127"/>
  <c r="AP4" i="127"/>
  <c r="AP14" i="127" s="1"/>
  <c r="AO4" i="127"/>
  <c r="AO14" i="127" s="1"/>
  <c r="AN4" i="127"/>
  <c r="AN14" i="127" s="1"/>
  <c r="AM4" i="127"/>
  <c r="AM14" i="127" s="1"/>
  <c r="AL4" i="127"/>
  <c r="AL14" i="127" s="1"/>
  <c r="AK4" i="127"/>
  <c r="AK14" i="127" s="1"/>
  <c r="AI181" i="127"/>
  <c r="AH181" i="127"/>
  <c r="AG181" i="127"/>
  <c r="AF181" i="127"/>
  <c r="AE181" i="127"/>
  <c r="AD181" i="127"/>
  <c r="AC181" i="127"/>
  <c r="AB181" i="127"/>
  <c r="AA181" i="127"/>
  <c r="Z181" i="127"/>
  <c r="Y181" i="127"/>
  <c r="X181" i="127"/>
  <c r="W181" i="127"/>
  <c r="V181" i="127"/>
  <c r="U181" i="127"/>
  <c r="T181" i="127"/>
  <c r="S181" i="127"/>
  <c r="R181" i="127"/>
  <c r="Q181" i="127"/>
  <c r="P181" i="127"/>
  <c r="O181" i="127"/>
  <c r="N181" i="127"/>
  <c r="M181" i="127"/>
  <c r="L181" i="127"/>
  <c r="K181" i="127"/>
  <c r="J181" i="127"/>
  <c r="I181" i="127"/>
  <c r="H181" i="127"/>
  <c r="G181" i="127"/>
  <c r="F181" i="127"/>
  <c r="E181" i="127"/>
  <c r="D181" i="127"/>
  <c r="C181" i="127"/>
  <c r="B181" i="127"/>
  <c r="AI180" i="127"/>
  <c r="AH180" i="127"/>
  <c r="AG180" i="127"/>
  <c r="AF180" i="127"/>
  <c r="AE180" i="127"/>
  <c r="AD180" i="127"/>
  <c r="AC180" i="127"/>
  <c r="AB180" i="127"/>
  <c r="AA180" i="127"/>
  <c r="Z180" i="127"/>
  <c r="Y180" i="127"/>
  <c r="X180" i="127"/>
  <c r="W180" i="127"/>
  <c r="V180" i="127"/>
  <c r="U180" i="127"/>
  <c r="T180" i="127"/>
  <c r="S180" i="127"/>
  <c r="R180" i="127"/>
  <c r="Q180" i="127"/>
  <c r="P180" i="127"/>
  <c r="O180" i="127"/>
  <c r="N180" i="127"/>
  <c r="M180" i="127"/>
  <c r="L180" i="127"/>
  <c r="K180" i="127"/>
  <c r="J180" i="127"/>
  <c r="I180" i="127"/>
  <c r="H180" i="127"/>
  <c r="G180" i="127"/>
  <c r="F180" i="127"/>
  <c r="E180" i="127"/>
  <c r="D180" i="127"/>
  <c r="C180" i="127"/>
  <c r="B180" i="127"/>
  <c r="AI179" i="127"/>
  <c r="AH179" i="127"/>
  <c r="AG179" i="127"/>
  <c r="AF179" i="127"/>
  <c r="AE179" i="127"/>
  <c r="AD179" i="127"/>
  <c r="AC179" i="127"/>
  <c r="AB179" i="127"/>
  <c r="AA179" i="127"/>
  <c r="Z179" i="127"/>
  <c r="Y179" i="127"/>
  <c r="X179" i="127"/>
  <c r="W179" i="127"/>
  <c r="V179" i="127"/>
  <c r="U179" i="127"/>
  <c r="T179" i="127"/>
  <c r="S179" i="127"/>
  <c r="R179" i="127"/>
  <c r="Q179" i="127"/>
  <c r="P179" i="127"/>
  <c r="O179" i="127"/>
  <c r="N179" i="127"/>
  <c r="M179" i="127"/>
  <c r="L179" i="127"/>
  <c r="K179" i="127"/>
  <c r="J179" i="127"/>
  <c r="I179" i="127"/>
  <c r="H179" i="127"/>
  <c r="G179" i="127"/>
  <c r="F179" i="127"/>
  <c r="E179" i="127"/>
  <c r="D179" i="127"/>
  <c r="C179" i="127"/>
  <c r="B179" i="127"/>
  <c r="AI178" i="127"/>
  <c r="AH178" i="127"/>
  <c r="AG178" i="127"/>
  <c r="AF178" i="127"/>
  <c r="AE178" i="127"/>
  <c r="AD178" i="127"/>
  <c r="AC178" i="127"/>
  <c r="AB178" i="127"/>
  <c r="AA178" i="127"/>
  <c r="Z178" i="127"/>
  <c r="Y178" i="127"/>
  <c r="X178" i="127"/>
  <c r="W178" i="127"/>
  <c r="V178" i="127"/>
  <c r="U178" i="127"/>
  <c r="T178" i="127"/>
  <c r="S178" i="127"/>
  <c r="R178" i="127"/>
  <c r="Q178" i="127"/>
  <c r="P178" i="127"/>
  <c r="O178" i="127"/>
  <c r="N178" i="127"/>
  <c r="M178" i="127"/>
  <c r="L178" i="127"/>
  <c r="K178" i="127"/>
  <c r="J178" i="127"/>
  <c r="I178" i="127"/>
  <c r="H178" i="127"/>
  <c r="G178" i="127"/>
  <c r="F178" i="127"/>
  <c r="E178" i="127"/>
  <c r="D178" i="127"/>
  <c r="C178" i="127"/>
  <c r="B178" i="127"/>
  <c r="AI177" i="127"/>
  <c r="AH177" i="127"/>
  <c r="AG177" i="127"/>
  <c r="AF177" i="127"/>
  <c r="AE177" i="127"/>
  <c r="AD177" i="127"/>
  <c r="AC177" i="127"/>
  <c r="AB177" i="127"/>
  <c r="AA177" i="127"/>
  <c r="Z177" i="127"/>
  <c r="Y177" i="127"/>
  <c r="X177" i="127"/>
  <c r="W177" i="127"/>
  <c r="V177" i="127"/>
  <c r="U177" i="127"/>
  <c r="T177" i="127"/>
  <c r="S177" i="127"/>
  <c r="R177" i="127"/>
  <c r="Q177" i="127"/>
  <c r="P177" i="127"/>
  <c r="O177" i="127"/>
  <c r="N177" i="127"/>
  <c r="M177" i="127"/>
  <c r="L177" i="127"/>
  <c r="K177" i="127"/>
  <c r="J177" i="127"/>
  <c r="I177" i="127"/>
  <c r="H177" i="127"/>
  <c r="G177" i="127"/>
  <c r="F177" i="127"/>
  <c r="E177" i="127"/>
  <c r="D177" i="127"/>
  <c r="C177" i="127"/>
  <c r="B177" i="127"/>
  <c r="AI176" i="127"/>
  <c r="AH176" i="127"/>
  <c r="AG176" i="127"/>
  <c r="AF176" i="127"/>
  <c r="AE176" i="127"/>
  <c r="AD176" i="127"/>
  <c r="AC176" i="127"/>
  <c r="AB176" i="127"/>
  <c r="AA176" i="127"/>
  <c r="Z176" i="127"/>
  <c r="Y176" i="127"/>
  <c r="X176" i="127"/>
  <c r="W176" i="127"/>
  <c r="V176" i="127"/>
  <c r="U176" i="127"/>
  <c r="T176" i="127"/>
  <c r="S176" i="127"/>
  <c r="R176" i="127"/>
  <c r="Q176" i="127"/>
  <c r="P176" i="127"/>
  <c r="O176" i="127"/>
  <c r="N176" i="127"/>
  <c r="M176" i="127"/>
  <c r="L176" i="127"/>
  <c r="K176" i="127"/>
  <c r="J176" i="127"/>
  <c r="I176" i="127"/>
  <c r="H176" i="127"/>
  <c r="G176" i="127"/>
  <c r="F176" i="127"/>
  <c r="E176" i="127"/>
  <c r="D176" i="127"/>
  <c r="C176" i="127"/>
  <c r="B176" i="127"/>
  <c r="AI175" i="127"/>
  <c r="AH175" i="127"/>
  <c r="AG175" i="127"/>
  <c r="AF175" i="127"/>
  <c r="AE175" i="127"/>
  <c r="AD175" i="127"/>
  <c r="AC175" i="127"/>
  <c r="AB175" i="127"/>
  <c r="AA175" i="127"/>
  <c r="Z175" i="127"/>
  <c r="Y175" i="127"/>
  <c r="X175" i="127"/>
  <c r="W175" i="127"/>
  <c r="V175" i="127"/>
  <c r="U175" i="127"/>
  <c r="T175" i="127"/>
  <c r="S175" i="127"/>
  <c r="R175" i="127"/>
  <c r="Q175" i="127"/>
  <c r="P175" i="127"/>
  <c r="O175" i="127"/>
  <c r="N175" i="127"/>
  <c r="M175" i="127"/>
  <c r="L175" i="127"/>
  <c r="K175" i="127"/>
  <c r="J175" i="127"/>
  <c r="I175" i="127"/>
  <c r="H175" i="127"/>
  <c r="G175" i="127"/>
  <c r="F175" i="127"/>
  <c r="E175" i="127"/>
  <c r="D175" i="127"/>
  <c r="C175" i="127"/>
  <c r="B175" i="127"/>
  <c r="AI174" i="127"/>
  <c r="AH174" i="127"/>
  <c r="AG174" i="127"/>
  <c r="AG182" i="127" s="1"/>
  <c r="AF174" i="127"/>
  <c r="AE174" i="127"/>
  <c r="AD174" i="127"/>
  <c r="AC174" i="127"/>
  <c r="AB174" i="127"/>
  <c r="AA174" i="127"/>
  <c r="Z174" i="127"/>
  <c r="Y174" i="127"/>
  <c r="Y182" i="127" s="1"/>
  <c r="X174" i="127"/>
  <c r="W174" i="127"/>
  <c r="V174" i="127"/>
  <c r="U174" i="127"/>
  <c r="T174" i="127"/>
  <c r="S174" i="127"/>
  <c r="R174" i="127"/>
  <c r="Q174" i="127"/>
  <c r="Q182" i="127" s="1"/>
  <c r="P174" i="127"/>
  <c r="O174" i="127"/>
  <c r="N174" i="127"/>
  <c r="M174" i="127"/>
  <c r="L174" i="127"/>
  <c r="K174" i="127"/>
  <c r="J174" i="127"/>
  <c r="I174" i="127"/>
  <c r="I182" i="127" s="1"/>
  <c r="H174" i="127"/>
  <c r="G174" i="127"/>
  <c r="F174" i="127"/>
  <c r="E174" i="127"/>
  <c r="D174" i="127"/>
  <c r="C174" i="127"/>
  <c r="B174" i="127"/>
  <c r="AI173" i="127"/>
  <c r="AH173" i="127"/>
  <c r="AG173" i="127"/>
  <c r="AF173" i="127"/>
  <c r="AE173" i="127"/>
  <c r="AD173" i="127"/>
  <c r="AC173" i="127"/>
  <c r="AB173" i="127"/>
  <c r="AA173" i="127"/>
  <c r="Z173" i="127"/>
  <c r="Y173" i="127"/>
  <c r="X173" i="127"/>
  <c r="W173" i="127"/>
  <c r="V173" i="127"/>
  <c r="U173" i="127"/>
  <c r="T173" i="127"/>
  <c r="S173" i="127"/>
  <c r="R173" i="127"/>
  <c r="Q173" i="127"/>
  <c r="P173" i="127"/>
  <c r="O173" i="127"/>
  <c r="N173" i="127"/>
  <c r="M173" i="127"/>
  <c r="L173" i="127"/>
  <c r="K173" i="127"/>
  <c r="J173" i="127"/>
  <c r="I173" i="127"/>
  <c r="H173" i="127"/>
  <c r="G173" i="127"/>
  <c r="F173" i="127"/>
  <c r="E173" i="127"/>
  <c r="D173" i="127"/>
  <c r="C173" i="127"/>
  <c r="B173" i="127"/>
  <c r="AI172" i="127"/>
  <c r="AH172" i="127"/>
  <c r="AG172" i="127"/>
  <c r="AF172" i="127"/>
  <c r="AE172" i="127"/>
  <c r="AD172" i="127"/>
  <c r="AC172" i="127"/>
  <c r="AC182" i="127" s="1"/>
  <c r="AB172" i="127"/>
  <c r="AA172" i="127"/>
  <c r="Z172" i="127"/>
  <c r="Y172" i="127"/>
  <c r="X172" i="127"/>
  <c r="W172" i="127"/>
  <c r="V172" i="127"/>
  <c r="U172" i="127"/>
  <c r="U182" i="127" s="1"/>
  <c r="T172" i="127"/>
  <c r="S172" i="127"/>
  <c r="R172" i="127"/>
  <c r="Q172" i="127"/>
  <c r="P172" i="127"/>
  <c r="O172" i="127"/>
  <c r="N172" i="127"/>
  <c r="M172" i="127"/>
  <c r="M182" i="127" s="1"/>
  <c r="L172" i="127"/>
  <c r="K172" i="127"/>
  <c r="J172" i="127"/>
  <c r="I172" i="127"/>
  <c r="H172" i="127"/>
  <c r="G172" i="127"/>
  <c r="F172" i="127"/>
  <c r="E172" i="127"/>
  <c r="E182" i="127" s="1"/>
  <c r="D172" i="127"/>
  <c r="C172" i="127"/>
  <c r="B172" i="127"/>
  <c r="AI167" i="127"/>
  <c r="AI166" i="127"/>
  <c r="AI165" i="127"/>
  <c r="AI164" i="127"/>
  <c r="AI163" i="127"/>
  <c r="AI162" i="127"/>
  <c r="AI161" i="127"/>
  <c r="AI160" i="127"/>
  <c r="AI159" i="127"/>
  <c r="AI158" i="127"/>
  <c r="AI153" i="127"/>
  <c r="AI152" i="127"/>
  <c r="AI151" i="127"/>
  <c r="AI150" i="127"/>
  <c r="AI149" i="127"/>
  <c r="AI148" i="127"/>
  <c r="AI147" i="127"/>
  <c r="AI146" i="127"/>
  <c r="AI145" i="127"/>
  <c r="AI144" i="127"/>
  <c r="AI139" i="127"/>
  <c r="AI138" i="127"/>
  <c r="AI137" i="127"/>
  <c r="AI136" i="127"/>
  <c r="AI135" i="127"/>
  <c r="AI134" i="127"/>
  <c r="AI133" i="127"/>
  <c r="AI132" i="127"/>
  <c r="AI131" i="127"/>
  <c r="AI130" i="127"/>
  <c r="AI125" i="127"/>
  <c r="AI124" i="127"/>
  <c r="AI123" i="127"/>
  <c r="AI122" i="127"/>
  <c r="AI121" i="127"/>
  <c r="AI120" i="127"/>
  <c r="AI119" i="127"/>
  <c r="AI118" i="127"/>
  <c r="AI117" i="127"/>
  <c r="AI116" i="127"/>
  <c r="AI111" i="127"/>
  <c r="AI110" i="127"/>
  <c r="AI109" i="127"/>
  <c r="AI108" i="127"/>
  <c r="AI107" i="127"/>
  <c r="AI106" i="127"/>
  <c r="AI105" i="127"/>
  <c r="AI104" i="127"/>
  <c r="AI103" i="127"/>
  <c r="AI102" i="127"/>
  <c r="AI97" i="127"/>
  <c r="AI96" i="127"/>
  <c r="AI95" i="127"/>
  <c r="AI94" i="127"/>
  <c r="AI93" i="127"/>
  <c r="AI92" i="127"/>
  <c r="AI91" i="127"/>
  <c r="AI90" i="127"/>
  <c r="AI89" i="127"/>
  <c r="AI88" i="127"/>
  <c r="AI83" i="127"/>
  <c r="AI82" i="127"/>
  <c r="AI81" i="127"/>
  <c r="AI80" i="127"/>
  <c r="AI79" i="127"/>
  <c r="AI78" i="127"/>
  <c r="AI77" i="127"/>
  <c r="AI76" i="127"/>
  <c r="AI75" i="127"/>
  <c r="AI74" i="127"/>
  <c r="AI69" i="127"/>
  <c r="AI68" i="127"/>
  <c r="AI67" i="127"/>
  <c r="AI66" i="127"/>
  <c r="AI65" i="127"/>
  <c r="AI64" i="127"/>
  <c r="AI63" i="127"/>
  <c r="AI62" i="127"/>
  <c r="AI61" i="127"/>
  <c r="AI60" i="127"/>
  <c r="AI55" i="127"/>
  <c r="AI54" i="127"/>
  <c r="AI53" i="127"/>
  <c r="AI52" i="127"/>
  <c r="AI51" i="127"/>
  <c r="AI50" i="127"/>
  <c r="AI49" i="127"/>
  <c r="AI48" i="127"/>
  <c r="AI47" i="127"/>
  <c r="AI46" i="127"/>
  <c r="AI41" i="127"/>
  <c r="AI40" i="127"/>
  <c r="AI39" i="127"/>
  <c r="AI38" i="127"/>
  <c r="AI37" i="127"/>
  <c r="AI36" i="127"/>
  <c r="AI35" i="127"/>
  <c r="AI34" i="127"/>
  <c r="AI33" i="127"/>
  <c r="AI32" i="127"/>
  <c r="AI27" i="127"/>
  <c r="AI26" i="127"/>
  <c r="AI25" i="127"/>
  <c r="AI24" i="127"/>
  <c r="AI23" i="127"/>
  <c r="AI22" i="127"/>
  <c r="AI21" i="127"/>
  <c r="AI20" i="127"/>
  <c r="AI19" i="127"/>
  <c r="AI18" i="127"/>
  <c r="AI13" i="127"/>
  <c r="AI12" i="127"/>
  <c r="AI11" i="127"/>
  <c r="AI10" i="127"/>
  <c r="AI9" i="127"/>
  <c r="AI8" i="127"/>
  <c r="AI7" i="127"/>
  <c r="AI6" i="127"/>
  <c r="AI5" i="127"/>
  <c r="AI4" i="127"/>
  <c r="AJ14" i="127" l="1"/>
  <c r="AJ56" i="127"/>
  <c r="AJ36" i="127"/>
  <c r="AJ33" i="127"/>
  <c r="AJ35" i="127"/>
  <c r="AJ122" i="127"/>
  <c r="AJ126" i="127" s="1"/>
  <c r="P424" i="128"/>
  <c r="P407" i="128"/>
  <c r="P390" i="128"/>
  <c r="P373" i="128"/>
  <c r="P356" i="128"/>
  <c r="P339" i="128"/>
  <c r="P322" i="128"/>
  <c r="P305" i="128"/>
  <c r="P288" i="128"/>
  <c r="P271" i="128"/>
  <c r="P254" i="128"/>
  <c r="P237" i="128"/>
  <c r="P220" i="128"/>
  <c r="O71" i="128"/>
  <c r="N68" i="128"/>
  <c r="N85" i="128" s="1" a="1"/>
  <c r="N85" i="128" s="1"/>
  <c r="AJ69" i="128"/>
  <c r="AI68" i="128"/>
  <c r="AI85" i="128" s="1" a="1"/>
  <c r="AI85" i="128" s="1"/>
  <c r="O50" i="128"/>
  <c r="N47" i="128"/>
  <c r="N64" i="128" s="1" a="1"/>
  <c r="N64" i="128" s="1"/>
  <c r="AI47" i="128"/>
  <c r="AI64" i="128" s="1" a="1"/>
  <c r="AI64" i="128" s="1"/>
  <c r="AJ48" i="128"/>
  <c r="AN26" i="128"/>
  <c r="AN43" i="128" s="1" a="1"/>
  <c r="AN43" i="128" s="1"/>
  <c r="AO29" i="128"/>
  <c r="AO26" i="128" s="1"/>
  <c r="AO43" i="128" s="1" a="1"/>
  <c r="AO43" i="128" s="1"/>
  <c r="AR29" i="128"/>
  <c r="AQ26" i="128"/>
  <c r="AQ43" i="128" s="1" a="1"/>
  <c r="AQ43" i="128" s="1"/>
  <c r="N26" i="128"/>
  <c r="N43" i="128" s="1" a="1"/>
  <c r="N43" i="128" s="1"/>
  <c r="O29" i="128"/>
  <c r="AS8" i="128"/>
  <c r="AR5" i="128"/>
  <c r="AR22" i="128" s="1" a="1"/>
  <c r="AR22" i="128" s="1"/>
  <c r="O8" i="128"/>
  <c r="N5" i="128"/>
  <c r="N22" i="128" s="1" a="1"/>
  <c r="N22" i="128" s="1"/>
  <c r="N182" i="127"/>
  <c r="V182" i="127"/>
  <c r="H182" i="127"/>
  <c r="P182" i="127"/>
  <c r="X182" i="127"/>
  <c r="AF182" i="127"/>
  <c r="F182" i="127"/>
  <c r="AI154" i="127"/>
  <c r="AD182" i="127"/>
  <c r="D182" i="127"/>
  <c r="L182" i="127"/>
  <c r="T182" i="127"/>
  <c r="AB182" i="127"/>
  <c r="B182" i="127"/>
  <c r="J182" i="127"/>
  <c r="R182" i="127"/>
  <c r="Z182" i="127"/>
  <c r="AH182" i="127"/>
  <c r="G182" i="127"/>
  <c r="O182" i="127"/>
  <c r="W182" i="127"/>
  <c r="AE182" i="127"/>
  <c r="AI42" i="127"/>
  <c r="AI140" i="127"/>
  <c r="C182" i="127"/>
  <c r="K182" i="127"/>
  <c r="S182" i="127"/>
  <c r="AA182" i="127"/>
  <c r="AI182" i="127"/>
  <c r="AI28" i="127"/>
  <c r="AI84" i="127"/>
  <c r="AI168" i="127"/>
  <c r="AI98" i="127"/>
  <c r="AI14" i="127"/>
  <c r="AI56" i="127"/>
  <c r="AI126" i="127"/>
  <c r="AI112" i="127"/>
  <c r="AI70" i="127"/>
  <c r="AH167" i="127"/>
  <c r="AG167" i="127"/>
  <c r="AF167" i="127"/>
  <c r="AE167" i="127"/>
  <c r="AD167" i="127"/>
  <c r="AC167" i="127"/>
  <c r="AB167" i="127"/>
  <c r="AA167" i="127"/>
  <c r="Z167" i="127"/>
  <c r="Y167" i="127"/>
  <c r="X167" i="127"/>
  <c r="W167" i="127"/>
  <c r="V167" i="127"/>
  <c r="U167" i="127"/>
  <c r="T167" i="127"/>
  <c r="S167" i="127"/>
  <c r="R167" i="127"/>
  <c r="Q167" i="127"/>
  <c r="P167" i="127"/>
  <c r="O167" i="127"/>
  <c r="N167" i="127"/>
  <c r="M167" i="127"/>
  <c r="L167" i="127"/>
  <c r="K167" i="127"/>
  <c r="J167" i="127"/>
  <c r="I167" i="127"/>
  <c r="H167" i="127"/>
  <c r="G167" i="127"/>
  <c r="F167" i="127"/>
  <c r="E167" i="127"/>
  <c r="D167" i="127"/>
  <c r="C167" i="127"/>
  <c r="B167" i="127"/>
  <c r="AH166" i="127"/>
  <c r="AG166" i="127"/>
  <c r="AF166" i="127"/>
  <c r="AE166" i="127"/>
  <c r="AD166" i="127"/>
  <c r="AC166" i="127"/>
  <c r="AB166" i="127"/>
  <c r="AA166" i="127"/>
  <c r="Z166" i="127"/>
  <c r="Y166" i="127"/>
  <c r="X166" i="127"/>
  <c r="W166" i="127"/>
  <c r="V166" i="127"/>
  <c r="U166" i="127"/>
  <c r="T166" i="127"/>
  <c r="S166" i="127"/>
  <c r="R166" i="127"/>
  <c r="Q166" i="127"/>
  <c r="P166" i="127"/>
  <c r="O166" i="127"/>
  <c r="N166" i="127"/>
  <c r="M166" i="127"/>
  <c r="L166" i="127"/>
  <c r="K166" i="127"/>
  <c r="J166" i="127"/>
  <c r="I166" i="127"/>
  <c r="H166" i="127"/>
  <c r="G166" i="127"/>
  <c r="F166" i="127"/>
  <c r="E166" i="127"/>
  <c r="D166" i="127"/>
  <c r="C166" i="127"/>
  <c r="B166" i="127"/>
  <c r="AH165" i="127"/>
  <c r="AG165" i="127"/>
  <c r="AF165" i="127"/>
  <c r="AE165" i="127"/>
  <c r="AD165" i="127"/>
  <c r="AC165" i="127"/>
  <c r="AB165" i="127"/>
  <c r="AA165" i="127"/>
  <c r="Z165" i="127"/>
  <c r="Y165" i="127"/>
  <c r="X165" i="127"/>
  <c r="W165" i="127"/>
  <c r="V165" i="127"/>
  <c r="U165" i="127"/>
  <c r="T165" i="127"/>
  <c r="S165" i="127"/>
  <c r="R165" i="127"/>
  <c r="Q165" i="127"/>
  <c r="P165" i="127"/>
  <c r="O165" i="127"/>
  <c r="N165" i="127"/>
  <c r="M165" i="127"/>
  <c r="L165" i="127"/>
  <c r="K165" i="127"/>
  <c r="J165" i="127"/>
  <c r="I165" i="127"/>
  <c r="H165" i="127"/>
  <c r="G165" i="127"/>
  <c r="F165" i="127"/>
  <c r="E165" i="127"/>
  <c r="D165" i="127"/>
  <c r="C165" i="127"/>
  <c r="B165" i="127"/>
  <c r="AH164" i="127"/>
  <c r="AG164" i="127"/>
  <c r="AF164" i="127"/>
  <c r="AE164" i="127"/>
  <c r="AD164" i="127"/>
  <c r="AC164" i="127"/>
  <c r="AB164" i="127"/>
  <c r="AA164" i="127"/>
  <c r="Z164" i="127"/>
  <c r="Y164" i="127"/>
  <c r="X164" i="127"/>
  <c r="W164" i="127"/>
  <c r="V164" i="127"/>
  <c r="U164" i="127"/>
  <c r="T164" i="127"/>
  <c r="S164" i="127"/>
  <c r="R164" i="127"/>
  <c r="Q164" i="127"/>
  <c r="P164" i="127"/>
  <c r="O164" i="127"/>
  <c r="N164" i="127"/>
  <c r="M164" i="127"/>
  <c r="L164" i="127"/>
  <c r="K164" i="127"/>
  <c r="J164" i="127"/>
  <c r="I164" i="127"/>
  <c r="H164" i="127"/>
  <c r="G164" i="127"/>
  <c r="F164" i="127"/>
  <c r="E164" i="127"/>
  <c r="D164" i="127"/>
  <c r="C164" i="127"/>
  <c r="B164" i="127"/>
  <c r="AH163" i="127"/>
  <c r="AG163" i="127"/>
  <c r="AF163" i="127"/>
  <c r="AE163" i="127"/>
  <c r="AD163" i="127"/>
  <c r="AC163" i="127"/>
  <c r="AB163" i="127"/>
  <c r="AA163" i="127"/>
  <c r="Z163" i="127"/>
  <c r="Y163" i="127"/>
  <c r="X163" i="127"/>
  <c r="W163" i="127"/>
  <c r="V163" i="127"/>
  <c r="U163" i="127"/>
  <c r="T163" i="127"/>
  <c r="S163" i="127"/>
  <c r="R163" i="127"/>
  <c r="Q163" i="127"/>
  <c r="P163" i="127"/>
  <c r="O163" i="127"/>
  <c r="N163" i="127"/>
  <c r="M163" i="127"/>
  <c r="L163" i="127"/>
  <c r="K163" i="127"/>
  <c r="J163" i="127"/>
  <c r="I163" i="127"/>
  <c r="H163" i="127"/>
  <c r="G163" i="127"/>
  <c r="F163" i="127"/>
  <c r="E163" i="127"/>
  <c r="D163" i="127"/>
  <c r="C163" i="127"/>
  <c r="B163" i="127"/>
  <c r="AH162" i="127"/>
  <c r="AG162" i="127"/>
  <c r="AF162" i="127"/>
  <c r="AE162" i="127"/>
  <c r="AD162" i="127"/>
  <c r="AC162" i="127"/>
  <c r="AB162" i="127"/>
  <c r="AA162" i="127"/>
  <c r="Z162" i="127"/>
  <c r="Y162" i="127"/>
  <c r="X162" i="127"/>
  <c r="W162" i="127"/>
  <c r="V162" i="127"/>
  <c r="U162" i="127"/>
  <c r="T162" i="127"/>
  <c r="S162" i="127"/>
  <c r="R162" i="127"/>
  <c r="Q162" i="127"/>
  <c r="P162" i="127"/>
  <c r="O162" i="127"/>
  <c r="N162" i="127"/>
  <c r="M162" i="127"/>
  <c r="L162" i="127"/>
  <c r="K162" i="127"/>
  <c r="J162" i="127"/>
  <c r="I162" i="127"/>
  <c r="H162" i="127"/>
  <c r="G162" i="127"/>
  <c r="F162" i="127"/>
  <c r="E162" i="127"/>
  <c r="D162" i="127"/>
  <c r="C162" i="127"/>
  <c r="B162" i="127"/>
  <c r="AH161" i="127"/>
  <c r="AG161" i="127"/>
  <c r="AF161" i="127"/>
  <c r="AE161" i="127"/>
  <c r="AD161" i="127"/>
  <c r="AC161" i="127"/>
  <c r="AB161" i="127"/>
  <c r="AA161" i="127"/>
  <c r="Z161" i="127"/>
  <c r="Y161" i="127"/>
  <c r="X161" i="127"/>
  <c r="W161" i="127"/>
  <c r="V161" i="127"/>
  <c r="U161" i="127"/>
  <c r="T161" i="127"/>
  <c r="S161" i="127"/>
  <c r="R161" i="127"/>
  <c r="Q161" i="127"/>
  <c r="P161" i="127"/>
  <c r="O161" i="127"/>
  <c r="N161" i="127"/>
  <c r="M161" i="127"/>
  <c r="L161" i="127"/>
  <c r="K161" i="127"/>
  <c r="J161" i="127"/>
  <c r="I161" i="127"/>
  <c r="H161" i="127"/>
  <c r="G161" i="127"/>
  <c r="F161" i="127"/>
  <c r="E161" i="127"/>
  <c r="D161" i="127"/>
  <c r="C161" i="127"/>
  <c r="B161" i="127"/>
  <c r="AH160" i="127"/>
  <c r="AG160" i="127"/>
  <c r="AF160" i="127"/>
  <c r="AE160" i="127"/>
  <c r="AD160" i="127"/>
  <c r="AC160" i="127"/>
  <c r="AB160" i="127"/>
  <c r="AA160" i="127"/>
  <c r="Z160" i="127"/>
  <c r="Y160" i="127"/>
  <c r="X160" i="127"/>
  <c r="W160" i="127"/>
  <c r="V160" i="127"/>
  <c r="U160" i="127"/>
  <c r="T160" i="127"/>
  <c r="S160" i="127"/>
  <c r="R160" i="127"/>
  <c r="Q160" i="127"/>
  <c r="P160" i="127"/>
  <c r="O160" i="127"/>
  <c r="N160" i="127"/>
  <c r="M160" i="127"/>
  <c r="L160" i="127"/>
  <c r="K160" i="127"/>
  <c r="J160" i="127"/>
  <c r="I160" i="127"/>
  <c r="H160" i="127"/>
  <c r="G160" i="127"/>
  <c r="F160" i="127"/>
  <c r="E160" i="127"/>
  <c r="D160" i="127"/>
  <c r="C160" i="127"/>
  <c r="B160" i="127"/>
  <c r="AH159" i="127"/>
  <c r="AG159" i="127"/>
  <c r="AF159" i="127"/>
  <c r="AE159" i="127"/>
  <c r="AD159" i="127"/>
  <c r="AC159" i="127"/>
  <c r="AB159" i="127"/>
  <c r="AA159" i="127"/>
  <c r="Z159" i="127"/>
  <c r="Y159" i="127"/>
  <c r="X159" i="127"/>
  <c r="W159" i="127"/>
  <c r="V159" i="127"/>
  <c r="U159" i="127"/>
  <c r="T159" i="127"/>
  <c r="S159" i="127"/>
  <c r="R159" i="127"/>
  <c r="Q159" i="127"/>
  <c r="P159" i="127"/>
  <c r="O159" i="127"/>
  <c r="N159" i="127"/>
  <c r="M159" i="127"/>
  <c r="L159" i="127"/>
  <c r="K159" i="127"/>
  <c r="J159" i="127"/>
  <c r="I159" i="127"/>
  <c r="H159" i="127"/>
  <c r="G159" i="127"/>
  <c r="F159" i="127"/>
  <c r="E159" i="127"/>
  <c r="D159" i="127"/>
  <c r="C159" i="127"/>
  <c r="B159" i="127"/>
  <c r="AH158" i="127"/>
  <c r="AG158" i="127"/>
  <c r="AF158" i="127"/>
  <c r="AE158" i="127"/>
  <c r="AD158" i="127"/>
  <c r="AC158" i="127"/>
  <c r="AB158" i="127"/>
  <c r="AA158" i="127"/>
  <c r="Z158" i="127"/>
  <c r="Y158" i="127"/>
  <c r="X158" i="127"/>
  <c r="W158" i="127"/>
  <c r="V158" i="127"/>
  <c r="U158" i="127"/>
  <c r="T158" i="127"/>
  <c r="S158" i="127"/>
  <c r="R158" i="127"/>
  <c r="Q158" i="127"/>
  <c r="P158" i="127"/>
  <c r="O158" i="127"/>
  <c r="N158" i="127"/>
  <c r="M158" i="127"/>
  <c r="L158" i="127"/>
  <c r="K158" i="127"/>
  <c r="J158" i="127"/>
  <c r="I158" i="127"/>
  <c r="H158" i="127"/>
  <c r="G158" i="127"/>
  <c r="F158" i="127"/>
  <c r="E158" i="127"/>
  <c r="D158" i="127"/>
  <c r="C158" i="127"/>
  <c r="B158" i="127"/>
  <c r="AH153" i="127"/>
  <c r="AG153" i="127"/>
  <c r="AF153" i="127"/>
  <c r="AE153" i="127"/>
  <c r="AD153" i="127"/>
  <c r="AC153" i="127"/>
  <c r="AB153" i="127"/>
  <c r="AA153" i="127"/>
  <c r="Z153" i="127"/>
  <c r="Y153" i="127"/>
  <c r="X153" i="127"/>
  <c r="W153" i="127"/>
  <c r="V153" i="127"/>
  <c r="U153" i="127"/>
  <c r="T153" i="127"/>
  <c r="S153" i="127"/>
  <c r="R153" i="127"/>
  <c r="Q153" i="127"/>
  <c r="P153" i="127"/>
  <c r="O153" i="127"/>
  <c r="N153" i="127"/>
  <c r="M153" i="127"/>
  <c r="L153" i="127"/>
  <c r="K153" i="127"/>
  <c r="J153" i="127"/>
  <c r="I153" i="127"/>
  <c r="H153" i="127"/>
  <c r="G153" i="127"/>
  <c r="F153" i="127"/>
  <c r="E153" i="127"/>
  <c r="D153" i="127"/>
  <c r="C153" i="127"/>
  <c r="B153" i="127"/>
  <c r="AH152" i="127"/>
  <c r="AG152" i="127"/>
  <c r="AF152" i="127"/>
  <c r="AE152" i="127"/>
  <c r="AD152" i="127"/>
  <c r="AC152" i="127"/>
  <c r="AB152" i="127"/>
  <c r="AA152" i="127"/>
  <c r="Z152" i="127"/>
  <c r="Y152" i="127"/>
  <c r="X152" i="127"/>
  <c r="W152" i="127"/>
  <c r="V152" i="127"/>
  <c r="U152" i="127"/>
  <c r="T152" i="127"/>
  <c r="S152" i="127"/>
  <c r="R152" i="127"/>
  <c r="Q152" i="127"/>
  <c r="P152" i="127"/>
  <c r="O152" i="127"/>
  <c r="N152" i="127"/>
  <c r="M152" i="127"/>
  <c r="L152" i="127"/>
  <c r="K152" i="127"/>
  <c r="J152" i="127"/>
  <c r="I152" i="127"/>
  <c r="H152" i="127"/>
  <c r="G152" i="127"/>
  <c r="F152" i="127"/>
  <c r="E152" i="127"/>
  <c r="D152" i="127"/>
  <c r="C152" i="127"/>
  <c r="B152" i="127"/>
  <c r="AH151" i="127"/>
  <c r="AG151" i="127"/>
  <c r="AF151" i="127"/>
  <c r="AE151" i="127"/>
  <c r="AD151" i="127"/>
  <c r="AC151" i="127"/>
  <c r="AB151" i="127"/>
  <c r="AA151" i="127"/>
  <c r="Z151" i="127"/>
  <c r="Y151" i="127"/>
  <c r="X151" i="127"/>
  <c r="W151" i="127"/>
  <c r="V151" i="127"/>
  <c r="U151" i="127"/>
  <c r="T151" i="127"/>
  <c r="S151" i="127"/>
  <c r="R151" i="127"/>
  <c r="Q151" i="127"/>
  <c r="P151" i="127"/>
  <c r="O151" i="127"/>
  <c r="N151" i="127"/>
  <c r="M151" i="127"/>
  <c r="L151" i="127"/>
  <c r="K151" i="127"/>
  <c r="J151" i="127"/>
  <c r="I151" i="127"/>
  <c r="H151" i="127"/>
  <c r="G151" i="127"/>
  <c r="F151" i="127"/>
  <c r="E151" i="127"/>
  <c r="D151" i="127"/>
  <c r="C151" i="127"/>
  <c r="B151" i="127"/>
  <c r="AH150" i="127"/>
  <c r="AG150" i="127"/>
  <c r="AF150" i="127"/>
  <c r="AE150" i="127"/>
  <c r="AD150" i="127"/>
  <c r="AC150" i="127"/>
  <c r="AB150" i="127"/>
  <c r="AA150" i="127"/>
  <c r="Z150" i="127"/>
  <c r="Y150" i="127"/>
  <c r="X150" i="127"/>
  <c r="W150" i="127"/>
  <c r="V150" i="127"/>
  <c r="U150" i="127"/>
  <c r="T150" i="127"/>
  <c r="S150" i="127"/>
  <c r="R150" i="127"/>
  <c r="Q150" i="127"/>
  <c r="P150" i="127"/>
  <c r="O150" i="127"/>
  <c r="N150" i="127"/>
  <c r="M150" i="127"/>
  <c r="L150" i="127"/>
  <c r="K150" i="127"/>
  <c r="J150" i="127"/>
  <c r="I150" i="127"/>
  <c r="H150" i="127"/>
  <c r="G150" i="127"/>
  <c r="F150" i="127"/>
  <c r="E150" i="127"/>
  <c r="D150" i="127"/>
  <c r="C150" i="127"/>
  <c r="B150" i="127"/>
  <c r="AH149" i="127"/>
  <c r="AG149" i="127"/>
  <c r="AF149" i="127"/>
  <c r="AE149" i="127"/>
  <c r="AD149" i="127"/>
  <c r="AC149" i="127"/>
  <c r="AB149" i="127"/>
  <c r="AA149" i="127"/>
  <c r="Z149" i="127"/>
  <c r="Y149" i="127"/>
  <c r="X149" i="127"/>
  <c r="W149" i="127"/>
  <c r="V149" i="127"/>
  <c r="U149" i="127"/>
  <c r="T149" i="127"/>
  <c r="S149" i="127"/>
  <c r="R149" i="127"/>
  <c r="Q149" i="127"/>
  <c r="P149" i="127"/>
  <c r="O149" i="127"/>
  <c r="N149" i="127"/>
  <c r="M149" i="127"/>
  <c r="L149" i="127"/>
  <c r="K149" i="127"/>
  <c r="J149" i="127"/>
  <c r="I149" i="127"/>
  <c r="H149" i="127"/>
  <c r="G149" i="127"/>
  <c r="F149" i="127"/>
  <c r="E149" i="127"/>
  <c r="D149" i="127"/>
  <c r="C149" i="127"/>
  <c r="B149" i="127"/>
  <c r="AH148" i="127"/>
  <c r="AG148" i="127"/>
  <c r="AF148" i="127"/>
  <c r="AE148" i="127"/>
  <c r="AD148" i="127"/>
  <c r="AC148" i="127"/>
  <c r="AB148" i="127"/>
  <c r="AA148" i="127"/>
  <c r="Z148" i="127"/>
  <c r="Y148" i="127"/>
  <c r="X148" i="127"/>
  <c r="W148" i="127"/>
  <c r="V148" i="127"/>
  <c r="U148" i="127"/>
  <c r="T148" i="127"/>
  <c r="S148" i="127"/>
  <c r="R148" i="127"/>
  <c r="Q148" i="127"/>
  <c r="P148" i="127"/>
  <c r="O148" i="127"/>
  <c r="N148" i="127"/>
  <c r="M148" i="127"/>
  <c r="L148" i="127"/>
  <c r="K148" i="127"/>
  <c r="J148" i="127"/>
  <c r="I148" i="127"/>
  <c r="H148" i="127"/>
  <c r="G148" i="127"/>
  <c r="F148" i="127"/>
  <c r="E148" i="127"/>
  <c r="D148" i="127"/>
  <c r="C148" i="127"/>
  <c r="B148" i="127"/>
  <c r="AH147" i="127"/>
  <c r="AG147" i="127"/>
  <c r="AF147" i="127"/>
  <c r="AE147" i="127"/>
  <c r="AD147" i="127"/>
  <c r="AC147" i="127"/>
  <c r="AB147" i="127"/>
  <c r="AA147" i="127"/>
  <c r="Z147" i="127"/>
  <c r="Y147" i="127"/>
  <c r="X147" i="127"/>
  <c r="W147" i="127"/>
  <c r="V147" i="127"/>
  <c r="U147" i="127"/>
  <c r="T147" i="127"/>
  <c r="S147" i="127"/>
  <c r="R147" i="127"/>
  <c r="Q147" i="127"/>
  <c r="P147" i="127"/>
  <c r="O147" i="127"/>
  <c r="N147" i="127"/>
  <c r="M147" i="127"/>
  <c r="L147" i="127"/>
  <c r="K147" i="127"/>
  <c r="J147" i="127"/>
  <c r="I147" i="127"/>
  <c r="H147" i="127"/>
  <c r="G147" i="127"/>
  <c r="F147" i="127"/>
  <c r="E147" i="127"/>
  <c r="D147" i="127"/>
  <c r="C147" i="127"/>
  <c r="B147" i="127"/>
  <c r="AH146" i="127"/>
  <c r="AG146" i="127"/>
  <c r="AF146" i="127"/>
  <c r="AE146" i="127"/>
  <c r="AD146" i="127"/>
  <c r="AC146" i="127"/>
  <c r="AB146" i="127"/>
  <c r="AA146" i="127"/>
  <c r="Z146" i="127"/>
  <c r="Y146" i="127"/>
  <c r="X146" i="127"/>
  <c r="W146" i="127"/>
  <c r="V146" i="127"/>
  <c r="U146" i="127"/>
  <c r="T146" i="127"/>
  <c r="S146" i="127"/>
  <c r="R146" i="127"/>
  <c r="Q146" i="127"/>
  <c r="P146" i="127"/>
  <c r="O146" i="127"/>
  <c r="N146" i="127"/>
  <c r="M146" i="127"/>
  <c r="L146" i="127"/>
  <c r="K146" i="127"/>
  <c r="J146" i="127"/>
  <c r="I146" i="127"/>
  <c r="H146" i="127"/>
  <c r="G146" i="127"/>
  <c r="F146" i="127"/>
  <c r="E146" i="127"/>
  <c r="D146" i="127"/>
  <c r="C146" i="127"/>
  <c r="B146" i="127"/>
  <c r="AH145" i="127"/>
  <c r="AG145" i="127"/>
  <c r="AF145" i="127"/>
  <c r="AE145" i="127"/>
  <c r="AD145" i="127"/>
  <c r="AC145" i="127"/>
  <c r="AB145" i="127"/>
  <c r="AA145" i="127"/>
  <c r="Z145" i="127"/>
  <c r="Y145" i="127"/>
  <c r="X145" i="127"/>
  <c r="W145" i="127"/>
  <c r="V145" i="127"/>
  <c r="U145" i="127"/>
  <c r="T145" i="127"/>
  <c r="S145" i="127"/>
  <c r="R145" i="127"/>
  <c r="Q145" i="127"/>
  <c r="P145" i="127"/>
  <c r="O145" i="127"/>
  <c r="N145" i="127"/>
  <c r="M145" i="127"/>
  <c r="L145" i="127"/>
  <c r="K145" i="127"/>
  <c r="J145" i="127"/>
  <c r="I145" i="127"/>
  <c r="H145" i="127"/>
  <c r="G145" i="127"/>
  <c r="F145" i="127"/>
  <c r="E145" i="127"/>
  <c r="D145" i="127"/>
  <c r="C145" i="127"/>
  <c r="B145" i="127"/>
  <c r="AH144" i="127"/>
  <c r="AG144" i="127"/>
  <c r="AF144" i="127"/>
  <c r="AE144" i="127"/>
  <c r="AD144" i="127"/>
  <c r="AC144" i="127"/>
  <c r="AB144" i="127"/>
  <c r="AA144" i="127"/>
  <c r="Z144" i="127"/>
  <c r="Y144" i="127"/>
  <c r="X144" i="127"/>
  <c r="W144" i="127"/>
  <c r="V144" i="127"/>
  <c r="U144" i="127"/>
  <c r="T144" i="127"/>
  <c r="S144" i="127"/>
  <c r="R144" i="127"/>
  <c r="Q144" i="127"/>
  <c r="P144" i="127"/>
  <c r="O144" i="127"/>
  <c r="N144" i="127"/>
  <c r="M144" i="127"/>
  <c r="L144" i="127"/>
  <c r="K144" i="127"/>
  <c r="J144" i="127"/>
  <c r="I144" i="127"/>
  <c r="H144" i="127"/>
  <c r="G144" i="127"/>
  <c r="F144" i="127"/>
  <c r="E144" i="127"/>
  <c r="D144" i="127"/>
  <c r="C144" i="127"/>
  <c r="B144" i="127"/>
  <c r="AH139" i="127"/>
  <c r="AG139" i="127"/>
  <c r="AF139" i="127"/>
  <c r="AE139" i="127"/>
  <c r="AD139" i="127"/>
  <c r="AC139" i="127"/>
  <c r="AB139" i="127"/>
  <c r="AA139" i="127"/>
  <c r="Z139" i="127"/>
  <c r="Y139" i="127"/>
  <c r="X139" i="127"/>
  <c r="W139" i="127"/>
  <c r="V139" i="127"/>
  <c r="U139" i="127"/>
  <c r="T139" i="127"/>
  <c r="S139" i="127"/>
  <c r="R139" i="127"/>
  <c r="Q139" i="127"/>
  <c r="P139" i="127"/>
  <c r="O139" i="127"/>
  <c r="N139" i="127"/>
  <c r="M139" i="127"/>
  <c r="L139" i="127"/>
  <c r="K139" i="127"/>
  <c r="J139" i="127"/>
  <c r="I139" i="127"/>
  <c r="H139" i="127"/>
  <c r="G139" i="127"/>
  <c r="F139" i="127"/>
  <c r="E139" i="127"/>
  <c r="D139" i="127"/>
  <c r="C139" i="127"/>
  <c r="B139" i="127"/>
  <c r="AH138" i="127"/>
  <c r="AG138" i="127"/>
  <c r="AF138" i="127"/>
  <c r="AE138" i="127"/>
  <c r="AD138" i="127"/>
  <c r="AC138" i="127"/>
  <c r="AB138" i="127"/>
  <c r="AA138" i="127"/>
  <c r="Z138" i="127"/>
  <c r="Y138" i="127"/>
  <c r="X138" i="127"/>
  <c r="W138" i="127"/>
  <c r="V138" i="127"/>
  <c r="U138" i="127"/>
  <c r="T138" i="127"/>
  <c r="S138" i="127"/>
  <c r="R138" i="127"/>
  <c r="Q138" i="127"/>
  <c r="P138" i="127"/>
  <c r="O138" i="127"/>
  <c r="N138" i="127"/>
  <c r="M138" i="127"/>
  <c r="L138" i="127"/>
  <c r="K138" i="127"/>
  <c r="J138" i="127"/>
  <c r="I138" i="127"/>
  <c r="H138" i="127"/>
  <c r="G138" i="127"/>
  <c r="F138" i="127"/>
  <c r="E138" i="127"/>
  <c r="D138" i="127"/>
  <c r="C138" i="127"/>
  <c r="B138" i="127"/>
  <c r="AH137" i="127"/>
  <c r="AG137" i="127"/>
  <c r="AF137" i="127"/>
  <c r="AE137" i="127"/>
  <c r="AD137" i="127"/>
  <c r="AC137" i="127"/>
  <c r="AB137" i="127"/>
  <c r="AA137" i="127"/>
  <c r="Z137" i="127"/>
  <c r="Y137" i="127"/>
  <c r="X137" i="127"/>
  <c r="W137" i="127"/>
  <c r="V137" i="127"/>
  <c r="U137" i="127"/>
  <c r="T137" i="127"/>
  <c r="S137" i="127"/>
  <c r="R137" i="127"/>
  <c r="Q137" i="127"/>
  <c r="P137" i="127"/>
  <c r="O137" i="127"/>
  <c r="N137" i="127"/>
  <c r="M137" i="127"/>
  <c r="L137" i="127"/>
  <c r="K137" i="127"/>
  <c r="J137" i="127"/>
  <c r="I137" i="127"/>
  <c r="H137" i="127"/>
  <c r="G137" i="127"/>
  <c r="F137" i="127"/>
  <c r="E137" i="127"/>
  <c r="D137" i="127"/>
  <c r="C137" i="127"/>
  <c r="B137" i="127"/>
  <c r="AH136" i="127"/>
  <c r="AG136" i="127"/>
  <c r="AF136" i="127"/>
  <c r="AE136" i="127"/>
  <c r="AD136" i="127"/>
  <c r="AC136" i="127"/>
  <c r="AB136" i="127"/>
  <c r="AA136" i="127"/>
  <c r="Z136" i="127"/>
  <c r="Y136" i="127"/>
  <c r="X136" i="127"/>
  <c r="W136" i="127"/>
  <c r="V136" i="127"/>
  <c r="U136" i="127"/>
  <c r="T136" i="127"/>
  <c r="S136" i="127"/>
  <c r="R136" i="127"/>
  <c r="Q136" i="127"/>
  <c r="P136" i="127"/>
  <c r="O136" i="127"/>
  <c r="N136" i="127"/>
  <c r="M136" i="127"/>
  <c r="L136" i="127"/>
  <c r="K136" i="127"/>
  <c r="J136" i="127"/>
  <c r="I136" i="127"/>
  <c r="H136" i="127"/>
  <c r="G136" i="127"/>
  <c r="F136" i="127"/>
  <c r="E136" i="127"/>
  <c r="D136" i="127"/>
  <c r="C136" i="127"/>
  <c r="B136" i="127"/>
  <c r="AH135" i="127"/>
  <c r="AG135" i="127"/>
  <c r="AF135" i="127"/>
  <c r="AE135" i="127"/>
  <c r="AD135" i="127"/>
  <c r="AC135" i="127"/>
  <c r="AB135" i="127"/>
  <c r="AA135" i="127"/>
  <c r="Z135" i="127"/>
  <c r="Y135" i="127"/>
  <c r="X135" i="127"/>
  <c r="W135" i="127"/>
  <c r="V135" i="127"/>
  <c r="U135" i="127"/>
  <c r="T135" i="127"/>
  <c r="S135" i="127"/>
  <c r="R135" i="127"/>
  <c r="Q135" i="127"/>
  <c r="P135" i="127"/>
  <c r="O135" i="127"/>
  <c r="N135" i="127"/>
  <c r="M135" i="127"/>
  <c r="L135" i="127"/>
  <c r="K135" i="127"/>
  <c r="J135" i="127"/>
  <c r="I135" i="127"/>
  <c r="H135" i="127"/>
  <c r="G135" i="127"/>
  <c r="F135" i="127"/>
  <c r="E135" i="127"/>
  <c r="D135" i="127"/>
  <c r="C135" i="127"/>
  <c r="B135" i="127"/>
  <c r="AH134" i="127"/>
  <c r="AG134" i="127"/>
  <c r="AF134" i="127"/>
  <c r="AE134" i="127"/>
  <c r="AD134" i="127"/>
  <c r="AC134" i="127"/>
  <c r="AB134" i="127"/>
  <c r="AA134" i="127"/>
  <c r="Z134" i="127"/>
  <c r="Y134" i="127"/>
  <c r="X134" i="127"/>
  <c r="W134" i="127"/>
  <c r="V134" i="127"/>
  <c r="U134" i="127"/>
  <c r="T134" i="127"/>
  <c r="S134" i="127"/>
  <c r="R134" i="127"/>
  <c r="Q134" i="127"/>
  <c r="P134" i="127"/>
  <c r="O134" i="127"/>
  <c r="N134" i="127"/>
  <c r="M134" i="127"/>
  <c r="L134" i="127"/>
  <c r="K134" i="127"/>
  <c r="J134" i="127"/>
  <c r="I134" i="127"/>
  <c r="H134" i="127"/>
  <c r="G134" i="127"/>
  <c r="F134" i="127"/>
  <c r="E134" i="127"/>
  <c r="D134" i="127"/>
  <c r="C134" i="127"/>
  <c r="B134" i="127"/>
  <c r="AH133" i="127"/>
  <c r="AG133" i="127"/>
  <c r="AF133" i="127"/>
  <c r="AE133" i="127"/>
  <c r="AD133" i="127"/>
  <c r="AC133" i="127"/>
  <c r="AB133" i="127"/>
  <c r="AA133" i="127"/>
  <c r="Z133" i="127"/>
  <c r="Y133" i="127"/>
  <c r="X133" i="127"/>
  <c r="W133" i="127"/>
  <c r="V133" i="127"/>
  <c r="U133" i="127"/>
  <c r="T133" i="127"/>
  <c r="S133" i="127"/>
  <c r="R133" i="127"/>
  <c r="Q133" i="127"/>
  <c r="P133" i="127"/>
  <c r="O133" i="127"/>
  <c r="N133" i="127"/>
  <c r="M133" i="127"/>
  <c r="L133" i="127"/>
  <c r="K133" i="127"/>
  <c r="J133" i="127"/>
  <c r="I133" i="127"/>
  <c r="H133" i="127"/>
  <c r="G133" i="127"/>
  <c r="F133" i="127"/>
  <c r="E133" i="127"/>
  <c r="D133" i="127"/>
  <c r="C133" i="127"/>
  <c r="B133" i="127"/>
  <c r="AH132" i="127"/>
  <c r="AG132" i="127"/>
  <c r="AF132" i="127"/>
  <c r="AE132" i="127"/>
  <c r="AD132" i="127"/>
  <c r="AC132" i="127"/>
  <c r="AB132" i="127"/>
  <c r="AA132" i="127"/>
  <c r="Z132" i="127"/>
  <c r="Y132" i="127"/>
  <c r="X132" i="127"/>
  <c r="W132" i="127"/>
  <c r="V132" i="127"/>
  <c r="U132" i="127"/>
  <c r="T132" i="127"/>
  <c r="S132" i="127"/>
  <c r="R132" i="127"/>
  <c r="Q132" i="127"/>
  <c r="P132" i="127"/>
  <c r="O132" i="127"/>
  <c r="N132" i="127"/>
  <c r="M132" i="127"/>
  <c r="L132" i="127"/>
  <c r="K132" i="127"/>
  <c r="J132" i="127"/>
  <c r="I132" i="127"/>
  <c r="H132" i="127"/>
  <c r="G132" i="127"/>
  <c r="F132" i="127"/>
  <c r="E132" i="127"/>
  <c r="D132" i="127"/>
  <c r="C132" i="127"/>
  <c r="B132" i="127"/>
  <c r="AH131" i="127"/>
  <c r="AG131" i="127"/>
  <c r="AF131" i="127"/>
  <c r="AE131" i="127"/>
  <c r="AD131" i="127"/>
  <c r="AC131" i="127"/>
  <c r="AB131" i="127"/>
  <c r="AA131" i="127"/>
  <c r="Z131" i="127"/>
  <c r="Y131" i="127"/>
  <c r="X131" i="127"/>
  <c r="W131" i="127"/>
  <c r="V131" i="127"/>
  <c r="U131" i="127"/>
  <c r="T131" i="127"/>
  <c r="S131" i="127"/>
  <c r="R131" i="127"/>
  <c r="Q131" i="127"/>
  <c r="P131" i="127"/>
  <c r="O131" i="127"/>
  <c r="N131" i="127"/>
  <c r="M131" i="127"/>
  <c r="L131" i="127"/>
  <c r="K131" i="127"/>
  <c r="J131" i="127"/>
  <c r="I131" i="127"/>
  <c r="H131" i="127"/>
  <c r="G131" i="127"/>
  <c r="F131" i="127"/>
  <c r="E131" i="127"/>
  <c r="D131" i="127"/>
  <c r="C131" i="127"/>
  <c r="B131" i="127"/>
  <c r="AH130" i="127"/>
  <c r="AG130" i="127"/>
  <c r="AF130" i="127"/>
  <c r="AE130" i="127"/>
  <c r="AD130" i="127"/>
  <c r="AC130" i="127"/>
  <c r="AB130" i="127"/>
  <c r="AA130" i="127"/>
  <c r="Z130" i="127"/>
  <c r="Y130" i="127"/>
  <c r="X130" i="127"/>
  <c r="W130" i="127"/>
  <c r="V130" i="127"/>
  <c r="U130" i="127"/>
  <c r="T130" i="127"/>
  <c r="S130" i="127"/>
  <c r="R130" i="127"/>
  <c r="Q130" i="127"/>
  <c r="P130" i="127"/>
  <c r="O130" i="127"/>
  <c r="N130" i="127"/>
  <c r="M130" i="127"/>
  <c r="L130" i="127"/>
  <c r="K130" i="127"/>
  <c r="J130" i="127"/>
  <c r="I130" i="127"/>
  <c r="H130" i="127"/>
  <c r="G130" i="127"/>
  <c r="F130" i="127"/>
  <c r="E130" i="127"/>
  <c r="D130" i="127"/>
  <c r="C130" i="127"/>
  <c r="B130" i="127"/>
  <c r="AH125" i="127"/>
  <c r="AG125" i="127"/>
  <c r="AF125" i="127"/>
  <c r="AE125" i="127"/>
  <c r="AD125" i="127"/>
  <c r="AC125" i="127"/>
  <c r="AB125" i="127"/>
  <c r="AA125" i="127"/>
  <c r="Z125" i="127"/>
  <c r="Y125" i="127"/>
  <c r="X125" i="127"/>
  <c r="W125" i="127"/>
  <c r="V125" i="127"/>
  <c r="U125" i="127"/>
  <c r="T125" i="127"/>
  <c r="S125" i="127"/>
  <c r="R125" i="127"/>
  <c r="Q125" i="127"/>
  <c r="P125" i="127"/>
  <c r="O125" i="127"/>
  <c r="N125" i="127"/>
  <c r="M125" i="127"/>
  <c r="L125" i="127"/>
  <c r="K125" i="127"/>
  <c r="J125" i="127"/>
  <c r="I125" i="127"/>
  <c r="H125" i="127"/>
  <c r="G125" i="127"/>
  <c r="F125" i="127"/>
  <c r="E125" i="127"/>
  <c r="D125" i="127"/>
  <c r="C125" i="127"/>
  <c r="B125" i="127"/>
  <c r="AH124" i="127"/>
  <c r="AG124" i="127"/>
  <c r="AF124" i="127"/>
  <c r="AE124" i="127"/>
  <c r="AD124" i="127"/>
  <c r="AC124" i="127"/>
  <c r="AB124" i="127"/>
  <c r="AA124" i="127"/>
  <c r="Z124" i="127"/>
  <c r="Y124" i="127"/>
  <c r="X124" i="127"/>
  <c r="W124" i="127"/>
  <c r="V124" i="127"/>
  <c r="U124" i="127"/>
  <c r="T124" i="127"/>
  <c r="S124" i="127"/>
  <c r="R124" i="127"/>
  <c r="Q124" i="127"/>
  <c r="P124" i="127"/>
  <c r="O124" i="127"/>
  <c r="N124" i="127"/>
  <c r="M124" i="127"/>
  <c r="L124" i="127"/>
  <c r="K124" i="127"/>
  <c r="J124" i="127"/>
  <c r="I124" i="127"/>
  <c r="H124" i="127"/>
  <c r="G124" i="127"/>
  <c r="F124" i="127"/>
  <c r="E124" i="127"/>
  <c r="D124" i="127"/>
  <c r="C124" i="127"/>
  <c r="B124" i="127"/>
  <c r="AH123" i="127"/>
  <c r="AG123" i="127"/>
  <c r="AF123" i="127"/>
  <c r="AE123" i="127"/>
  <c r="AD123" i="127"/>
  <c r="AC123" i="127"/>
  <c r="AB123" i="127"/>
  <c r="AA123" i="127"/>
  <c r="Z123" i="127"/>
  <c r="Y123" i="127"/>
  <c r="X123" i="127"/>
  <c r="W123" i="127"/>
  <c r="V123" i="127"/>
  <c r="U123" i="127"/>
  <c r="T123" i="127"/>
  <c r="S123" i="127"/>
  <c r="R123" i="127"/>
  <c r="Q123" i="127"/>
  <c r="P123" i="127"/>
  <c r="O123" i="127"/>
  <c r="N123" i="127"/>
  <c r="M123" i="127"/>
  <c r="L123" i="127"/>
  <c r="K123" i="127"/>
  <c r="J123" i="127"/>
  <c r="I123" i="127"/>
  <c r="H123" i="127"/>
  <c r="G123" i="127"/>
  <c r="F123" i="127"/>
  <c r="E123" i="127"/>
  <c r="D123" i="127"/>
  <c r="C123" i="127"/>
  <c r="B123" i="127"/>
  <c r="AH122" i="127"/>
  <c r="AG122" i="127"/>
  <c r="AF122" i="127"/>
  <c r="AE122" i="127"/>
  <c r="AD122" i="127"/>
  <c r="AC122" i="127"/>
  <c r="AB122" i="127"/>
  <c r="AA122" i="127"/>
  <c r="Z122" i="127"/>
  <c r="Y122" i="127"/>
  <c r="X122" i="127"/>
  <c r="W122" i="127"/>
  <c r="V122" i="127"/>
  <c r="U122" i="127"/>
  <c r="T122" i="127"/>
  <c r="S122" i="127"/>
  <c r="R122" i="127"/>
  <c r="Q122" i="127"/>
  <c r="P122" i="127"/>
  <c r="O122" i="127"/>
  <c r="N122" i="127"/>
  <c r="M122" i="127"/>
  <c r="L122" i="127"/>
  <c r="K122" i="127"/>
  <c r="J122" i="127"/>
  <c r="I122" i="127"/>
  <c r="H122" i="127"/>
  <c r="G122" i="127"/>
  <c r="F122" i="127"/>
  <c r="E122" i="127"/>
  <c r="D122" i="127"/>
  <c r="C122" i="127"/>
  <c r="B122" i="127"/>
  <c r="AH121" i="127"/>
  <c r="AG121" i="127"/>
  <c r="AF121" i="127"/>
  <c r="AE121" i="127"/>
  <c r="AD121" i="127"/>
  <c r="AC121" i="127"/>
  <c r="AB121" i="127"/>
  <c r="AA121" i="127"/>
  <c r="Z121" i="127"/>
  <c r="Y121" i="127"/>
  <c r="X121" i="127"/>
  <c r="W121" i="127"/>
  <c r="V121" i="127"/>
  <c r="U121" i="127"/>
  <c r="T121" i="127"/>
  <c r="S121" i="127"/>
  <c r="R121" i="127"/>
  <c r="Q121" i="127"/>
  <c r="P121" i="127"/>
  <c r="O121" i="127"/>
  <c r="N121" i="127"/>
  <c r="M121" i="127"/>
  <c r="L121" i="127"/>
  <c r="K121" i="127"/>
  <c r="J121" i="127"/>
  <c r="I121" i="127"/>
  <c r="H121" i="127"/>
  <c r="G121" i="127"/>
  <c r="F121" i="127"/>
  <c r="E121" i="127"/>
  <c r="D121" i="127"/>
  <c r="C121" i="127"/>
  <c r="B121" i="127"/>
  <c r="AH120" i="127"/>
  <c r="AG120" i="127"/>
  <c r="AF120" i="127"/>
  <c r="AE120" i="127"/>
  <c r="AD120" i="127"/>
  <c r="AC120" i="127"/>
  <c r="AB120" i="127"/>
  <c r="AA120" i="127"/>
  <c r="Z120" i="127"/>
  <c r="Y120" i="127"/>
  <c r="X120" i="127"/>
  <c r="W120" i="127"/>
  <c r="V120" i="127"/>
  <c r="U120" i="127"/>
  <c r="T120" i="127"/>
  <c r="S120" i="127"/>
  <c r="R120" i="127"/>
  <c r="Q120" i="127"/>
  <c r="P120" i="127"/>
  <c r="O120" i="127"/>
  <c r="N120" i="127"/>
  <c r="M120" i="127"/>
  <c r="L120" i="127"/>
  <c r="K120" i="127"/>
  <c r="J120" i="127"/>
  <c r="I120" i="127"/>
  <c r="H120" i="127"/>
  <c r="G120" i="127"/>
  <c r="F120" i="127"/>
  <c r="E120" i="127"/>
  <c r="D120" i="127"/>
  <c r="C120" i="127"/>
  <c r="B120" i="127"/>
  <c r="AH119" i="127"/>
  <c r="AG119" i="127"/>
  <c r="AF119" i="127"/>
  <c r="AE119" i="127"/>
  <c r="AD119" i="127"/>
  <c r="AC119" i="127"/>
  <c r="AB119" i="127"/>
  <c r="AA119" i="127"/>
  <c r="Z119" i="127"/>
  <c r="Y119" i="127"/>
  <c r="X119" i="127"/>
  <c r="W119" i="127"/>
  <c r="V119" i="127"/>
  <c r="U119" i="127"/>
  <c r="T119" i="127"/>
  <c r="S119" i="127"/>
  <c r="R119" i="127"/>
  <c r="Q119" i="127"/>
  <c r="P119" i="127"/>
  <c r="O119" i="127"/>
  <c r="N119" i="127"/>
  <c r="M119" i="127"/>
  <c r="L119" i="127"/>
  <c r="K119" i="127"/>
  <c r="J119" i="127"/>
  <c r="I119" i="127"/>
  <c r="H119" i="127"/>
  <c r="G119" i="127"/>
  <c r="F119" i="127"/>
  <c r="E119" i="127"/>
  <c r="D119" i="127"/>
  <c r="C119" i="127"/>
  <c r="B119" i="127"/>
  <c r="AH118" i="127"/>
  <c r="AG118" i="127"/>
  <c r="AF118" i="127"/>
  <c r="AE118" i="127"/>
  <c r="AD118" i="127"/>
  <c r="AC118" i="127"/>
  <c r="AB118" i="127"/>
  <c r="AA118" i="127"/>
  <c r="Z118" i="127"/>
  <c r="Y118" i="127"/>
  <c r="X118" i="127"/>
  <c r="W118" i="127"/>
  <c r="V118" i="127"/>
  <c r="U118" i="127"/>
  <c r="T118" i="127"/>
  <c r="S118" i="127"/>
  <c r="R118" i="127"/>
  <c r="Q118" i="127"/>
  <c r="P118" i="127"/>
  <c r="O118" i="127"/>
  <c r="N118" i="127"/>
  <c r="M118" i="127"/>
  <c r="L118" i="127"/>
  <c r="K118" i="127"/>
  <c r="J118" i="127"/>
  <c r="I118" i="127"/>
  <c r="H118" i="127"/>
  <c r="G118" i="127"/>
  <c r="F118" i="127"/>
  <c r="E118" i="127"/>
  <c r="D118" i="127"/>
  <c r="C118" i="127"/>
  <c r="B118" i="127"/>
  <c r="AH117" i="127"/>
  <c r="AG117" i="127"/>
  <c r="AF117" i="127"/>
  <c r="AE117" i="127"/>
  <c r="AD117" i="127"/>
  <c r="AC117" i="127"/>
  <c r="AB117" i="127"/>
  <c r="AA117" i="127"/>
  <c r="Z117" i="127"/>
  <c r="Y117" i="127"/>
  <c r="X117" i="127"/>
  <c r="W117" i="127"/>
  <c r="V117" i="127"/>
  <c r="U117" i="127"/>
  <c r="T117" i="127"/>
  <c r="S117" i="127"/>
  <c r="R117" i="127"/>
  <c r="Q117" i="127"/>
  <c r="P117" i="127"/>
  <c r="O117" i="127"/>
  <c r="N117" i="127"/>
  <c r="M117" i="127"/>
  <c r="L117" i="127"/>
  <c r="K117" i="127"/>
  <c r="J117" i="127"/>
  <c r="I117" i="127"/>
  <c r="H117" i="127"/>
  <c r="G117" i="127"/>
  <c r="F117" i="127"/>
  <c r="E117" i="127"/>
  <c r="D117" i="127"/>
  <c r="C117" i="127"/>
  <c r="B117" i="127"/>
  <c r="AH116" i="127"/>
  <c r="AG116" i="127"/>
  <c r="AF116" i="127"/>
  <c r="AE116" i="127"/>
  <c r="AD116" i="127"/>
  <c r="AC116" i="127"/>
  <c r="AB116" i="127"/>
  <c r="AA116" i="127"/>
  <c r="Z116" i="127"/>
  <c r="Y116" i="127"/>
  <c r="X116" i="127"/>
  <c r="W116" i="127"/>
  <c r="V116" i="127"/>
  <c r="U116" i="127"/>
  <c r="T116" i="127"/>
  <c r="S116" i="127"/>
  <c r="R116" i="127"/>
  <c r="Q116" i="127"/>
  <c r="P116" i="127"/>
  <c r="O116" i="127"/>
  <c r="N116" i="127"/>
  <c r="M116" i="127"/>
  <c r="L116" i="127"/>
  <c r="K116" i="127"/>
  <c r="J116" i="127"/>
  <c r="I116" i="127"/>
  <c r="H116" i="127"/>
  <c r="G116" i="127"/>
  <c r="F116" i="127"/>
  <c r="E116" i="127"/>
  <c r="D116" i="127"/>
  <c r="C116" i="127"/>
  <c r="B116" i="127"/>
  <c r="AH111" i="127"/>
  <c r="AG111" i="127"/>
  <c r="AF111" i="127"/>
  <c r="AE111" i="127"/>
  <c r="AD111" i="127"/>
  <c r="AC111" i="127"/>
  <c r="AB111" i="127"/>
  <c r="AA111" i="127"/>
  <c r="Z111" i="127"/>
  <c r="Y111" i="127"/>
  <c r="X111" i="127"/>
  <c r="W111" i="127"/>
  <c r="V111" i="127"/>
  <c r="U111" i="127"/>
  <c r="T111" i="127"/>
  <c r="S111" i="127"/>
  <c r="R111" i="127"/>
  <c r="Q111" i="127"/>
  <c r="P111" i="127"/>
  <c r="O111" i="127"/>
  <c r="N111" i="127"/>
  <c r="M111" i="127"/>
  <c r="L111" i="127"/>
  <c r="K111" i="127"/>
  <c r="J111" i="127"/>
  <c r="I111" i="127"/>
  <c r="H111" i="127"/>
  <c r="G111" i="127"/>
  <c r="F111" i="127"/>
  <c r="E111" i="127"/>
  <c r="D111" i="127"/>
  <c r="C111" i="127"/>
  <c r="B111" i="127"/>
  <c r="AH110" i="127"/>
  <c r="AG110" i="127"/>
  <c r="AF110" i="127"/>
  <c r="AE110" i="127"/>
  <c r="AD110" i="127"/>
  <c r="AC110" i="127"/>
  <c r="AB110" i="127"/>
  <c r="AA110" i="127"/>
  <c r="Z110" i="127"/>
  <c r="Y110" i="127"/>
  <c r="X110" i="127"/>
  <c r="W110" i="127"/>
  <c r="V110" i="127"/>
  <c r="U110" i="127"/>
  <c r="T110" i="127"/>
  <c r="S110" i="127"/>
  <c r="R110" i="127"/>
  <c r="Q110" i="127"/>
  <c r="P110" i="127"/>
  <c r="O110" i="127"/>
  <c r="N110" i="127"/>
  <c r="M110" i="127"/>
  <c r="L110" i="127"/>
  <c r="K110" i="127"/>
  <c r="J110" i="127"/>
  <c r="I110" i="127"/>
  <c r="H110" i="127"/>
  <c r="G110" i="127"/>
  <c r="F110" i="127"/>
  <c r="E110" i="127"/>
  <c r="D110" i="127"/>
  <c r="C110" i="127"/>
  <c r="B110" i="127"/>
  <c r="AH109" i="127"/>
  <c r="AG109" i="127"/>
  <c r="AF109" i="127"/>
  <c r="AE109" i="127"/>
  <c r="AD109" i="127"/>
  <c r="AC109" i="127"/>
  <c r="AB109" i="127"/>
  <c r="AA109" i="127"/>
  <c r="Z109" i="127"/>
  <c r="Y109" i="127"/>
  <c r="X109" i="127"/>
  <c r="W109" i="127"/>
  <c r="V109" i="127"/>
  <c r="U109" i="127"/>
  <c r="T109" i="127"/>
  <c r="S109" i="127"/>
  <c r="R109" i="127"/>
  <c r="Q109" i="127"/>
  <c r="P109" i="127"/>
  <c r="O109" i="127"/>
  <c r="N109" i="127"/>
  <c r="M109" i="127"/>
  <c r="L109" i="127"/>
  <c r="K109" i="127"/>
  <c r="J109" i="127"/>
  <c r="I109" i="127"/>
  <c r="H109" i="127"/>
  <c r="G109" i="127"/>
  <c r="F109" i="127"/>
  <c r="E109" i="127"/>
  <c r="D109" i="127"/>
  <c r="C109" i="127"/>
  <c r="B109" i="127"/>
  <c r="AH108" i="127"/>
  <c r="AG108" i="127"/>
  <c r="AF108" i="127"/>
  <c r="AE108" i="127"/>
  <c r="AD108" i="127"/>
  <c r="AC108" i="127"/>
  <c r="AB108" i="127"/>
  <c r="AA108" i="127"/>
  <c r="Z108" i="127"/>
  <c r="Y108" i="127"/>
  <c r="X108" i="127"/>
  <c r="W108" i="127"/>
  <c r="V108" i="127"/>
  <c r="U108" i="127"/>
  <c r="T108" i="127"/>
  <c r="S108" i="127"/>
  <c r="R108" i="127"/>
  <c r="Q108" i="127"/>
  <c r="P108" i="127"/>
  <c r="O108" i="127"/>
  <c r="N108" i="127"/>
  <c r="M108" i="127"/>
  <c r="L108" i="127"/>
  <c r="K108" i="127"/>
  <c r="J108" i="127"/>
  <c r="I108" i="127"/>
  <c r="H108" i="127"/>
  <c r="G108" i="127"/>
  <c r="F108" i="127"/>
  <c r="E108" i="127"/>
  <c r="D108" i="127"/>
  <c r="C108" i="127"/>
  <c r="B108" i="127"/>
  <c r="AH107" i="127"/>
  <c r="AG107" i="127"/>
  <c r="AF107" i="127"/>
  <c r="AE107" i="127"/>
  <c r="AD107" i="127"/>
  <c r="AC107" i="127"/>
  <c r="AB107" i="127"/>
  <c r="AA107" i="127"/>
  <c r="Z107" i="127"/>
  <c r="Y107" i="127"/>
  <c r="X107" i="127"/>
  <c r="W107" i="127"/>
  <c r="V107" i="127"/>
  <c r="U107" i="127"/>
  <c r="T107" i="127"/>
  <c r="S107" i="127"/>
  <c r="R107" i="127"/>
  <c r="Q107" i="127"/>
  <c r="P107" i="127"/>
  <c r="O107" i="127"/>
  <c r="N107" i="127"/>
  <c r="M107" i="127"/>
  <c r="L107" i="127"/>
  <c r="K107" i="127"/>
  <c r="J107" i="127"/>
  <c r="I107" i="127"/>
  <c r="H107" i="127"/>
  <c r="G107" i="127"/>
  <c r="F107" i="127"/>
  <c r="E107" i="127"/>
  <c r="D107" i="127"/>
  <c r="C107" i="127"/>
  <c r="B107" i="127"/>
  <c r="AH106" i="127"/>
  <c r="AG106" i="127"/>
  <c r="AF106" i="127"/>
  <c r="AE106" i="127"/>
  <c r="AD106" i="127"/>
  <c r="AC106" i="127"/>
  <c r="AB106" i="127"/>
  <c r="AA106" i="127"/>
  <c r="Z106" i="127"/>
  <c r="Y106" i="127"/>
  <c r="X106" i="127"/>
  <c r="W106" i="127"/>
  <c r="V106" i="127"/>
  <c r="U106" i="127"/>
  <c r="T106" i="127"/>
  <c r="S106" i="127"/>
  <c r="R106" i="127"/>
  <c r="Q106" i="127"/>
  <c r="P106" i="127"/>
  <c r="O106" i="127"/>
  <c r="N106" i="127"/>
  <c r="M106" i="127"/>
  <c r="L106" i="127"/>
  <c r="K106" i="127"/>
  <c r="J106" i="127"/>
  <c r="I106" i="127"/>
  <c r="H106" i="127"/>
  <c r="G106" i="127"/>
  <c r="F106" i="127"/>
  <c r="E106" i="127"/>
  <c r="D106" i="127"/>
  <c r="C106" i="127"/>
  <c r="B106" i="127"/>
  <c r="AH105" i="127"/>
  <c r="AG105" i="127"/>
  <c r="AF105" i="127"/>
  <c r="AE105" i="127"/>
  <c r="AD105" i="127"/>
  <c r="AC105" i="127"/>
  <c r="AB105" i="127"/>
  <c r="AA105" i="127"/>
  <c r="Z105" i="127"/>
  <c r="Y105" i="127"/>
  <c r="X105" i="127"/>
  <c r="W105" i="127"/>
  <c r="V105" i="127"/>
  <c r="U105" i="127"/>
  <c r="T105" i="127"/>
  <c r="S105" i="127"/>
  <c r="R105" i="127"/>
  <c r="Q105" i="127"/>
  <c r="P105" i="127"/>
  <c r="O105" i="127"/>
  <c r="N105" i="127"/>
  <c r="M105" i="127"/>
  <c r="L105" i="127"/>
  <c r="K105" i="127"/>
  <c r="J105" i="127"/>
  <c r="I105" i="127"/>
  <c r="H105" i="127"/>
  <c r="G105" i="127"/>
  <c r="F105" i="127"/>
  <c r="E105" i="127"/>
  <c r="D105" i="127"/>
  <c r="C105" i="127"/>
  <c r="B105" i="127"/>
  <c r="AH104" i="127"/>
  <c r="AG104" i="127"/>
  <c r="AF104" i="127"/>
  <c r="AE104" i="127"/>
  <c r="AD104" i="127"/>
  <c r="AC104" i="127"/>
  <c r="AB104" i="127"/>
  <c r="AA104" i="127"/>
  <c r="Z104" i="127"/>
  <c r="Y104" i="127"/>
  <c r="X104" i="127"/>
  <c r="W104" i="127"/>
  <c r="V104" i="127"/>
  <c r="U104" i="127"/>
  <c r="T104" i="127"/>
  <c r="S104" i="127"/>
  <c r="R104" i="127"/>
  <c r="Q104" i="127"/>
  <c r="P104" i="127"/>
  <c r="O104" i="127"/>
  <c r="N104" i="127"/>
  <c r="M104" i="127"/>
  <c r="L104" i="127"/>
  <c r="K104" i="127"/>
  <c r="J104" i="127"/>
  <c r="I104" i="127"/>
  <c r="H104" i="127"/>
  <c r="G104" i="127"/>
  <c r="F104" i="127"/>
  <c r="E104" i="127"/>
  <c r="D104" i="127"/>
  <c r="C104" i="127"/>
  <c r="B104" i="127"/>
  <c r="AH103" i="127"/>
  <c r="AG103" i="127"/>
  <c r="AF103" i="127"/>
  <c r="AE103" i="127"/>
  <c r="AD103" i="127"/>
  <c r="AC103" i="127"/>
  <c r="AB103" i="127"/>
  <c r="AA103" i="127"/>
  <c r="Z103" i="127"/>
  <c r="Y103" i="127"/>
  <c r="X103" i="127"/>
  <c r="W103" i="127"/>
  <c r="V103" i="127"/>
  <c r="U103" i="127"/>
  <c r="T103" i="127"/>
  <c r="S103" i="127"/>
  <c r="R103" i="127"/>
  <c r="Q103" i="127"/>
  <c r="P103" i="127"/>
  <c r="O103" i="127"/>
  <c r="N103" i="127"/>
  <c r="M103" i="127"/>
  <c r="L103" i="127"/>
  <c r="K103" i="127"/>
  <c r="J103" i="127"/>
  <c r="I103" i="127"/>
  <c r="H103" i="127"/>
  <c r="G103" i="127"/>
  <c r="F103" i="127"/>
  <c r="E103" i="127"/>
  <c r="D103" i="127"/>
  <c r="C103" i="127"/>
  <c r="B103" i="127"/>
  <c r="AH102" i="127"/>
  <c r="AG102" i="127"/>
  <c r="AF102" i="127"/>
  <c r="AE102" i="127"/>
  <c r="AD102" i="127"/>
  <c r="AC102" i="127"/>
  <c r="AB102" i="127"/>
  <c r="AA102" i="127"/>
  <c r="Z102" i="127"/>
  <c r="Y102" i="127"/>
  <c r="X102" i="127"/>
  <c r="W102" i="127"/>
  <c r="V102" i="127"/>
  <c r="U102" i="127"/>
  <c r="T102" i="127"/>
  <c r="S102" i="127"/>
  <c r="R102" i="127"/>
  <c r="Q102" i="127"/>
  <c r="P102" i="127"/>
  <c r="O102" i="127"/>
  <c r="N102" i="127"/>
  <c r="M102" i="127"/>
  <c r="L102" i="127"/>
  <c r="K102" i="127"/>
  <c r="J102" i="127"/>
  <c r="I102" i="127"/>
  <c r="H102" i="127"/>
  <c r="G102" i="127"/>
  <c r="F102" i="127"/>
  <c r="E102" i="127"/>
  <c r="D102" i="127"/>
  <c r="C102" i="127"/>
  <c r="B102" i="127"/>
  <c r="AH97" i="127"/>
  <c r="AG97" i="127"/>
  <c r="AF97" i="127"/>
  <c r="AE97" i="127"/>
  <c r="AD97" i="127"/>
  <c r="AC97" i="127"/>
  <c r="AB97" i="127"/>
  <c r="AA97" i="127"/>
  <c r="Z97" i="127"/>
  <c r="Y97" i="127"/>
  <c r="X97" i="127"/>
  <c r="W97" i="127"/>
  <c r="V97" i="127"/>
  <c r="U97" i="127"/>
  <c r="T97" i="127"/>
  <c r="S97" i="127"/>
  <c r="R97" i="127"/>
  <c r="Q97" i="127"/>
  <c r="P97" i="127"/>
  <c r="O97" i="127"/>
  <c r="N97" i="127"/>
  <c r="M97" i="127"/>
  <c r="L97" i="127"/>
  <c r="K97" i="127"/>
  <c r="J97" i="127"/>
  <c r="I97" i="127"/>
  <c r="H97" i="127"/>
  <c r="G97" i="127"/>
  <c r="F97" i="127"/>
  <c r="E97" i="127"/>
  <c r="D97" i="127"/>
  <c r="C97" i="127"/>
  <c r="B97" i="127"/>
  <c r="AH96" i="127"/>
  <c r="AG96" i="127"/>
  <c r="AF96" i="127"/>
  <c r="AE96" i="127"/>
  <c r="AD96" i="127"/>
  <c r="AC96" i="127"/>
  <c r="AB96" i="127"/>
  <c r="AA96" i="127"/>
  <c r="Z96" i="127"/>
  <c r="Y96" i="127"/>
  <c r="X96" i="127"/>
  <c r="W96" i="127"/>
  <c r="V96" i="127"/>
  <c r="U96" i="127"/>
  <c r="T96" i="127"/>
  <c r="S96" i="127"/>
  <c r="R96" i="127"/>
  <c r="Q96" i="127"/>
  <c r="P96" i="127"/>
  <c r="O96" i="127"/>
  <c r="N96" i="127"/>
  <c r="M96" i="127"/>
  <c r="L96" i="127"/>
  <c r="K96" i="127"/>
  <c r="J96" i="127"/>
  <c r="I96" i="127"/>
  <c r="H96" i="127"/>
  <c r="G96" i="127"/>
  <c r="F96" i="127"/>
  <c r="E96" i="127"/>
  <c r="D96" i="127"/>
  <c r="C96" i="127"/>
  <c r="B96" i="127"/>
  <c r="AH95" i="127"/>
  <c r="AG95" i="127"/>
  <c r="AF95" i="127"/>
  <c r="AE95" i="127"/>
  <c r="AD95" i="127"/>
  <c r="AC95" i="127"/>
  <c r="AB95" i="127"/>
  <c r="AA95" i="127"/>
  <c r="Z95" i="127"/>
  <c r="Y95" i="127"/>
  <c r="X95" i="127"/>
  <c r="W95" i="127"/>
  <c r="V95" i="127"/>
  <c r="U95" i="127"/>
  <c r="T95" i="127"/>
  <c r="S95" i="127"/>
  <c r="R95" i="127"/>
  <c r="Q95" i="127"/>
  <c r="P95" i="127"/>
  <c r="O95" i="127"/>
  <c r="N95" i="127"/>
  <c r="M95" i="127"/>
  <c r="L95" i="127"/>
  <c r="K95" i="127"/>
  <c r="J95" i="127"/>
  <c r="I95" i="127"/>
  <c r="H95" i="127"/>
  <c r="G95" i="127"/>
  <c r="F95" i="127"/>
  <c r="E95" i="127"/>
  <c r="D95" i="127"/>
  <c r="C95" i="127"/>
  <c r="B95" i="127"/>
  <c r="AH94" i="127"/>
  <c r="AG94" i="127"/>
  <c r="AF94" i="127"/>
  <c r="AE94" i="127"/>
  <c r="AD94" i="127"/>
  <c r="AC94" i="127"/>
  <c r="AB94" i="127"/>
  <c r="AA94" i="127"/>
  <c r="Z94" i="127"/>
  <c r="Y94" i="127"/>
  <c r="X94" i="127"/>
  <c r="W94" i="127"/>
  <c r="V94" i="127"/>
  <c r="U94" i="127"/>
  <c r="T94" i="127"/>
  <c r="S94" i="127"/>
  <c r="R94" i="127"/>
  <c r="Q94" i="127"/>
  <c r="P94" i="127"/>
  <c r="O94" i="127"/>
  <c r="N94" i="127"/>
  <c r="M94" i="127"/>
  <c r="L94" i="127"/>
  <c r="K94" i="127"/>
  <c r="J94" i="127"/>
  <c r="I94" i="127"/>
  <c r="H94" i="127"/>
  <c r="G94" i="127"/>
  <c r="F94" i="127"/>
  <c r="E94" i="127"/>
  <c r="D94" i="127"/>
  <c r="C94" i="127"/>
  <c r="B94" i="127"/>
  <c r="AH93" i="127"/>
  <c r="AG93" i="127"/>
  <c r="AF93" i="127"/>
  <c r="AE93" i="127"/>
  <c r="AD93" i="127"/>
  <c r="AC93" i="127"/>
  <c r="AB93" i="127"/>
  <c r="AA93" i="127"/>
  <c r="Z93" i="127"/>
  <c r="Y93" i="127"/>
  <c r="X93" i="127"/>
  <c r="W93" i="127"/>
  <c r="V93" i="127"/>
  <c r="U93" i="127"/>
  <c r="T93" i="127"/>
  <c r="S93" i="127"/>
  <c r="R93" i="127"/>
  <c r="Q93" i="127"/>
  <c r="P93" i="127"/>
  <c r="O93" i="127"/>
  <c r="N93" i="127"/>
  <c r="M93" i="127"/>
  <c r="L93" i="127"/>
  <c r="K93" i="127"/>
  <c r="J93" i="127"/>
  <c r="I93" i="127"/>
  <c r="H93" i="127"/>
  <c r="G93" i="127"/>
  <c r="F93" i="127"/>
  <c r="E93" i="127"/>
  <c r="D93" i="127"/>
  <c r="C93" i="127"/>
  <c r="B93" i="127"/>
  <c r="AH92" i="127"/>
  <c r="AG92" i="127"/>
  <c r="AF92" i="127"/>
  <c r="AE92" i="127"/>
  <c r="AD92" i="127"/>
  <c r="AC92" i="127"/>
  <c r="AB92" i="127"/>
  <c r="AA92" i="127"/>
  <c r="Z92" i="127"/>
  <c r="Y92" i="127"/>
  <c r="X92" i="127"/>
  <c r="W92" i="127"/>
  <c r="V92" i="127"/>
  <c r="U92" i="127"/>
  <c r="T92" i="127"/>
  <c r="S92" i="127"/>
  <c r="R92" i="127"/>
  <c r="Q92" i="127"/>
  <c r="P92" i="127"/>
  <c r="O92" i="127"/>
  <c r="N92" i="127"/>
  <c r="M92" i="127"/>
  <c r="L92" i="127"/>
  <c r="K92" i="127"/>
  <c r="J92" i="127"/>
  <c r="I92" i="127"/>
  <c r="H92" i="127"/>
  <c r="G92" i="127"/>
  <c r="F92" i="127"/>
  <c r="E92" i="127"/>
  <c r="D92" i="127"/>
  <c r="C92" i="127"/>
  <c r="B92" i="127"/>
  <c r="AH91" i="127"/>
  <c r="AG91" i="127"/>
  <c r="AF91" i="127"/>
  <c r="AE91" i="127"/>
  <c r="AD91" i="127"/>
  <c r="AC91" i="127"/>
  <c r="AB91" i="127"/>
  <c r="AA91" i="127"/>
  <c r="Z91" i="127"/>
  <c r="Y91" i="127"/>
  <c r="X91" i="127"/>
  <c r="W91" i="127"/>
  <c r="V91" i="127"/>
  <c r="U91" i="127"/>
  <c r="T91" i="127"/>
  <c r="S91" i="127"/>
  <c r="R91" i="127"/>
  <c r="Q91" i="127"/>
  <c r="P91" i="127"/>
  <c r="O91" i="127"/>
  <c r="N91" i="127"/>
  <c r="M91" i="127"/>
  <c r="L91" i="127"/>
  <c r="K91" i="127"/>
  <c r="J91" i="127"/>
  <c r="I91" i="127"/>
  <c r="H91" i="127"/>
  <c r="G91" i="127"/>
  <c r="F91" i="127"/>
  <c r="E91" i="127"/>
  <c r="D91" i="127"/>
  <c r="C91" i="127"/>
  <c r="B91" i="127"/>
  <c r="AH90" i="127"/>
  <c r="AG90" i="127"/>
  <c r="AF90" i="127"/>
  <c r="AE90" i="127"/>
  <c r="AD90" i="127"/>
  <c r="AC90" i="127"/>
  <c r="AB90" i="127"/>
  <c r="AA90" i="127"/>
  <c r="Z90" i="127"/>
  <c r="Y90" i="127"/>
  <c r="X90" i="127"/>
  <c r="W90" i="127"/>
  <c r="V90" i="127"/>
  <c r="U90" i="127"/>
  <c r="T90" i="127"/>
  <c r="S90" i="127"/>
  <c r="R90" i="127"/>
  <c r="Q90" i="127"/>
  <c r="P90" i="127"/>
  <c r="O90" i="127"/>
  <c r="N90" i="127"/>
  <c r="M90" i="127"/>
  <c r="L90" i="127"/>
  <c r="K90" i="127"/>
  <c r="J90" i="127"/>
  <c r="I90" i="127"/>
  <c r="H90" i="127"/>
  <c r="G90" i="127"/>
  <c r="F90" i="127"/>
  <c r="E90" i="127"/>
  <c r="D90" i="127"/>
  <c r="C90" i="127"/>
  <c r="B90" i="127"/>
  <c r="AH89" i="127"/>
  <c r="AG89" i="127"/>
  <c r="AF89" i="127"/>
  <c r="AE89" i="127"/>
  <c r="AD89" i="127"/>
  <c r="AC89" i="127"/>
  <c r="AB89" i="127"/>
  <c r="AA89" i="127"/>
  <c r="Z89" i="127"/>
  <c r="Y89" i="127"/>
  <c r="X89" i="127"/>
  <c r="W89" i="127"/>
  <c r="V89" i="127"/>
  <c r="U89" i="127"/>
  <c r="T89" i="127"/>
  <c r="S89" i="127"/>
  <c r="R89" i="127"/>
  <c r="Q89" i="127"/>
  <c r="P89" i="127"/>
  <c r="O89" i="127"/>
  <c r="N89" i="127"/>
  <c r="M89" i="127"/>
  <c r="L89" i="127"/>
  <c r="K89" i="127"/>
  <c r="J89" i="127"/>
  <c r="I89" i="127"/>
  <c r="H89" i="127"/>
  <c r="G89" i="127"/>
  <c r="F89" i="127"/>
  <c r="E89" i="127"/>
  <c r="D89" i="127"/>
  <c r="C89" i="127"/>
  <c r="B89" i="127"/>
  <c r="AH88" i="127"/>
  <c r="AG88" i="127"/>
  <c r="AF88" i="127"/>
  <c r="AE88" i="127"/>
  <c r="AD88" i="127"/>
  <c r="AC88" i="127"/>
  <c r="AB88" i="127"/>
  <c r="AA88" i="127"/>
  <c r="Z88" i="127"/>
  <c r="Y88" i="127"/>
  <c r="X88" i="127"/>
  <c r="W88" i="127"/>
  <c r="V88" i="127"/>
  <c r="U88" i="127"/>
  <c r="T88" i="127"/>
  <c r="S88" i="127"/>
  <c r="R88" i="127"/>
  <c r="Q88" i="127"/>
  <c r="P88" i="127"/>
  <c r="O88" i="127"/>
  <c r="N88" i="127"/>
  <c r="M88" i="127"/>
  <c r="L88" i="127"/>
  <c r="K88" i="127"/>
  <c r="J88" i="127"/>
  <c r="I88" i="127"/>
  <c r="H88" i="127"/>
  <c r="G88" i="127"/>
  <c r="F88" i="127"/>
  <c r="E88" i="127"/>
  <c r="D88" i="127"/>
  <c r="C88" i="127"/>
  <c r="B88" i="127"/>
  <c r="AH83" i="127"/>
  <c r="AG83" i="127"/>
  <c r="AF83" i="127"/>
  <c r="AE83" i="127"/>
  <c r="AD83" i="127"/>
  <c r="AC83" i="127"/>
  <c r="AB83" i="127"/>
  <c r="AA83" i="127"/>
  <c r="Z83" i="127"/>
  <c r="Y83" i="127"/>
  <c r="X83" i="127"/>
  <c r="W83" i="127"/>
  <c r="V83" i="127"/>
  <c r="U83" i="127"/>
  <c r="T83" i="127"/>
  <c r="S83" i="127"/>
  <c r="R83" i="127"/>
  <c r="Q83" i="127"/>
  <c r="P83" i="127"/>
  <c r="O83" i="127"/>
  <c r="N83" i="127"/>
  <c r="M83" i="127"/>
  <c r="L83" i="127"/>
  <c r="K83" i="127"/>
  <c r="J83" i="127"/>
  <c r="I83" i="127"/>
  <c r="H83" i="127"/>
  <c r="G83" i="127"/>
  <c r="F83" i="127"/>
  <c r="E83" i="127"/>
  <c r="D83" i="127"/>
  <c r="C83" i="127"/>
  <c r="B83" i="127"/>
  <c r="AH82" i="127"/>
  <c r="AG82" i="127"/>
  <c r="AF82" i="127"/>
  <c r="AE82" i="127"/>
  <c r="AD82" i="127"/>
  <c r="AC82" i="127"/>
  <c r="AB82" i="127"/>
  <c r="AA82" i="127"/>
  <c r="Z82" i="127"/>
  <c r="Y82" i="127"/>
  <c r="X82" i="127"/>
  <c r="W82" i="127"/>
  <c r="V82" i="127"/>
  <c r="U82" i="127"/>
  <c r="T82" i="127"/>
  <c r="S82" i="127"/>
  <c r="R82" i="127"/>
  <c r="Q82" i="127"/>
  <c r="P82" i="127"/>
  <c r="O82" i="127"/>
  <c r="N82" i="127"/>
  <c r="M82" i="127"/>
  <c r="L82" i="127"/>
  <c r="K82" i="127"/>
  <c r="J82" i="127"/>
  <c r="I82" i="127"/>
  <c r="H82" i="127"/>
  <c r="G82" i="127"/>
  <c r="F82" i="127"/>
  <c r="E82" i="127"/>
  <c r="D82" i="127"/>
  <c r="C82" i="127"/>
  <c r="B82" i="127"/>
  <c r="AH81" i="127"/>
  <c r="AG81" i="127"/>
  <c r="AF81" i="127"/>
  <c r="AE81" i="127"/>
  <c r="AD81" i="127"/>
  <c r="AC81" i="127"/>
  <c r="AB81" i="127"/>
  <c r="AA81" i="127"/>
  <c r="Z81" i="127"/>
  <c r="Y81" i="127"/>
  <c r="X81" i="127"/>
  <c r="W81" i="127"/>
  <c r="V81" i="127"/>
  <c r="U81" i="127"/>
  <c r="T81" i="127"/>
  <c r="S81" i="127"/>
  <c r="R81" i="127"/>
  <c r="Q81" i="127"/>
  <c r="P81" i="127"/>
  <c r="O81" i="127"/>
  <c r="N81" i="127"/>
  <c r="M81" i="127"/>
  <c r="L81" i="127"/>
  <c r="K81" i="127"/>
  <c r="J81" i="127"/>
  <c r="I81" i="127"/>
  <c r="H81" i="127"/>
  <c r="G81" i="127"/>
  <c r="F81" i="127"/>
  <c r="E81" i="127"/>
  <c r="D81" i="127"/>
  <c r="C81" i="127"/>
  <c r="B81" i="127"/>
  <c r="AH80" i="127"/>
  <c r="AG80" i="127"/>
  <c r="AF80" i="127"/>
  <c r="AE80" i="127"/>
  <c r="AD80" i="127"/>
  <c r="AC80" i="127"/>
  <c r="AB80" i="127"/>
  <c r="AA80" i="127"/>
  <c r="Z80" i="127"/>
  <c r="Y80" i="127"/>
  <c r="X80" i="127"/>
  <c r="W80" i="127"/>
  <c r="V80" i="127"/>
  <c r="U80" i="127"/>
  <c r="T80" i="127"/>
  <c r="S80" i="127"/>
  <c r="R80" i="127"/>
  <c r="Q80" i="127"/>
  <c r="P80" i="127"/>
  <c r="O80" i="127"/>
  <c r="N80" i="127"/>
  <c r="M80" i="127"/>
  <c r="L80" i="127"/>
  <c r="K80" i="127"/>
  <c r="J80" i="127"/>
  <c r="I80" i="127"/>
  <c r="H80" i="127"/>
  <c r="G80" i="127"/>
  <c r="F80" i="127"/>
  <c r="E80" i="127"/>
  <c r="D80" i="127"/>
  <c r="C80" i="127"/>
  <c r="B80" i="127"/>
  <c r="AH79" i="127"/>
  <c r="AG79" i="127"/>
  <c r="AF79" i="127"/>
  <c r="AE79" i="127"/>
  <c r="AD79" i="127"/>
  <c r="AC79" i="127"/>
  <c r="AB79" i="127"/>
  <c r="AA79" i="127"/>
  <c r="Z79" i="127"/>
  <c r="Y79" i="127"/>
  <c r="X79" i="127"/>
  <c r="W79" i="127"/>
  <c r="V79" i="127"/>
  <c r="U79" i="127"/>
  <c r="T79" i="127"/>
  <c r="S79" i="127"/>
  <c r="R79" i="127"/>
  <c r="Q79" i="127"/>
  <c r="P79" i="127"/>
  <c r="O79" i="127"/>
  <c r="N79" i="127"/>
  <c r="M79" i="127"/>
  <c r="L79" i="127"/>
  <c r="K79" i="127"/>
  <c r="J79" i="127"/>
  <c r="I79" i="127"/>
  <c r="H79" i="127"/>
  <c r="G79" i="127"/>
  <c r="F79" i="127"/>
  <c r="E79" i="127"/>
  <c r="D79" i="127"/>
  <c r="C79" i="127"/>
  <c r="B79" i="127"/>
  <c r="AH78" i="127"/>
  <c r="AG78" i="127"/>
  <c r="AF78" i="127"/>
  <c r="AE78" i="127"/>
  <c r="AD78" i="127"/>
  <c r="AC78" i="127"/>
  <c r="AB78" i="127"/>
  <c r="AA78" i="127"/>
  <c r="Z78" i="127"/>
  <c r="Y78" i="127"/>
  <c r="X78" i="127"/>
  <c r="W78" i="127"/>
  <c r="V78" i="127"/>
  <c r="U78" i="127"/>
  <c r="T78" i="127"/>
  <c r="S78" i="127"/>
  <c r="R78" i="127"/>
  <c r="Q78" i="127"/>
  <c r="P78" i="127"/>
  <c r="O78" i="127"/>
  <c r="N78" i="127"/>
  <c r="M78" i="127"/>
  <c r="L78" i="127"/>
  <c r="K78" i="127"/>
  <c r="J78" i="127"/>
  <c r="I78" i="127"/>
  <c r="H78" i="127"/>
  <c r="G78" i="127"/>
  <c r="F78" i="127"/>
  <c r="E78" i="127"/>
  <c r="D78" i="127"/>
  <c r="C78" i="127"/>
  <c r="B78" i="127"/>
  <c r="AH77" i="127"/>
  <c r="AG77" i="127"/>
  <c r="AF77" i="127"/>
  <c r="AE77" i="127"/>
  <c r="AD77" i="127"/>
  <c r="AC77" i="127"/>
  <c r="AB77" i="127"/>
  <c r="AA77" i="127"/>
  <c r="Z77" i="127"/>
  <c r="Y77" i="127"/>
  <c r="X77" i="127"/>
  <c r="W77" i="127"/>
  <c r="V77" i="127"/>
  <c r="U77" i="127"/>
  <c r="T77" i="127"/>
  <c r="S77" i="127"/>
  <c r="R77" i="127"/>
  <c r="Q77" i="127"/>
  <c r="P77" i="127"/>
  <c r="O77" i="127"/>
  <c r="N77" i="127"/>
  <c r="M77" i="127"/>
  <c r="L77" i="127"/>
  <c r="K77" i="127"/>
  <c r="J77" i="127"/>
  <c r="I77" i="127"/>
  <c r="H77" i="127"/>
  <c r="G77" i="127"/>
  <c r="F77" i="127"/>
  <c r="E77" i="127"/>
  <c r="D77" i="127"/>
  <c r="C77" i="127"/>
  <c r="B77" i="127"/>
  <c r="AH76" i="127"/>
  <c r="AG76" i="127"/>
  <c r="AF76" i="127"/>
  <c r="AE76" i="127"/>
  <c r="AD76" i="127"/>
  <c r="AC76" i="127"/>
  <c r="AB76" i="127"/>
  <c r="AA76" i="127"/>
  <c r="Z76" i="127"/>
  <c r="Y76" i="127"/>
  <c r="X76" i="127"/>
  <c r="W76" i="127"/>
  <c r="V76" i="127"/>
  <c r="U76" i="127"/>
  <c r="T76" i="127"/>
  <c r="S76" i="127"/>
  <c r="R76" i="127"/>
  <c r="Q76" i="127"/>
  <c r="P76" i="127"/>
  <c r="O76" i="127"/>
  <c r="N76" i="127"/>
  <c r="M76" i="127"/>
  <c r="L76" i="127"/>
  <c r="K76" i="127"/>
  <c r="J76" i="127"/>
  <c r="I76" i="127"/>
  <c r="H76" i="127"/>
  <c r="G76" i="127"/>
  <c r="F76" i="127"/>
  <c r="E76" i="127"/>
  <c r="D76" i="127"/>
  <c r="C76" i="127"/>
  <c r="B76" i="127"/>
  <c r="AH75" i="127"/>
  <c r="AG75" i="127"/>
  <c r="AF75" i="127"/>
  <c r="AE75" i="127"/>
  <c r="AD75" i="127"/>
  <c r="AC75" i="127"/>
  <c r="AB75" i="127"/>
  <c r="AA75" i="127"/>
  <c r="Z75" i="127"/>
  <c r="Y75" i="127"/>
  <c r="X75" i="127"/>
  <c r="W75" i="127"/>
  <c r="V75" i="127"/>
  <c r="U75" i="127"/>
  <c r="T75" i="127"/>
  <c r="S75" i="127"/>
  <c r="R75" i="127"/>
  <c r="Q75" i="127"/>
  <c r="P75" i="127"/>
  <c r="O75" i="127"/>
  <c r="N75" i="127"/>
  <c r="M75" i="127"/>
  <c r="L75" i="127"/>
  <c r="K75" i="127"/>
  <c r="J75" i="127"/>
  <c r="I75" i="127"/>
  <c r="H75" i="127"/>
  <c r="G75" i="127"/>
  <c r="F75" i="127"/>
  <c r="E75" i="127"/>
  <c r="D75" i="127"/>
  <c r="C75" i="127"/>
  <c r="B75" i="127"/>
  <c r="AH74" i="127"/>
  <c r="AG74" i="127"/>
  <c r="AF74" i="127"/>
  <c r="AE74" i="127"/>
  <c r="AD74" i="127"/>
  <c r="AC74" i="127"/>
  <c r="AB74" i="127"/>
  <c r="AA74" i="127"/>
  <c r="Z74" i="127"/>
  <c r="Y74" i="127"/>
  <c r="X74" i="127"/>
  <c r="W74" i="127"/>
  <c r="V74" i="127"/>
  <c r="U74" i="127"/>
  <c r="T74" i="127"/>
  <c r="S74" i="127"/>
  <c r="R74" i="127"/>
  <c r="Q74" i="127"/>
  <c r="P74" i="127"/>
  <c r="O74" i="127"/>
  <c r="N74" i="127"/>
  <c r="M74" i="127"/>
  <c r="L74" i="127"/>
  <c r="K74" i="127"/>
  <c r="J74" i="127"/>
  <c r="I74" i="127"/>
  <c r="H74" i="127"/>
  <c r="G74" i="127"/>
  <c r="F74" i="127"/>
  <c r="E74" i="127"/>
  <c r="D74" i="127"/>
  <c r="C74" i="127"/>
  <c r="B74" i="127"/>
  <c r="AH69" i="127"/>
  <c r="AG69" i="127"/>
  <c r="AF69" i="127"/>
  <c r="AE69" i="127"/>
  <c r="AD69" i="127"/>
  <c r="AC69" i="127"/>
  <c r="AB69" i="127"/>
  <c r="AA69" i="127"/>
  <c r="Z69" i="127"/>
  <c r="Y69" i="127"/>
  <c r="X69" i="127"/>
  <c r="W69" i="127"/>
  <c r="V69" i="127"/>
  <c r="U69" i="127"/>
  <c r="T69" i="127"/>
  <c r="S69" i="127"/>
  <c r="R69" i="127"/>
  <c r="Q69" i="127"/>
  <c r="P69" i="127"/>
  <c r="O69" i="127"/>
  <c r="N69" i="127"/>
  <c r="M69" i="127"/>
  <c r="L69" i="127"/>
  <c r="K69" i="127"/>
  <c r="J69" i="127"/>
  <c r="I69" i="127"/>
  <c r="H69" i="127"/>
  <c r="G69" i="127"/>
  <c r="F69" i="127"/>
  <c r="E69" i="127"/>
  <c r="D69" i="127"/>
  <c r="C69" i="127"/>
  <c r="B69" i="127"/>
  <c r="AH68" i="127"/>
  <c r="AG68" i="127"/>
  <c r="AF68" i="127"/>
  <c r="AE68" i="127"/>
  <c r="AD68" i="127"/>
  <c r="AC68" i="127"/>
  <c r="AB68" i="127"/>
  <c r="AA68" i="127"/>
  <c r="Z68" i="127"/>
  <c r="Y68" i="127"/>
  <c r="X68" i="127"/>
  <c r="W68" i="127"/>
  <c r="V68" i="127"/>
  <c r="U68" i="127"/>
  <c r="T68" i="127"/>
  <c r="S68" i="127"/>
  <c r="R68" i="127"/>
  <c r="Q68" i="127"/>
  <c r="P68" i="127"/>
  <c r="O68" i="127"/>
  <c r="N68" i="127"/>
  <c r="M68" i="127"/>
  <c r="L68" i="127"/>
  <c r="K68" i="127"/>
  <c r="J68" i="127"/>
  <c r="I68" i="127"/>
  <c r="H68" i="127"/>
  <c r="G68" i="127"/>
  <c r="F68" i="127"/>
  <c r="E68" i="127"/>
  <c r="D68" i="127"/>
  <c r="C68" i="127"/>
  <c r="B68" i="127"/>
  <c r="AH67" i="127"/>
  <c r="AG67" i="127"/>
  <c r="AF67" i="127"/>
  <c r="AE67" i="127"/>
  <c r="AD67" i="127"/>
  <c r="AC67" i="127"/>
  <c r="AB67" i="127"/>
  <c r="AA67" i="127"/>
  <c r="Z67" i="127"/>
  <c r="Y67" i="127"/>
  <c r="X67" i="127"/>
  <c r="W67" i="127"/>
  <c r="V67" i="127"/>
  <c r="U67" i="127"/>
  <c r="T67" i="127"/>
  <c r="S67" i="127"/>
  <c r="R67" i="127"/>
  <c r="Q67" i="127"/>
  <c r="P67" i="127"/>
  <c r="O67" i="127"/>
  <c r="N67" i="127"/>
  <c r="M67" i="127"/>
  <c r="L67" i="127"/>
  <c r="K67" i="127"/>
  <c r="J67" i="127"/>
  <c r="I67" i="127"/>
  <c r="H67" i="127"/>
  <c r="G67" i="127"/>
  <c r="F67" i="127"/>
  <c r="E67" i="127"/>
  <c r="D67" i="127"/>
  <c r="C67" i="127"/>
  <c r="B67" i="127"/>
  <c r="AH66" i="127"/>
  <c r="AG66" i="127"/>
  <c r="AF66" i="127"/>
  <c r="AE66" i="127"/>
  <c r="AD66" i="127"/>
  <c r="AC66" i="127"/>
  <c r="AB66" i="127"/>
  <c r="AA66" i="127"/>
  <c r="Z66" i="127"/>
  <c r="Y66" i="127"/>
  <c r="X66" i="127"/>
  <c r="W66" i="127"/>
  <c r="V66" i="127"/>
  <c r="U66" i="127"/>
  <c r="T66" i="127"/>
  <c r="S66" i="127"/>
  <c r="R66" i="127"/>
  <c r="Q66" i="127"/>
  <c r="P66" i="127"/>
  <c r="O66" i="127"/>
  <c r="N66" i="127"/>
  <c r="M66" i="127"/>
  <c r="L66" i="127"/>
  <c r="K66" i="127"/>
  <c r="J66" i="127"/>
  <c r="I66" i="127"/>
  <c r="H66" i="127"/>
  <c r="G66" i="127"/>
  <c r="F66" i="127"/>
  <c r="E66" i="127"/>
  <c r="D66" i="127"/>
  <c r="C66" i="127"/>
  <c r="B66" i="127"/>
  <c r="AH65" i="127"/>
  <c r="AG65" i="127"/>
  <c r="AF65" i="127"/>
  <c r="AE65" i="127"/>
  <c r="AD65" i="127"/>
  <c r="AC65" i="127"/>
  <c r="AB65" i="127"/>
  <c r="AA65" i="127"/>
  <c r="Z65" i="127"/>
  <c r="Y65" i="127"/>
  <c r="X65" i="127"/>
  <c r="W65" i="127"/>
  <c r="V65" i="127"/>
  <c r="U65" i="127"/>
  <c r="T65" i="127"/>
  <c r="S65" i="127"/>
  <c r="R65" i="127"/>
  <c r="Q65" i="127"/>
  <c r="P65" i="127"/>
  <c r="O65" i="127"/>
  <c r="N65" i="127"/>
  <c r="M65" i="127"/>
  <c r="L65" i="127"/>
  <c r="K65" i="127"/>
  <c r="J65" i="127"/>
  <c r="I65" i="127"/>
  <c r="H65" i="127"/>
  <c r="G65" i="127"/>
  <c r="F65" i="127"/>
  <c r="E65" i="127"/>
  <c r="D65" i="127"/>
  <c r="C65" i="127"/>
  <c r="B65" i="127"/>
  <c r="AH64" i="127"/>
  <c r="AG64" i="127"/>
  <c r="AF64" i="127"/>
  <c r="AE64" i="127"/>
  <c r="AD64" i="127"/>
  <c r="AC64" i="127"/>
  <c r="AB64" i="127"/>
  <c r="AA64" i="127"/>
  <c r="Z64" i="127"/>
  <c r="Y64" i="127"/>
  <c r="X64" i="127"/>
  <c r="W64" i="127"/>
  <c r="V64" i="127"/>
  <c r="U64" i="127"/>
  <c r="T64" i="127"/>
  <c r="S64" i="127"/>
  <c r="R64" i="127"/>
  <c r="Q64" i="127"/>
  <c r="P64" i="127"/>
  <c r="O64" i="127"/>
  <c r="N64" i="127"/>
  <c r="M64" i="127"/>
  <c r="L64" i="127"/>
  <c r="K64" i="127"/>
  <c r="J64" i="127"/>
  <c r="I64" i="127"/>
  <c r="H64" i="127"/>
  <c r="G64" i="127"/>
  <c r="F64" i="127"/>
  <c r="E64" i="127"/>
  <c r="D64" i="127"/>
  <c r="C64" i="127"/>
  <c r="B64" i="127"/>
  <c r="AH63" i="127"/>
  <c r="AG63" i="127"/>
  <c r="AF63" i="127"/>
  <c r="AE63" i="127"/>
  <c r="AD63" i="127"/>
  <c r="AC63" i="127"/>
  <c r="AB63" i="127"/>
  <c r="AA63" i="127"/>
  <c r="Z63" i="127"/>
  <c r="Y63" i="127"/>
  <c r="X63" i="127"/>
  <c r="W63" i="127"/>
  <c r="V63" i="127"/>
  <c r="U63" i="127"/>
  <c r="T63" i="127"/>
  <c r="S63" i="127"/>
  <c r="R63" i="127"/>
  <c r="Q63" i="127"/>
  <c r="P63" i="127"/>
  <c r="O63" i="127"/>
  <c r="N63" i="127"/>
  <c r="M63" i="127"/>
  <c r="L63" i="127"/>
  <c r="K63" i="127"/>
  <c r="J63" i="127"/>
  <c r="I63" i="127"/>
  <c r="H63" i="127"/>
  <c r="G63" i="127"/>
  <c r="F63" i="127"/>
  <c r="E63" i="127"/>
  <c r="D63" i="127"/>
  <c r="C63" i="127"/>
  <c r="B63" i="127"/>
  <c r="AH62" i="127"/>
  <c r="AG62" i="127"/>
  <c r="AF62" i="127"/>
  <c r="AE62" i="127"/>
  <c r="AD62" i="127"/>
  <c r="AC62" i="127"/>
  <c r="AB62" i="127"/>
  <c r="AA62" i="127"/>
  <c r="Z62" i="127"/>
  <c r="Y62" i="127"/>
  <c r="X62" i="127"/>
  <c r="W62" i="127"/>
  <c r="V62" i="127"/>
  <c r="U62" i="127"/>
  <c r="T62" i="127"/>
  <c r="S62" i="127"/>
  <c r="R62" i="127"/>
  <c r="Q62" i="127"/>
  <c r="P62" i="127"/>
  <c r="O62" i="127"/>
  <c r="N62" i="127"/>
  <c r="M62" i="127"/>
  <c r="L62" i="127"/>
  <c r="K62" i="127"/>
  <c r="J62" i="127"/>
  <c r="I62" i="127"/>
  <c r="H62" i="127"/>
  <c r="G62" i="127"/>
  <c r="F62" i="127"/>
  <c r="E62" i="127"/>
  <c r="D62" i="127"/>
  <c r="C62" i="127"/>
  <c r="B62" i="127"/>
  <c r="AH61" i="127"/>
  <c r="AG61" i="127"/>
  <c r="AF61" i="127"/>
  <c r="AE61" i="127"/>
  <c r="AD61" i="127"/>
  <c r="AC61" i="127"/>
  <c r="AB61" i="127"/>
  <c r="AA61" i="127"/>
  <c r="Z61" i="127"/>
  <c r="Y61" i="127"/>
  <c r="X61" i="127"/>
  <c r="W61" i="127"/>
  <c r="V61" i="127"/>
  <c r="U61" i="127"/>
  <c r="T61" i="127"/>
  <c r="S61" i="127"/>
  <c r="R61" i="127"/>
  <c r="Q61" i="127"/>
  <c r="P61" i="127"/>
  <c r="O61" i="127"/>
  <c r="N61" i="127"/>
  <c r="M61" i="127"/>
  <c r="L61" i="127"/>
  <c r="K61" i="127"/>
  <c r="J61" i="127"/>
  <c r="I61" i="127"/>
  <c r="H61" i="127"/>
  <c r="G61" i="127"/>
  <c r="F61" i="127"/>
  <c r="E61" i="127"/>
  <c r="D61" i="127"/>
  <c r="C61" i="127"/>
  <c r="B61" i="127"/>
  <c r="AH60" i="127"/>
  <c r="AG60" i="127"/>
  <c r="AF60" i="127"/>
  <c r="AE60" i="127"/>
  <c r="AD60" i="127"/>
  <c r="AC60" i="127"/>
  <c r="AB60" i="127"/>
  <c r="AA60" i="127"/>
  <c r="Z60" i="127"/>
  <c r="Y60" i="127"/>
  <c r="X60" i="127"/>
  <c r="W60" i="127"/>
  <c r="V60" i="127"/>
  <c r="U60" i="127"/>
  <c r="T60" i="127"/>
  <c r="S60" i="127"/>
  <c r="R60" i="127"/>
  <c r="Q60" i="127"/>
  <c r="P60" i="127"/>
  <c r="O60" i="127"/>
  <c r="N60" i="127"/>
  <c r="M60" i="127"/>
  <c r="L60" i="127"/>
  <c r="K60" i="127"/>
  <c r="J60" i="127"/>
  <c r="I60" i="127"/>
  <c r="H60" i="127"/>
  <c r="G60" i="127"/>
  <c r="F60" i="127"/>
  <c r="E60" i="127"/>
  <c r="D60" i="127"/>
  <c r="C60" i="127"/>
  <c r="B60" i="127"/>
  <c r="AH55" i="127"/>
  <c r="AG55" i="127"/>
  <c r="AF55" i="127"/>
  <c r="AE55" i="127"/>
  <c r="AD55" i="127"/>
  <c r="AC55" i="127"/>
  <c r="AB55" i="127"/>
  <c r="AA55" i="127"/>
  <c r="Z55" i="127"/>
  <c r="Y55" i="127"/>
  <c r="X55" i="127"/>
  <c r="W55" i="127"/>
  <c r="V55" i="127"/>
  <c r="U55" i="127"/>
  <c r="T55" i="127"/>
  <c r="S55" i="127"/>
  <c r="R55" i="127"/>
  <c r="Q55" i="127"/>
  <c r="P55" i="127"/>
  <c r="O55" i="127"/>
  <c r="N55" i="127"/>
  <c r="M55" i="127"/>
  <c r="L55" i="127"/>
  <c r="K55" i="127"/>
  <c r="J55" i="127"/>
  <c r="I55" i="127"/>
  <c r="H55" i="127"/>
  <c r="G55" i="127"/>
  <c r="F55" i="127"/>
  <c r="E55" i="127"/>
  <c r="D55" i="127"/>
  <c r="C55" i="127"/>
  <c r="B55" i="127"/>
  <c r="AH54" i="127"/>
  <c r="AG54" i="127"/>
  <c r="AF54" i="127"/>
  <c r="AE54" i="127"/>
  <c r="AD54" i="127"/>
  <c r="AC54" i="127"/>
  <c r="AB54" i="127"/>
  <c r="AA54" i="127"/>
  <c r="Z54" i="127"/>
  <c r="Y54" i="127"/>
  <c r="X54" i="127"/>
  <c r="W54" i="127"/>
  <c r="V54" i="127"/>
  <c r="U54" i="127"/>
  <c r="T54" i="127"/>
  <c r="S54" i="127"/>
  <c r="R54" i="127"/>
  <c r="Q54" i="127"/>
  <c r="P54" i="127"/>
  <c r="O54" i="127"/>
  <c r="N54" i="127"/>
  <c r="M54" i="127"/>
  <c r="L54" i="127"/>
  <c r="K54" i="127"/>
  <c r="J54" i="127"/>
  <c r="I54" i="127"/>
  <c r="H54" i="127"/>
  <c r="G54" i="127"/>
  <c r="F54" i="127"/>
  <c r="E54" i="127"/>
  <c r="D54" i="127"/>
  <c r="C54" i="127"/>
  <c r="B54" i="127"/>
  <c r="AH53" i="127"/>
  <c r="AG53" i="127"/>
  <c r="AF53" i="127"/>
  <c r="AE53" i="127"/>
  <c r="AD53" i="127"/>
  <c r="AC53" i="127"/>
  <c r="AB53" i="127"/>
  <c r="AA53" i="127"/>
  <c r="Z53" i="127"/>
  <c r="Y53" i="127"/>
  <c r="X53" i="127"/>
  <c r="W53" i="127"/>
  <c r="V53" i="127"/>
  <c r="U53" i="127"/>
  <c r="T53" i="127"/>
  <c r="S53" i="127"/>
  <c r="R53" i="127"/>
  <c r="Q53" i="127"/>
  <c r="P53" i="127"/>
  <c r="O53" i="127"/>
  <c r="N53" i="127"/>
  <c r="M53" i="127"/>
  <c r="L53" i="127"/>
  <c r="K53" i="127"/>
  <c r="J53" i="127"/>
  <c r="I53" i="127"/>
  <c r="H53" i="127"/>
  <c r="G53" i="127"/>
  <c r="F53" i="127"/>
  <c r="E53" i="127"/>
  <c r="D53" i="127"/>
  <c r="C53" i="127"/>
  <c r="B53" i="127"/>
  <c r="AH52" i="127"/>
  <c r="AG52" i="127"/>
  <c r="AF52" i="127"/>
  <c r="AE52" i="127"/>
  <c r="AD52" i="127"/>
  <c r="AC52" i="127"/>
  <c r="AB52" i="127"/>
  <c r="AA52" i="127"/>
  <c r="Z52" i="127"/>
  <c r="Y52" i="127"/>
  <c r="X52" i="127"/>
  <c r="W52" i="127"/>
  <c r="V52" i="127"/>
  <c r="U52" i="127"/>
  <c r="T52" i="127"/>
  <c r="S52" i="127"/>
  <c r="R52" i="127"/>
  <c r="Q52" i="127"/>
  <c r="P52" i="127"/>
  <c r="O52" i="127"/>
  <c r="N52" i="127"/>
  <c r="M52" i="127"/>
  <c r="L52" i="127"/>
  <c r="K52" i="127"/>
  <c r="J52" i="127"/>
  <c r="I52" i="127"/>
  <c r="H52" i="127"/>
  <c r="G52" i="127"/>
  <c r="F52" i="127"/>
  <c r="E52" i="127"/>
  <c r="D52" i="127"/>
  <c r="C52" i="127"/>
  <c r="B52" i="127"/>
  <c r="AH51" i="127"/>
  <c r="AG51" i="127"/>
  <c r="AF51" i="127"/>
  <c r="AE51" i="127"/>
  <c r="AD51" i="127"/>
  <c r="AC51" i="127"/>
  <c r="AB51" i="127"/>
  <c r="AA51" i="127"/>
  <c r="Z51" i="127"/>
  <c r="Y51" i="127"/>
  <c r="X51" i="127"/>
  <c r="W51" i="127"/>
  <c r="V51" i="127"/>
  <c r="U51" i="127"/>
  <c r="T51" i="127"/>
  <c r="S51" i="127"/>
  <c r="R51" i="127"/>
  <c r="Q51" i="127"/>
  <c r="P51" i="127"/>
  <c r="O51" i="127"/>
  <c r="N51" i="127"/>
  <c r="M51" i="127"/>
  <c r="L51" i="127"/>
  <c r="K51" i="127"/>
  <c r="J51" i="127"/>
  <c r="I51" i="127"/>
  <c r="H51" i="127"/>
  <c r="G51" i="127"/>
  <c r="F51" i="127"/>
  <c r="E51" i="127"/>
  <c r="D51" i="127"/>
  <c r="C51" i="127"/>
  <c r="B51" i="127"/>
  <c r="AH50" i="127"/>
  <c r="AG50" i="127"/>
  <c r="AF50" i="127"/>
  <c r="AE50" i="127"/>
  <c r="AD50" i="127"/>
  <c r="AC50" i="127"/>
  <c r="AB50" i="127"/>
  <c r="AA50" i="127"/>
  <c r="Z50" i="127"/>
  <c r="Y50" i="127"/>
  <c r="X50" i="127"/>
  <c r="W50" i="127"/>
  <c r="V50" i="127"/>
  <c r="U50" i="127"/>
  <c r="T50" i="127"/>
  <c r="S50" i="127"/>
  <c r="R50" i="127"/>
  <c r="Q50" i="127"/>
  <c r="P50" i="127"/>
  <c r="O50" i="127"/>
  <c r="N50" i="127"/>
  <c r="M50" i="127"/>
  <c r="L50" i="127"/>
  <c r="K50" i="127"/>
  <c r="J50" i="127"/>
  <c r="I50" i="127"/>
  <c r="H50" i="127"/>
  <c r="G50" i="127"/>
  <c r="F50" i="127"/>
  <c r="E50" i="127"/>
  <c r="D50" i="127"/>
  <c r="C50" i="127"/>
  <c r="B50" i="127"/>
  <c r="AH49" i="127"/>
  <c r="AG49" i="127"/>
  <c r="AF49" i="127"/>
  <c r="AE49" i="127"/>
  <c r="AD49" i="127"/>
  <c r="AC49" i="127"/>
  <c r="AB49" i="127"/>
  <c r="AA49" i="127"/>
  <c r="Z49" i="127"/>
  <c r="Y49" i="127"/>
  <c r="X49" i="127"/>
  <c r="W49" i="127"/>
  <c r="V49" i="127"/>
  <c r="U49" i="127"/>
  <c r="T49" i="127"/>
  <c r="S49" i="127"/>
  <c r="R49" i="127"/>
  <c r="Q49" i="127"/>
  <c r="P49" i="127"/>
  <c r="O49" i="127"/>
  <c r="N49" i="127"/>
  <c r="M49" i="127"/>
  <c r="L49" i="127"/>
  <c r="K49" i="127"/>
  <c r="J49" i="127"/>
  <c r="I49" i="127"/>
  <c r="H49" i="127"/>
  <c r="G49" i="127"/>
  <c r="F49" i="127"/>
  <c r="E49" i="127"/>
  <c r="D49" i="127"/>
  <c r="C49" i="127"/>
  <c r="B49" i="127"/>
  <c r="AH48" i="127"/>
  <c r="AG48" i="127"/>
  <c r="AF48" i="127"/>
  <c r="AE48" i="127"/>
  <c r="AD48" i="127"/>
  <c r="AC48" i="127"/>
  <c r="AB48" i="127"/>
  <c r="AA48" i="127"/>
  <c r="Z48" i="127"/>
  <c r="Y48" i="127"/>
  <c r="X48" i="127"/>
  <c r="W48" i="127"/>
  <c r="V48" i="127"/>
  <c r="U48" i="127"/>
  <c r="T48" i="127"/>
  <c r="S48" i="127"/>
  <c r="R48" i="127"/>
  <c r="Q48" i="127"/>
  <c r="P48" i="127"/>
  <c r="O48" i="127"/>
  <c r="N48" i="127"/>
  <c r="M48" i="127"/>
  <c r="L48" i="127"/>
  <c r="K48" i="127"/>
  <c r="J48" i="127"/>
  <c r="I48" i="127"/>
  <c r="H48" i="127"/>
  <c r="G48" i="127"/>
  <c r="F48" i="127"/>
  <c r="E48" i="127"/>
  <c r="D48" i="127"/>
  <c r="C48" i="127"/>
  <c r="B48" i="127"/>
  <c r="AH47" i="127"/>
  <c r="AG47" i="127"/>
  <c r="AF47" i="127"/>
  <c r="AE47" i="127"/>
  <c r="AD47" i="127"/>
  <c r="AC47" i="127"/>
  <c r="AB47" i="127"/>
  <c r="AA47" i="127"/>
  <c r="Z47" i="127"/>
  <c r="Y47" i="127"/>
  <c r="X47" i="127"/>
  <c r="W47" i="127"/>
  <c r="V47" i="127"/>
  <c r="U47" i="127"/>
  <c r="T47" i="127"/>
  <c r="S47" i="127"/>
  <c r="R47" i="127"/>
  <c r="Q47" i="127"/>
  <c r="P47" i="127"/>
  <c r="O47" i="127"/>
  <c r="N47" i="127"/>
  <c r="M47" i="127"/>
  <c r="L47" i="127"/>
  <c r="K47" i="127"/>
  <c r="J47" i="127"/>
  <c r="I47" i="127"/>
  <c r="H47" i="127"/>
  <c r="G47" i="127"/>
  <c r="F47" i="127"/>
  <c r="E47" i="127"/>
  <c r="D47" i="127"/>
  <c r="C47" i="127"/>
  <c r="B47" i="127"/>
  <c r="AH46" i="127"/>
  <c r="AG46" i="127"/>
  <c r="AF46" i="127"/>
  <c r="AE46" i="127"/>
  <c r="AD46" i="127"/>
  <c r="AC46" i="127"/>
  <c r="AB46" i="127"/>
  <c r="AA46" i="127"/>
  <c r="Z46" i="127"/>
  <c r="Y46" i="127"/>
  <c r="X46" i="127"/>
  <c r="W46" i="127"/>
  <c r="V46" i="127"/>
  <c r="U46" i="127"/>
  <c r="T46" i="127"/>
  <c r="S46" i="127"/>
  <c r="R46" i="127"/>
  <c r="Q46" i="127"/>
  <c r="P46" i="127"/>
  <c r="O46" i="127"/>
  <c r="N46" i="127"/>
  <c r="M46" i="127"/>
  <c r="L46" i="127"/>
  <c r="K46" i="127"/>
  <c r="J46" i="127"/>
  <c r="I46" i="127"/>
  <c r="H46" i="127"/>
  <c r="G46" i="127"/>
  <c r="F46" i="127"/>
  <c r="E46" i="127"/>
  <c r="D46" i="127"/>
  <c r="C46" i="127"/>
  <c r="B46" i="127"/>
  <c r="AH41" i="127"/>
  <c r="AG41" i="127"/>
  <c r="AF41" i="127"/>
  <c r="AE41" i="127"/>
  <c r="AD41" i="127"/>
  <c r="AC41" i="127"/>
  <c r="AB41" i="127"/>
  <c r="AA41" i="127"/>
  <c r="Z41" i="127"/>
  <c r="Y41" i="127"/>
  <c r="X41" i="127"/>
  <c r="W41" i="127"/>
  <c r="V41" i="127"/>
  <c r="U41" i="127"/>
  <c r="T41" i="127"/>
  <c r="S41" i="127"/>
  <c r="R41" i="127"/>
  <c r="Q41" i="127"/>
  <c r="P41" i="127"/>
  <c r="O41" i="127"/>
  <c r="N41" i="127"/>
  <c r="M41" i="127"/>
  <c r="L41" i="127"/>
  <c r="K41" i="127"/>
  <c r="J41" i="127"/>
  <c r="I41" i="127"/>
  <c r="H41" i="127"/>
  <c r="G41" i="127"/>
  <c r="F41" i="127"/>
  <c r="E41" i="127"/>
  <c r="D41" i="127"/>
  <c r="C41" i="127"/>
  <c r="B41" i="127"/>
  <c r="AH40" i="127"/>
  <c r="AG40" i="127"/>
  <c r="AF40" i="127"/>
  <c r="AE40" i="127"/>
  <c r="AD40" i="127"/>
  <c r="AC40" i="127"/>
  <c r="AB40" i="127"/>
  <c r="AA40" i="127"/>
  <c r="Z40" i="127"/>
  <c r="Y40" i="127"/>
  <c r="X40" i="127"/>
  <c r="W40" i="127"/>
  <c r="V40" i="127"/>
  <c r="U40" i="127"/>
  <c r="T40" i="127"/>
  <c r="S40" i="127"/>
  <c r="R40" i="127"/>
  <c r="Q40" i="127"/>
  <c r="P40" i="127"/>
  <c r="O40" i="127"/>
  <c r="N40" i="127"/>
  <c r="M40" i="127"/>
  <c r="L40" i="127"/>
  <c r="K40" i="127"/>
  <c r="J40" i="127"/>
  <c r="I40" i="127"/>
  <c r="H40" i="127"/>
  <c r="G40" i="127"/>
  <c r="F40" i="127"/>
  <c r="E40" i="127"/>
  <c r="D40" i="127"/>
  <c r="C40" i="127"/>
  <c r="B40" i="127"/>
  <c r="AH39" i="127"/>
  <c r="AG39" i="127"/>
  <c r="AF39" i="127"/>
  <c r="AE39" i="127"/>
  <c r="AD39" i="127"/>
  <c r="AC39" i="127"/>
  <c r="AB39" i="127"/>
  <c r="AA39" i="127"/>
  <c r="Z39" i="127"/>
  <c r="Y39" i="127"/>
  <c r="X39" i="127"/>
  <c r="W39" i="127"/>
  <c r="V39" i="127"/>
  <c r="U39" i="127"/>
  <c r="T39" i="127"/>
  <c r="S39" i="127"/>
  <c r="R39" i="127"/>
  <c r="Q39" i="127"/>
  <c r="P39" i="127"/>
  <c r="O39" i="127"/>
  <c r="N39" i="127"/>
  <c r="M39" i="127"/>
  <c r="L39" i="127"/>
  <c r="K39" i="127"/>
  <c r="J39" i="127"/>
  <c r="I39" i="127"/>
  <c r="H39" i="127"/>
  <c r="G39" i="127"/>
  <c r="F39" i="127"/>
  <c r="E39" i="127"/>
  <c r="D39" i="127"/>
  <c r="C39" i="127"/>
  <c r="B39" i="127"/>
  <c r="AH38" i="127"/>
  <c r="AG38" i="127"/>
  <c r="AF38" i="127"/>
  <c r="AE38" i="127"/>
  <c r="AD38" i="127"/>
  <c r="AC38" i="127"/>
  <c r="AB38" i="127"/>
  <c r="AA38" i="127"/>
  <c r="Z38" i="127"/>
  <c r="Y38" i="127"/>
  <c r="X38" i="127"/>
  <c r="W38" i="127"/>
  <c r="V38" i="127"/>
  <c r="U38" i="127"/>
  <c r="T38" i="127"/>
  <c r="S38" i="127"/>
  <c r="R38" i="127"/>
  <c r="Q38" i="127"/>
  <c r="P38" i="127"/>
  <c r="O38" i="127"/>
  <c r="N38" i="127"/>
  <c r="M38" i="127"/>
  <c r="L38" i="127"/>
  <c r="K38" i="127"/>
  <c r="J38" i="127"/>
  <c r="I38" i="127"/>
  <c r="H38" i="127"/>
  <c r="G38" i="127"/>
  <c r="F38" i="127"/>
  <c r="E38" i="127"/>
  <c r="D38" i="127"/>
  <c r="C38" i="127"/>
  <c r="B38" i="127"/>
  <c r="AH37" i="127"/>
  <c r="AG37" i="127"/>
  <c r="AF37" i="127"/>
  <c r="AE37" i="127"/>
  <c r="AD37" i="127"/>
  <c r="AC37" i="127"/>
  <c r="AB37" i="127"/>
  <c r="AA37" i="127"/>
  <c r="Z37" i="127"/>
  <c r="Y37" i="127"/>
  <c r="X37" i="127"/>
  <c r="W37" i="127"/>
  <c r="V37" i="127"/>
  <c r="U37" i="127"/>
  <c r="T37" i="127"/>
  <c r="S37" i="127"/>
  <c r="R37" i="127"/>
  <c r="Q37" i="127"/>
  <c r="P37" i="127"/>
  <c r="O37" i="127"/>
  <c r="N37" i="127"/>
  <c r="M37" i="127"/>
  <c r="L37" i="127"/>
  <c r="K37" i="127"/>
  <c r="J37" i="127"/>
  <c r="I37" i="127"/>
  <c r="H37" i="127"/>
  <c r="G37" i="127"/>
  <c r="F37" i="127"/>
  <c r="E37" i="127"/>
  <c r="D37" i="127"/>
  <c r="C37" i="127"/>
  <c r="B37" i="127"/>
  <c r="AH36" i="127"/>
  <c r="AG36" i="127"/>
  <c r="AF36" i="127"/>
  <c r="AE36" i="127"/>
  <c r="AD36" i="127"/>
  <c r="AC36" i="127"/>
  <c r="AB36" i="127"/>
  <c r="AA36" i="127"/>
  <c r="Z36" i="127"/>
  <c r="Y36" i="127"/>
  <c r="X36" i="127"/>
  <c r="W36" i="127"/>
  <c r="V36" i="127"/>
  <c r="U36" i="127"/>
  <c r="T36" i="127"/>
  <c r="S36" i="127"/>
  <c r="R36" i="127"/>
  <c r="Q36" i="127"/>
  <c r="P36" i="127"/>
  <c r="O36" i="127"/>
  <c r="N36" i="127"/>
  <c r="M36" i="127"/>
  <c r="L36" i="127"/>
  <c r="K36" i="127"/>
  <c r="J36" i="127"/>
  <c r="I36" i="127"/>
  <c r="H36" i="127"/>
  <c r="G36" i="127"/>
  <c r="F36" i="127"/>
  <c r="E36" i="127"/>
  <c r="D36" i="127"/>
  <c r="C36" i="127"/>
  <c r="B36" i="127"/>
  <c r="AH35" i="127"/>
  <c r="AG35" i="127"/>
  <c r="AF35" i="127"/>
  <c r="AE35" i="127"/>
  <c r="AD35" i="127"/>
  <c r="AC35" i="127"/>
  <c r="AB35" i="127"/>
  <c r="AA35" i="127"/>
  <c r="Z35" i="127"/>
  <c r="Y35" i="127"/>
  <c r="X35" i="127"/>
  <c r="W35" i="127"/>
  <c r="V35" i="127"/>
  <c r="U35" i="127"/>
  <c r="T35" i="127"/>
  <c r="S35" i="127"/>
  <c r="R35" i="127"/>
  <c r="Q35" i="127"/>
  <c r="P35" i="127"/>
  <c r="O35" i="127"/>
  <c r="N35" i="127"/>
  <c r="M35" i="127"/>
  <c r="L35" i="127"/>
  <c r="K35" i="127"/>
  <c r="J35" i="127"/>
  <c r="I35" i="127"/>
  <c r="H35" i="127"/>
  <c r="G35" i="127"/>
  <c r="F35" i="127"/>
  <c r="E35" i="127"/>
  <c r="D35" i="127"/>
  <c r="C35" i="127"/>
  <c r="B35" i="127"/>
  <c r="AH34" i="127"/>
  <c r="AG34" i="127"/>
  <c r="AF34" i="127"/>
  <c r="AE34" i="127"/>
  <c r="AD34" i="127"/>
  <c r="AC34" i="127"/>
  <c r="AB34" i="127"/>
  <c r="AA34" i="127"/>
  <c r="Z34" i="127"/>
  <c r="Y34" i="127"/>
  <c r="X34" i="127"/>
  <c r="W34" i="127"/>
  <c r="V34" i="127"/>
  <c r="U34" i="127"/>
  <c r="T34" i="127"/>
  <c r="S34" i="127"/>
  <c r="R34" i="127"/>
  <c r="Q34" i="127"/>
  <c r="P34" i="127"/>
  <c r="O34" i="127"/>
  <c r="N34" i="127"/>
  <c r="M34" i="127"/>
  <c r="L34" i="127"/>
  <c r="K34" i="127"/>
  <c r="J34" i="127"/>
  <c r="I34" i="127"/>
  <c r="H34" i="127"/>
  <c r="G34" i="127"/>
  <c r="F34" i="127"/>
  <c r="E34" i="127"/>
  <c r="D34" i="127"/>
  <c r="C34" i="127"/>
  <c r="B34" i="127"/>
  <c r="AH33" i="127"/>
  <c r="AG33" i="127"/>
  <c r="AF33" i="127"/>
  <c r="AE33" i="127"/>
  <c r="AD33" i="127"/>
  <c r="AC33" i="127"/>
  <c r="AB33" i="127"/>
  <c r="AA33" i="127"/>
  <c r="Z33" i="127"/>
  <c r="Y33" i="127"/>
  <c r="X33" i="127"/>
  <c r="W33" i="127"/>
  <c r="V33" i="127"/>
  <c r="U33" i="127"/>
  <c r="T33" i="127"/>
  <c r="S33" i="127"/>
  <c r="R33" i="127"/>
  <c r="Q33" i="127"/>
  <c r="P33" i="127"/>
  <c r="O33" i="127"/>
  <c r="N33" i="127"/>
  <c r="M33" i="127"/>
  <c r="L33" i="127"/>
  <c r="K33" i="127"/>
  <c r="J33" i="127"/>
  <c r="I33" i="127"/>
  <c r="H33" i="127"/>
  <c r="G33" i="127"/>
  <c r="F33" i="127"/>
  <c r="E33" i="127"/>
  <c r="D33" i="127"/>
  <c r="C33" i="127"/>
  <c r="B33" i="127"/>
  <c r="AH32" i="127"/>
  <c r="AG32" i="127"/>
  <c r="AF32" i="127"/>
  <c r="AE32" i="127"/>
  <c r="AD32" i="127"/>
  <c r="AC32" i="127"/>
  <c r="AB32" i="127"/>
  <c r="AA32" i="127"/>
  <c r="Z32" i="127"/>
  <c r="Y32" i="127"/>
  <c r="X32" i="127"/>
  <c r="W32" i="127"/>
  <c r="V32" i="127"/>
  <c r="U32" i="127"/>
  <c r="T32" i="127"/>
  <c r="S32" i="127"/>
  <c r="R32" i="127"/>
  <c r="Q32" i="127"/>
  <c r="P32" i="127"/>
  <c r="O32" i="127"/>
  <c r="N32" i="127"/>
  <c r="M32" i="127"/>
  <c r="L32" i="127"/>
  <c r="K32" i="127"/>
  <c r="J32" i="127"/>
  <c r="I32" i="127"/>
  <c r="H32" i="127"/>
  <c r="G32" i="127"/>
  <c r="F32" i="127"/>
  <c r="E32" i="127"/>
  <c r="D32" i="127"/>
  <c r="C32" i="127"/>
  <c r="B32" i="127"/>
  <c r="AH27" i="127"/>
  <c r="AG27" i="127"/>
  <c r="AF27" i="127"/>
  <c r="AE27" i="127"/>
  <c r="AD27" i="127"/>
  <c r="AC27" i="127"/>
  <c r="AB27" i="127"/>
  <c r="AA27" i="127"/>
  <c r="Z27" i="127"/>
  <c r="Y27" i="127"/>
  <c r="X27" i="127"/>
  <c r="W27" i="127"/>
  <c r="V27" i="127"/>
  <c r="U27" i="127"/>
  <c r="T27" i="127"/>
  <c r="S27" i="127"/>
  <c r="R27" i="127"/>
  <c r="Q27" i="127"/>
  <c r="P27" i="127"/>
  <c r="O27" i="127"/>
  <c r="N27" i="127"/>
  <c r="M27" i="127"/>
  <c r="L27" i="127"/>
  <c r="K27" i="127"/>
  <c r="J27" i="127"/>
  <c r="I27" i="127"/>
  <c r="H27" i="127"/>
  <c r="G27" i="127"/>
  <c r="F27" i="127"/>
  <c r="E27" i="127"/>
  <c r="D27" i="127"/>
  <c r="C27" i="127"/>
  <c r="B27" i="127"/>
  <c r="AH26" i="127"/>
  <c r="AG26" i="127"/>
  <c r="AF26" i="127"/>
  <c r="AE26" i="127"/>
  <c r="AD26" i="127"/>
  <c r="AC26" i="127"/>
  <c r="AB26" i="127"/>
  <c r="AA26" i="127"/>
  <c r="Z26" i="127"/>
  <c r="Y26" i="127"/>
  <c r="X26" i="127"/>
  <c r="W26" i="127"/>
  <c r="V26" i="127"/>
  <c r="U26" i="127"/>
  <c r="T26" i="127"/>
  <c r="S26" i="127"/>
  <c r="R26" i="127"/>
  <c r="Q26" i="127"/>
  <c r="P26" i="127"/>
  <c r="O26" i="127"/>
  <c r="N26" i="127"/>
  <c r="M26" i="127"/>
  <c r="L26" i="127"/>
  <c r="K26" i="127"/>
  <c r="J26" i="127"/>
  <c r="I26" i="127"/>
  <c r="H26" i="127"/>
  <c r="G26" i="127"/>
  <c r="F26" i="127"/>
  <c r="E26" i="127"/>
  <c r="D26" i="127"/>
  <c r="C26" i="127"/>
  <c r="B26" i="127"/>
  <c r="AH25" i="127"/>
  <c r="AG25" i="127"/>
  <c r="AF25" i="127"/>
  <c r="AE25" i="127"/>
  <c r="AD25" i="127"/>
  <c r="AC25" i="127"/>
  <c r="AB25" i="127"/>
  <c r="AA25" i="127"/>
  <c r="Z25" i="127"/>
  <c r="Y25" i="127"/>
  <c r="X25" i="127"/>
  <c r="W25" i="127"/>
  <c r="V25" i="127"/>
  <c r="U25" i="127"/>
  <c r="T25" i="127"/>
  <c r="S25" i="127"/>
  <c r="R25" i="127"/>
  <c r="Q25" i="127"/>
  <c r="P25" i="127"/>
  <c r="O25" i="127"/>
  <c r="N25" i="127"/>
  <c r="M25" i="127"/>
  <c r="L25" i="127"/>
  <c r="K25" i="127"/>
  <c r="J25" i="127"/>
  <c r="I25" i="127"/>
  <c r="H25" i="127"/>
  <c r="G25" i="127"/>
  <c r="F25" i="127"/>
  <c r="E25" i="127"/>
  <c r="D25" i="127"/>
  <c r="C25" i="127"/>
  <c r="B25" i="127"/>
  <c r="AH24" i="127"/>
  <c r="AG24" i="127"/>
  <c r="AF24" i="127"/>
  <c r="AE24" i="127"/>
  <c r="AD24" i="127"/>
  <c r="AC24" i="127"/>
  <c r="AB24" i="127"/>
  <c r="AA24" i="127"/>
  <c r="Z24" i="127"/>
  <c r="Y24" i="127"/>
  <c r="X24" i="127"/>
  <c r="W24" i="127"/>
  <c r="V24" i="127"/>
  <c r="U24" i="127"/>
  <c r="T24" i="127"/>
  <c r="S24" i="127"/>
  <c r="R24" i="127"/>
  <c r="Q24" i="127"/>
  <c r="P24" i="127"/>
  <c r="O24" i="127"/>
  <c r="N24" i="127"/>
  <c r="M24" i="127"/>
  <c r="L24" i="127"/>
  <c r="K24" i="127"/>
  <c r="J24" i="127"/>
  <c r="I24" i="127"/>
  <c r="H24" i="127"/>
  <c r="G24" i="127"/>
  <c r="F24" i="127"/>
  <c r="E24" i="127"/>
  <c r="D24" i="127"/>
  <c r="C24" i="127"/>
  <c r="B24" i="127"/>
  <c r="AH23" i="127"/>
  <c r="AG23" i="127"/>
  <c r="AF23" i="127"/>
  <c r="AE23" i="127"/>
  <c r="AD23" i="127"/>
  <c r="AC23" i="127"/>
  <c r="AB23" i="127"/>
  <c r="AA23" i="127"/>
  <c r="Z23" i="127"/>
  <c r="Y23" i="127"/>
  <c r="X23" i="127"/>
  <c r="W23" i="127"/>
  <c r="V23" i="127"/>
  <c r="U23" i="127"/>
  <c r="T23" i="127"/>
  <c r="S23" i="127"/>
  <c r="R23" i="127"/>
  <c r="Q23" i="127"/>
  <c r="P23" i="127"/>
  <c r="O23" i="127"/>
  <c r="N23" i="127"/>
  <c r="M23" i="127"/>
  <c r="L23" i="127"/>
  <c r="K23" i="127"/>
  <c r="J23" i="127"/>
  <c r="I23" i="127"/>
  <c r="H23" i="127"/>
  <c r="G23" i="127"/>
  <c r="F23" i="127"/>
  <c r="E23" i="127"/>
  <c r="D23" i="127"/>
  <c r="C23" i="127"/>
  <c r="B23" i="127"/>
  <c r="AH22" i="127"/>
  <c r="AG22" i="127"/>
  <c r="AF22" i="127"/>
  <c r="AE22" i="127"/>
  <c r="AD22" i="127"/>
  <c r="AC22" i="127"/>
  <c r="AB22" i="127"/>
  <c r="AA22" i="127"/>
  <c r="Z22" i="127"/>
  <c r="Y22" i="127"/>
  <c r="X22" i="127"/>
  <c r="W22" i="127"/>
  <c r="V22" i="127"/>
  <c r="U22" i="127"/>
  <c r="T22" i="127"/>
  <c r="S22" i="127"/>
  <c r="R22" i="127"/>
  <c r="Q22" i="127"/>
  <c r="P22" i="127"/>
  <c r="O22" i="127"/>
  <c r="N22" i="127"/>
  <c r="M22" i="127"/>
  <c r="L22" i="127"/>
  <c r="K22" i="127"/>
  <c r="J22" i="127"/>
  <c r="I22" i="127"/>
  <c r="H22" i="127"/>
  <c r="G22" i="127"/>
  <c r="F22" i="127"/>
  <c r="E22" i="127"/>
  <c r="D22" i="127"/>
  <c r="C22" i="127"/>
  <c r="B22" i="127"/>
  <c r="AH21" i="127"/>
  <c r="AG21" i="127"/>
  <c r="AF21" i="127"/>
  <c r="AE21" i="127"/>
  <c r="AD21" i="127"/>
  <c r="AC21" i="127"/>
  <c r="AB21" i="127"/>
  <c r="AA21" i="127"/>
  <c r="Z21" i="127"/>
  <c r="Y21" i="127"/>
  <c r="X21" i="127"/>
  <c r="W21" i="127"/>
  <c r="V21" i="127"/>
  <c r="U21" i="127"/>
  <c r="T21" i="127"/>
  <c r="S21" i="127"/>
  <c r="R21" i="127"/>
  <c r="Q21" i="127"/>
  <c r="P21" i="127"/>
  <c r="O21" i="127"/>
  <c r="N21" i="127"/>
  <c r="M21" i="127"/>
  <c r="L21" i="127"/>
  <c r="K21" i="127"/>
  <c r="J21" i="127"/>
  <c r="I21" i="127"/>
  <c r="H21" i="127"/>
  <c r="G21" i="127"/>
  <c r="F21" i="127"/>
  <c r="E21" i="127"/>
  <c r="D21" i="127"/>
  <c r="C21" i="127"/>
  <c r="B21" i="127"/>
  <c r="AH20" i="127"/>
  <c r="AG20" i="127"/>
  <c r="AF20" i="127"/>
  <c r="AE20" i="127"/>
  <c r="AD20" i="127"/>
  <c r="AC20" i="127"/>
  <c r="AB20" i="127"/>
  <c r="AA20" i="127"/>
  <c r="Z20" i="127"/>
  <c r="Y20" i="127"/>
  <c r="X20" i="127"/>
  <c r="W20" i="127"/>
  <c r="V20" i="127"/>
  <c r="U20" i="127"/>
  <c r="T20" i="127"/>
  <c r="S20" i="127"/>
  <c r="R20" i="127"/>
  <c r="Q20" i="127"/>
  <c r="P20" i="127"/>
  <c r="O20" i="127"/>
  <c r="N20" i="127"/>
  <c r="M20" i="127"/>
  <c r="L20" i="127"/>
  <c r="K20" i="127"/>
  <c r="J20" i="127"/>
  <c r="I20" i="127"/>
  <c r="H20" i="127"/>
  <c r="G20" i="127"/>
  <c r="F20" i="127"/>
  <c r="E20" i="127"/>
  <c r="D20" i="127"/>
  <c r="C20" i="127"/>
  <c r="B20" i="127"/>
  <c r="AH19" i="127"/>
  <c r="AG19" i="127"/>
  <c r="AF19" i="127"/>
  <c r="AE19" i="127"/>
  <c r="AD19" i="127"/>
  <c r="AC19" i="127"/>
  <c r="AB19" i="127"/>
  <c r="AA19" i="127"/>
  <c r="Z19" i="127"/>
  <c r="Y19" i="127"/>
  <c r="X19" i="127"/>
  <c r="W19" i="127"/>
  <c r="V19" i="127"/>
  <c r="U19" i="127"/>
  <c r="T19" i="127"/>
  <c r="S19" i="127"/>
  <c r="R19" i="127"/>
  <c r="Q19" i="127"/>
  <c r="P19" i="127"/>
  <c r="O19" i="127"/>
  <c r="N19" i="127"/>
  <c r="M19" i="127"/>
  <c r="L19" i="127"/>
  <c r="K19" i="127"/>
  <c r="J19" i="127"/>
  <c r="I19" i="127"/>
  <c r="H19" i="127"/>
  <c r="G19" i="127"/>
  <c r="F19" i="127"/>
  <c r="E19" i="127"/>
  <c r="D19" i="127"/>
  <c r="C19" i="127"/>
  <c r="B19" i="127"/>
  <c r="AH18" i="127"/>
  <c r="AG18" i="127"/>
  <c r="AF18" i="127"/>
  <c r="AE18" i="127"/>
  <c r="AD18" i="127"/>
  <c r="AC18" i="127"/>
  <c r="AB18" i="127"/>
  <c r="AA18" i="127"/>
  <c r="Z18" i="127"/>
  <c r="Y18" i="127"/>
  <c r="X18" i="127"/>
  <c r="W18" i="127"/>
  <c r="V18" i="127"/>
  <c r="U18" i="127"/>
  <c r="T18" i="127"/>
  <c r="S18" i="127"/>
  <c r="R18" i="127"/>
  <c r="Q18" i="127"/>
  <c r="P18" i="127"/>
  <c r="O18" i="127"/>
  <c r="N18" i="127"/>
  <c r="M18" i="127"/>
  <c r="L18" i="127"/>
  <c r="K18" i="127"/>
  <c r="J18" i="127"/>
  <c r="I18" i="127"/>
  <c r="H18" i="127"/>
  <c r="G18" i="127"/>
  <c r="F18" i="127"/>
  <c r="E18" i="127"/>
  <c r="D18" i="127"/>
  <c r="C18" i="127"/>
  <c r="B18" i="127"/>
  <c r="AH13" i="127"/>
  <c r="AG13" i="127"/>
  <c r="AF13" i="127"/>
  <c r="AE13" i="127"/>
  <c r="AD13" i="127"/>
  <c r="AC13" i="127"/>
  <c r="AB13" i="127"/>
  <c r="AA13" i="127"/>
  <c r="Z13" i="127"/>
  <c r="Y13" i="127"/>
  <c r="X13" i="127"/>
  <c r="W13" i="127"/>
  <c r="V13" i="127"/>
  <c r="U13" i="127"/>
  <c r="T13" i="127"/>
  <c r="S13" i="127"/>
  <c r="R13" i="127"/>
  <c r="Q13" i="127"/>
  <c r="P13" i="127"/>
  <c r="O13" i="127"/>
  <c r="N13" i="127"/>
  <c r="M13" i="127"/>
  <c r="L13" i="127"/>
  <c r="K13" i="127"/>
  <c r="J13" i="127"/>
  <c r="I13" i="127"/>
  <c r="H13" i="127"/>
  <c r="G13" i="127"/>
  <c r="F13" i="127"/>
  <c r="E13" i="127"/>
  <c r="D13" i="127"/>
  <c r="C13" i="127"/>
  <c r="B13" i="127"/>
  <c r="AH12" i="127"/>
  <c r="AG12" i="127"/>
  <c r="AF12" i="127"/>
  <c r="AE12" i="127"/>
  <c r="AD12" i="127"/>
  <c r="AC12" i="127"/>
  <c r="AB12" i="127"/>
  <c r="AA12" i="127"/>
  <c r="Z12" i="127"/>
  <c r="Y12" i="127"/>
  <c r="X12" i="127"/>
  <c r="W12" i="127"/>
  <c r="V12" i="127"/>
  <c r="U12" i="127"/>
  <c r="T12" i="127"/>
  <c r="S12" i="127"/>
  <c r="R12" i="127"/>
  <c r="Q12" i="127"/>
  <c r="P12" i="127"/>
  <c r="O12" i="127"/>
  <c r="N12" i="127"/>
  <c r="M12" i="127"/>
  <c r="L12" i="127"/>
  <c r="K12" i="127"/>
  <c r="J12" i="127"/>
  <c r="I12" i="127"/>
  <c r="H12" i="127"/>
  <c r="G12" i="127"/>
  <c r="F12" i="127"/>
  <c r="E12" i="127"/>
  <c r="D12" i="127"/>
  <c r="C12" i="127"/>
  <c r="B12" i="127"/>
  <c r="AH11" i="127"/>
  <c r="AG11" i="127"/>
  <c r="AF11" i="127"/>
  <c r="AE11" i="127"/>
  <c r="AD11" i="127"/>
  <c r="AC11" i="127"/>
  <c r="AB11" i="127"/>
  <c r="AA11" i="127"/>
  <c r="Z11" i="127"/>
  <c r="Y11" i="127"/>
  <c r="X11" i="127"/>
  <c r="W11" i="127"/>
  <c r="V11" i="127"/>
  <c r="U11" i="127"/>
  <c r="T11" i="127"/>
  <c r="S11" i="127"/>
  <c r="R11" i="127"/>
  <c r="Q11" i="127"/>
  <c r="P11" i="127"/>
  <c r="O11" i="127"/>
  <c r="N11" i="127"/>
  <c r="M11" i="127"/>
  <c r="L11" i="127"/>
  <c r="K11" i="127"/>
  <c r="J11" i="127"/>
  <c r="I11" i="127"/>
  <c r="H11" i="127"/>
  <c r="G11" i="127"/>
  <c r="F11" i="127"/>
  <c r="E11" i="127"/>
  <c r="D11" i="127"/>
  <c r="C11" i="127"/>
  <c r="B11" i="127"/>
  <c r="AH10" i="127"/>
  <c r="AG10" i="127"/>
  <c r="AF10" i="127"/>
  <c r="AE10" i="127"/>
  <c r="AD10" i="127"/>
  <c r="AC10" i="127"/>
  <c r="AB10" i="127"/>
  <c r="AA10" i="127"/>
  <c r="Z10" i="127"/>
  <c r="Y10" i="127"/>
  <c r="X10" i="127"/>
  <c r="W10" i="127"/>
  <c r="V10" i="127"/>
  <c r="U10" i="127"/>
  <c r="T10" i="127"/>
  <c r="S10" i="127"/>
  <c r="R10" i="127"/>
  <c r="Q10" i="127"/>
  <c r="P10" i="127"/>
  <c r="O10" i="127"/>
  <c r="N10" i="127"/>
  <c r="M10" i="127"/>
  <c r="L10" i="127"/>
  <c r="K10" i="127"/>
  <c r="J10" i="127"/>
  <c r="I10" i="127"/>
  <c r="H10" i="127"/>
  <c r="G10" i="127"/>
  <c r="F10" i="127"/>
  <c r="E10" i="127"/>
  <c r="D10" i="127"/>
  <c r="C10" i="127"/>
  <c r="B10" i="127"/>
  <c r="AH9" i="127"/>
  <c r="AG9" i="127"/>
  <c r="AF9" i="127"/>
  <c r="AE9" i="127"/>
  <c r="AD9" i="127"/>
  <c r="AC9" i="127"/>
  <c r="AB9" i="127"/>
  <c r="AA9" i="127"/>
  <c r="Z9" i="127"/>
  <c r="Y9" i="127"/>
  <c r="X9" i="127"/>
  <c r="W9" i="127"/>
  <c r="V9" i="127"/>
  <c r="U9" i="127"/>
  <c r="T9" i="127"/>
  <c r="S9" i="127"/>
  <c r="R9" i="127"/>
  <c r="Q9" i="127"/>
  <c r="P9" i="127"/>
  <c r="O9" i="127"/>
  <c r="N9" i="127"/>
  <c r="M9" i="127"/>
  <c r="L9" i="127"/>
  <c r="K9" i="127"/>
  <c r="J9" i="127"/>
  <c r="I9" i="127"/>
  <c r="H9" i="127"/>
  <c r="G9" i="127"/>
  <c r="F9" i="127"/>
  <c r="E9" i="127"/>
  <c r="D9" i="127"/>
  <c r="C9" i="127"/>
  <c r="B9" i="127"/>
  <c r="AH8" i="127"/>
  <c r="AG8" i="127"/>
  <c r="AF8" i="127"/>
  <c r="AE8" i="127"/>
  <c r="AD8" i="127"/>
  <c r="AC8" i="127"/>
  <c r="AB8" i="127"/>
  <c r="AA8" i="127"/>
  <c r="Z8" i="127"/>
  <c r="Y8" i="127"/>
  <c r="X8" i="127"/>
  <c r="W8" i="127"/>
  <c r="V8" i="127"/>
  <c r="U8" i="127"/>
  <c r="T8" i="127"/>
  <c r="S8" i="127"/>
  <c r="R8" i="127"/>
  <c r="Q8" i="127"/>
  <c r="P8" i="127"/>
  <c r="O8" i="127"/>
  <c r="N8" i="127"/>
  <c r="M8" i="127"/>
  <c r="L8" i="127"/>
  <c r="K8" i="127"/>
  <c r="J8" i="127"/>
  <c r="I8" i="127"/>
  <c r="H8" i="127"/>
  <c r="G8" i="127"/>
  <c r="F8" i="127"/>
  <c r="E8" i="127"/>
  <c r="D8" i="127"/>
  <c r="C8" i="127"/>
  <c r="B8" i="127"/>
  <c r="AH7" i="127"/>
  <c r="AG7" i="127"/>
  <c r="AF7" i="127"/>
  <c r="AE7" i="127"/>
  <c r="AD7" i="127"/>
  <c r="AC7" i="127"/>
  <c r="AB7" i="127"/>
  <c r="AA7" i="127"/>
  <c r="Z7" i="127"/>
  <c r="Y7" i="127"/>
  <c r="X7" i="127"/>
  <c r="W7" i="127"/>
  <c r="V7" i="127"/>
  <c r="U7" i="127"/>
  <c r="T7" i="127"/>
  <c r="S7" i="127"/>
  <c r="R7" i="127"/>
  <c r="Q7" i="127"/>
  <c r="P7" i="127"/>
  <c r="O7" i="127"/>
  <c r="N7" i="127"/>
  <c r="M7" i="127"/>
  <c r="L7" i="127"/>
  <c r="K7" i="127"/>
  <c r="J7" i="127"/>
  <c r="I7" i="127"/>
  <c r="H7" i="127"/>
  <c r="G7" i="127"/>
  <c r="F7" i="127"/>
  <c r="E7" i="127"/>
  <c r="D7" i="127"/>
  <c r="C7" i="127"/>
  <c r="B7" i="127"/>
  <c r="AH6" i="127"/>
  <c r="AG6" i="127"/>
  <c r="AF6" i="127"/>
  <c r="AE6" i="127"/>
  <c r="AD6" i="127"/>
  <c r="AC6" i="127"/>
  <c r="AB6" i="127"/>
  <c r="AA6" i="127"/>
  <c r="Z6" i="127"/>
  <c r="Y6" i="127"/>
  <c r="X6" i="127"/>
  <c r="W6" i="127"/>
  <c r="V6" i="127"/>
  <c r="U6" i="127"/>
  <c r="T6" i="127"/>
  <c r="S6" i="127"/>
  <c r="R6" i="127"/>
  <c r="Q6" i="127"/>
  <c r="P6" i="127"/>
  <c r="O6" i="127"/>
  <c r="N6" i="127"/>
  <c r="M6" i="127"/>
  <c r="L6" i="127"/>
  <c r="K6" i="127"/>
  <c r="J6" i="127"/>
  <c r="I6" i="127"/>
  <c r="H6" i="127"/>
  <c r="G6" i="127"/>
  <c r="F6" i="127"/>
  <c r="E6" i="127"/>
  <c r="D6" i="127"/>
  <c r="C6" i="127"/>
  <c r="B6" i="127"/>
  <c r="AH5" i="127"/>
  <c r="AG5" i="127"/>
  <c r="AF5" i="127"/>
  <c r="AE5" i="127"/>
  <c r="AD5" i="127"/>
  <c r="AC5" i="127"/>
  <c r="AB5" i="127"/>
  <c r="AA5" i="127"/>
  <c r="Z5" i="127"/>
  <c r="Y5" i="127"/>
  <c r="X5" i="127"/>
  <c r="W5" i="127"/>
  <c r="V5" i="127"/>
  <c r="U5" i="127"/>
  <c r="T5" i="127"/>
  <c r="S5" i="127"/>
  <c r="R5" i="127"/>
  <c r="Q5" i="127"/>
  <c r="P5" i="127"/>
  <c r="O5" i="127"/>
  <c r="N5" i="127"/>
  <c r="M5" i="127"/>
  <c r="L5" i="127"/>
  <c r="K5" i="127"/>
  <c r="J5" i="127"/>
  <c r="I5" i="127"/>
  <c r="H5" i="127"/>
  <c r="G5" i="127"/>
  <c r="F5" i="127"/>
  <c r="E5" i="127"/>
  <c r="D5" i="127"/>
  <c r="C5" i="127"/>
  <c r="B5" i="127"/>
  <c r="AH4" i="127"/>
  <c r="AG4" i="127"/>
  <c r="AF4" i="127"/>
  <c r="AE4" i="127"/>
  <c r="AD4" i="127"/>
  <c r="AC4" i="127"/>
  <c r="AB4" i="127"/>
  <c r="AA4" i="127"/>
  <c r="Z4" i="127"/>
  <c r="Y4" i="127"/>
  <c r="X4" i="127"/>
  <c r="W4" i="127"/>
  <c r="V4" i="127"/>
  <c r="U4" i="127"/>
  <c r="T4" i="127"/>
  <c r="S4" i="127"/>
  <c r="R4" i="127"/>
  <c r="Q4" i="127"/>
  <c r="P4" i="127"/>
  <c r="O4" i="127"/>
  <c r="N4" i="127"/>
  <c r="M4" i="127"/>
  <c r="L4" i="127"/>
  <c r="K4" i="127"/>
  <c r="J4" i="127"/>
  <c r="I4" i="127"/>
  <c r="H4" i="127"/>
  <c r="G4" i="127"/>
  <c r="F4" i="127"/>
  <c r="E4" i="127"/>
  <c r="D4" i="127"/>
  <c r="C4" i="127"/>
  <c r="B4" i="127"/>
  <c r="AE127" i="109"/>
  <c r="AD127" i="109"/>
  <c r="AC127" i="109"/>
  <c r="AB127" i="109"/>
  <c r="AA127" i="109"/>
  <c r="Z127" i="109"/>
  <c r="Y127" i="109"/>
  <c r="X127" i="109"/>
  <c r="O127" i="109"/>
  <c r="O126" i="109" s="1"/>
  <c r="N127" i="109"/>
  <c r="N126" i="109" s="1"/>
  <c r="M127" i="109"/>
  <c r="L127" i="109"/>
  <c r="K127" i="109"/>
  <c r="J127" i="109"/>
  <c r="I127" i="109"/>
  <c r="H127" i="109"/>
  <c r="H126" i="109" s="1"/>
  <c r="G127" i="109"/>
  <c r="G126" i="109" s="1"/>
  <c r="F127" i="109"/>
  <c r="F126" i="109" s="1"/>
  <c r="E127" i="109"/>
  <c r="D127" i="109"/>
  <c r="C127" i="109"/>
  <c r="M126" i="109"/>
  <c r="L126" i="109"/>
  <c r="K126" i="109"/>
  <c r="J126" i="109"/>
  <c r="I126" i="109"/>
  <c r="E126" i="109"/>
  <c r="D126" i="109"/>
  <c r="C126" i="109"/>
  <c r="O117" i="109"/>
  <c r="N117" i="109"/>
  <c r="M117" i="109"/>
  <c r="L117" i="109"/>
  <c r="K117" i="109"/>
  <c r="J117" i="109"/>
  <c r="I117" i="109"/>
  <c r="H117" i="109"/>
  <c r="G117" i="109"/>
  <c r="F117" i="109"/>
  <c r="E117" i="109"/>
  <c r="D117" i="109"/>
  <c r="C117" i="109"/>
  <c r="O113" i="109"/>
  <c r="N113" i="109"/>
  <c r="M113" i="109"/>
  <c r="L113" i="109"/>
  <c r="K113" i="109"/>
  <c r="J113" i="109"/>
  <c r="I113" i="109"/>
  <c r="H113" i="109"/>
  <c r="G113" i="109"/>
  <c r="F113" i="109"/>
  <c r="E113" i="109"/>
  <c r="D113" i="109"/>
  <c r="C113" i="109"/>
  <c r="O107" i="109"/>
  <c r="O106" i="109" s="1"/>
  <c r="O100" i="109" s="1"/>
  <c r="O101" i="109"/>
  <c r="N100" i="109"/>
  <c r="M100" i="109"/>
  <c r="L100" i="109"/>
  <c r="K100" i="109"/>
  <c r="J100" i="109"/>
  <c r="I100" i="109"/>
  <c r="H100" i="109"/>
  <c r="G100" i="109"/>
  <c r="F100" i="109"/>
  <c r="E100" i="109"/>
  <c r="D100" i="109"/>
  <c r="C100" i="109"/>
  <c r="O97" i="109"/>
  <c r="N97" i="109"/>
  <c r="M97" i="109"/>
  <c r="M85" i="109" s="1"/>
  <c r="L97" i="109"/>
  <c r="L85" i="109" s="1"/>
  <c r="K97" i="109"/>
  <c r="K85" i="109" s="1"/>
  <c r="J97" i="109"/>
  <c r="I97" i="109"/>
  <c r="H97" i="109"/>
  <c r="G97" i="109"/>
  <c r="F97" i="109"/>
  <c r="E97" i="109"/>
  <c r="E85" i="109" s="1"/>
  <c r="D97" i="109"/>
  <c r="D85" i="109" s="1"/>
  <c r="C97" i="109"/>
  <c r="C85" i="109" s="1"/>
  <c r="O94" i="109"/>
  <c r="N94" i="109"/>
  <c r="N85" i="109" s="1"/>
  <c r="M94" i="109"/>
  <c r="L94" i="109"/>
  <c r="K94" i="109"/>
  <c r="J94" i="109"/>
  <c r="J85" i="109" s="1"/>
  <c r="I94" i="109"/>
  <c r="I85" i="109" s="1"/>
  <c r="H94" i="109"/>
  <c r="H85" i="109" s="1"/>
  <c r="G94" i="109"/>
  <c r="F94" i="109"/>
  <c r="F85" i="109" s="1"/>
  <c r="E94" i="109"/>
  <c r="D94" i="109"/>
  <c r="C94" i="109"/>
  <c r="O88" i="109"/>
  <c r="O85" i="109" s="1"/>
  <c r="N88" i="109"/>
  <c r="M88" i="109"/>
  <c r="L88" i="109"/>
  <c r="K88" i="109"/>
  <c r="J88" i="109"/>
  <c r="I88" i="109"/>
  <c r="H88" i="109"/>
  <c r="G88" i="109"/>
  <c r="F88" i="109"/>
  <c r="E88" i="109"/>
  <c r="D88" i="109"/>
  <c r="C88" i="109"/>
  <c r="G85" i="109"/>
  <c r="O82" i="109"/>
  <c r="N82" i="109"/>
  <c r="M82" i="109"/>
  <c r="L82" i="109"/>
  <c r="K82" i="109"/>
  <c r="J82" i="109"/>
  <c r="I82" i="109"/>
  <c r="H82" i="109"/>
  <c r="M81" i="109"/>
  <c r="L81" i="109"/>
  <c r="K81" i="109"/>
  <c r="J81" i="109"/>
  <c r="I81" i="109"/>
  <c r="H81" i="109"/>
  <c r="M80" i="109"/>
  <c r="L80" i="109"/>
  <c r="L79" i="109" s="1"/>
  <c r="K80" i="109"/>
  <c r="J80" i="109"/>
  <c r="I80" i="109"/>
  <c r="H80" i="109"/>
  <c r="H79" i="109" s="1"/>
  <c r="O79" i="109"/>
  <c r="N79" i="109"/>
  <c r="K79" i="109"/>
  <c r="K71" i="109" s="1"/>
  <c r="J79" i="109"/>
  <c r="J71" i="109" s="1"/>
  <c r="I79" i="109"/>
  <c r="G79" i="109"/>
  <c r="F79" i="109"/>
  <c r="E79" i="109"/>
  <c r="D79" i="109"/>
  <c r="C79" i="109"/>
  <c r="C71" i="109" s="1"/>
  <c r="O76" i="109"/>
  <c r="N76" i="109"/>
  <c r="M76" i="109"/>
  <c r="L76" i="109"/>
  <c r="K76" i="109"/>
  <c r="J76" i="109"/>
  <c r="I76" i="109"/>
  <c r="H76" i="109"/>
  <c r="G76" i="109"/>
  <c r="F76" i="109"/>
  <c r="E76" i="109"/>
  <c r="D76" i="109"/>
  <c r="C76" i="109"/>
  <c r="O72" i="109"/>
  <c r="N72" i="109"/>
  <c r="M72" i="109"/>
  <c r="L72" i="109"/>
  <c r="K72" i="109"/>
  <c r="J72" i="109"/>
  <c r="I72" i="109"/>
  <c r="H72" i="109"/>
  <c r="G72" i="109"/>
  <c r="F72" i="109"/>
  <c r="F71" i="109" s="1"/>
  <c r="E72" i="109"/>
  <c r="E71" i="109" s="1"/>
  <c r="D72" i="109"/>
  <c r="C72" i="109"/>
  <c r="G71" i="109"/>
  <c r="O68" i="109"/>
  <c r="N68" i="109"/>
  <c r="M68" i="109"/>
  <c r="L68" i="109"/>
  <c r="L63" i="109" s="1"/>
  <c r="K68" i="109"/>
  <c r="J68" i="109"/>
  <c r="I68" i="109"/>
  <c r="H68" i="109"/>
  <c r="H63" i="109" s="1"/>
  <c r="G68" i="109"/>
  <c r="F68" i="109"/>
  <c r="E68" i="109"/>
  <c r="D68" i="109"/>
  <c r="C68" i="109"/>
  <c r="G66" i="109"/>
  <c r="G64" i="109" s="1"/>
  <c r="G52" i="109" s="1"/>
  <c r="F66" i="109"/>
  <c r="F64" i="109" s="1"/>
  <c r="E66" i="109"/>
  <c r="E64" i="109" s="1"/>
  <c r="D66" i="109"/>
  <c r="D64" i="109" s="1"/>
  <c r="C66" i="109"/>
  <c r="O64" i="109"/>
  <c r="N64" i="109"/>
  <c r="N63" i="109" s="1"/>
  <c r="M64" i="109"/>
  <c r="L64" i="109"/>
  <c r="K64" i="109"/>
  <c r="K63" i="109" s="1"/>
  <c r="J64" i="109"/>
  <c r="J63" i="109" s="1"/>
  <c r="I64" i="109"/>
  <c r="I63" i="109" s="1"/>
  <c r="H64" i="109"/>
  <c r="C64" i="109"/>
  <c r="C63" i="109" s="1"/>
  <c r="O60" i="109"/>
  <c r="N60" i="109"/>
  <c r="M60" i="109"/>
  <c r="L60" i="109"/>
  <c r="K60" i="109"/>
  <c r="J60" i="109"/>
  <c r="I60" i="109"/>
  <c r="H60" i="109"/>
  <c r="G60" i="109"/>
  <c r="F60" i="109"/>
  <c r="E60" i="109"/>
  <c r="D60" i="109"/>
  <c r="C60" i="109"/>
  <c r="O58" i="109"/>
  <c r="N58" i="109"/>
  <c r="M58" i="109"/>
  <c r="L58" i="109"/>
  <c r="K58" i="109"/>
  <c r="J58" i="109"/>
  <c r="I58" i="109"/>
  <c r="H58" i="109"/>
  <c r="G58" i="109"/>
  <c r="F58" i="109"/>
  <c r="E58" i="109"/>
  <c r="D58" i="109"/>
  <c r="C58" i="109"/>
  <c r="O55" i="109"/>
  <c r="N55" i="109"/>
  <c r="M55" i="109"/>
  <c r="L55" i="109"/>
  <c r="K55" i="109"/>
  <c r="J55" i="109"/>
  <c r="I55" i="109"/>
  <c r="H55" i="109"/>
  <c r="G55" i="109"/>
  <c r="F55" i="109"/>
  <c r="E55" i="109"/>
  <c r="D55" i="109"/>
  <c r="C55" i="109"/>
  <c r="O53" i="109"/>
  <c r="N53" i="109"/>
  <c r="M53" i="109"/>
  <c r="L53" i="109"/>
  <c r="K53" i="109"/>
  <c r="J53" i="109"/>
  <c r="I53" i="109"/>
  <c r="H53" i="109"/>
  <c r="G53" i="109"/>
  <c r="F53" i="109"/>
  <c r="E53" i="109"/>
  <c r="D53" i="109"/>
  <c r="C53" i="109"/>
  <c r="AJ37" i="127" l="1"/>
  <c r="AJ40" i="127"/>
  <c r="AJ39" i="127"/>
  <c r="AJ38" i="127"/>
  <c r="AJ41" i="127"/>
  <c r="AJ34" i="127"/>
  <c r="AJ32" i="127"/>
  <c r="Q424" i="128"/>
  <c r="Q407" i="128"/>
  <c r="Q390" i="128"/>
  <c r="Q373" i="128"/>
  <c r="Q356" i="128"/>
  <c r="Q339" i="128"/>
  <c r="Q322" i="128"/>
  <c r="Q305" i="128"/>
  <c r="Q288" i="128"/>
  <c r="Q271" i="128"/>
  <c r="Q254" i="128"/>
  <c r="Q237" i="128"/>
  <c r="Q220" i="128"/>
  <c r="P71" i="128"/>
  <c r="O68" i="128"/>
  <c r="O85" i="128" s="1" a="1"/>
  <c r="O85" i="128" s="1"/>
  <c r="AK69" i="128"/>
  <c r="AJ68" i="128"/>
  <c r="AJ85" i="128" s="1" a="1"/>
  <c r="AJ85" i="128" s="1"/>
  <c r="P50" i="128"/>
  <c r="O47" i="128"/>
  <c r="O64" i="128" s="1" a="1"/>
  <c r="O64" i="128" s="1"/>
  <c r="AK48" i="128"/>
  <c r="AJ47" i="128"/>
  <c r="AJ64" i="128" s="1" a="1"/>
  <c r="AJ64" i="128" s="1"/>
  <c r="AS29" i="128"/>
  <c r="AR26" i="128"/>
  <c r="AR43" i="128" s="1" a="1"/>
  <c r="AR43" i="128" s="1"/>
  <c r="P29" i="128"/>
  <c r="O26" i="128"/>
  <c r="O43" i="128" s="1" a="1"/>
  <c r="O43" i="128" s="1"/>
  <c r="AT8" i="128"/>
  <c r="AS5" i="128"/>
  <c r="AS22" i="128" s="1" a="1"/>
  <c r="AS22" i="128" s="1"/>
  <c r="P8" i="128"/>
  <c r="O5" i="128"/>
  <c r="O22" i="128" s="1" a="1"/>
  <c r="O22" i="128" s="1"/>
  <c r="M63" i="109"/>
  <c r="N71" i="109"/>
  <c r="I71" i="109"/>
  <c r="D71" i="109"/>
  <c r="G63" i="109"/>
  <c r="O63" i="109"/>
  <c r="O52" i="109" s="1"/>
  <c r="H52" i="109"/>
  <c r="C52" i="109"/>
  <c r="K52" i="109"/>
  <c r="M79" i="109"/>
  <c r="M71" i="109" s="1"/>
  <c r="O71" i="109"/>
  <c r="L52" i="109"/>
  <c r="L71" i="109"/>
  <c r="D63" i="109"/>
  <c r="D52" i="109"/>
  <c r="E52" i="109"/>
  <c r="E63" i="109"/>
  <c r="F63" i="109"/>
  <c r="F52" i="109"/>
  <c r="M52" i="109"/>
  <c r="H71" i="109"/>
  <c r="N52" i="109"/>
  <c r="I52" i="109"/>
  <c r="J52" i="109"/>
  <c r="C14" i="127"/>
  <c r="K14" i="127"/>
  <c r="S14" i="127"/>
  <c r="AA14" i="127"/>
  <c r="I28" i="127"/>
  <c r="Q28" i="127"/>
  <c r="Y28" i="127"/>
  <c r="AG28" i="127"/>
  <c r="G42" i="127"/>
  <c r="O42" i="127"/>
  <c r="W42" i="127"/>
  <c r="AE42" i="127"/>
  <c r="C70" i="127"/>
  <c r="K70" i="127"/>
  <c r="S70" i="127"/>
  <c r="AA70" i="127"/>
  <c r="G84" i="127"/>
  <c r="O84" i="127"/>
  <c r="W84" i="127"/>
  <c r="AE84" i="127"/>
  <c r="E112" i="127"/>
  <c r="M112" i="127"/>
  <c r="U112" i="127"/>
  <c r="AC112" i="127"/>
  <c r="D112" i="127"/>
  <c r="L112" i="127"/>
  <c r="T112" i="127"/>
  <c r="AB112" i="127"/>
  <c r="C112" i="127"/>
  <c r="K112" i="127"/>
  <c r="S112" i="127"/>
  <c r="AA112" i="127"/>
  <c r="C126" i="127"/>
  <c r="K126" i="127"/>
  <c r="S126" i="127"/>
  <c r="AA126" i="127"/>
  <c r="I140" i="127"/>
  <c r="Q140" i="127"/>
  <c r="Y140" i="127"/>
  <c r="AG140" i="127"/>
  <c r="G154" i="127"/>
  <c r="O154" i="127"/>
  <c r="W154" i="127"/>
  <c r="AE154" i="127"/>
  <c r="D14" i="127"/>
  <c r="L14" i="127"/>
  <c r="T14" i="127"/>
  <c r="AB14" i="127"/>
  <c r="B28" i="127"/>
  <c r="J28" i="127"/>
  <c r="R28" i="127"/>
  <c r="Z28" i="127"/>
  <c r="AH28" i="127"/>
  <c r="F56" i="127"/>
  <c r="N56" i="127"/>
  <c r="V56" i="127"/>
  <c r="AD56" i="127"/>
  <c r="B70" i="127"/>
  <c r="J70" i="127"/>
  <c r="R70" i="127"/>
  <c r="Z70" i="127"/>
  <c r="AH70" i="127"/>
  <c r="H98" i="127"/>
  <c r="P98" i="127"/>
  <c r="X98" i="127"/>
  <c r="AF98" i="127"/>
  <c r="G98" i="127"/>
  <c r="O98" i="127"/>
  <c r="W98" i="127"/>
  <c r="AE98" i="127"/>
  <c r="F98" i="127"/>
  <c r="N98" i="127"/>
  <c r="V98" i="127"/>
  <c r="AD98" i="127"/>
  <c r="F112" i="127"/>
  <c r="N112" i="127"/>
  <c r="V112" i="127"/>
  <c r="AD112" i="127"/>
  <c r="D126" i="127"/>
  <c r="L126" i="127"/>
  <c r="T126" i="127"/>
  <c r="AB126" i="127"/>
  <c r="B140" i="127"/>
  <c r="J140" i="127"/>
  <c r="R140" i="127"/>
  <c r="Z140" i="127"/>
  <c r="AH140" i="127"/>
  <c r="F168" i="127"/>
  <c r="N168" i="127"/>
  <c r="V168" i="127"/>
  <c r="AD168" i="127"/>
  <c r="E14" i="127"/>
  <c r="M14" i="127"/>
  <c r="U14" i="127"/>
  <c r="AC14" i="127"/>
  <c r="I42" i="127"/>
  <c r="Q42" i="127"/>
  <c r="Y42" i="127"/>
  <c r="AG42" i="127"/>
  <c r="E56" i="127"/>
  <c r="M56" i="127"/>
  <c r="U56" i="127"/>
  <c r="AC56" i="127"/>
  <c r="C84" i="127"/>
  <c r="K84" i="127"/>
  <c r="S84" i="127"/>
  <c r="AA84" i="127"/>
  <c r="B84" i="127"/>
  <c r="J84" i="127"/>
  <c r="R84" i="127"/>
  <c r="Z84" i="127"/>
  <c r="AH84" i="127"/>
  <c r="I84" i="127"/>
  <c r="Q84" i="127"/>
  <c r="Y84" i="127"/>
  <c r="AG84" i="127"/>
  <c r="I98" i="127"/>
  <c r="Q98" i="127"/>
  <c r="Y98" i="127"/>
  <c r="AG98" i="127"/>
  <c r="G112" i="127"/>
  <c r="O112" i="127"/>
  <c r="W112" i="127"/>
  <c r="AE112" i="127"/>
  <c r="E126" i="127"/>
  <c r="M126" i="127"/>
  <c r="U126" i="127"/>
  <c r="AC126" i="127"/>
  <c r="I154" i="127"/>
  <c r="Q154" i="127"/>
  <c r="Y154" i="127"/>
  <c r="AG154" i="127"/>
  <c r="E168" i="127"/>
  <c r="M168" i="127"/>
  <c r="U168" i="127"/>
  <c r="AC168" i="127"/>
  <c r="D28" i="127"/>
  <c r="L28" i="127"/>
  <c r="T28" i="127"/>
  <c r="AB28" i="127"/>
  <c r="H42" i="127"/>
  <c r="P42" i="127"/>
  <c r="X42" i="127"/>
  <c r="AF42" i="127"/>
  <c r="F70" i="127"/>
  <c r="N70" i="127"/>
  <c r="V70" i="127"/>
  <c r="AD70" i="127"/>
  <c r="E70" i="127"/>
  <c r="M70" i="127"/>
  <c r="U70" i="127"/>
  <c r="AC70" i="127"/>
  <c r="D70" i="127"/>
  <c r="L70" i="127"/>
  <c r="T70" i="127"/>
  <c r="AB70" i="127"/>
  <c r="D84" i="127"/>
  <c r="L84" i="127"/>
  <c r="T84" i="127"/>
  <c r="AB84" i="127"/>
  <c r="B98" i="127"/>
  <c r="J98" i="127"/>
  <c r="R98" i="127"/>
  <c r="Z98" i="127"/>
  <c r="AH98" i="127"/>
  <c r="H112" i="127"/>
  <c r="P112" i="127"/>
  <c r="X112" i="127"/>
  <c r="AF112" i="127"/>
  <c r="D140" i="127"/>
  <c r="L140" i="127"/>
  <c r="T140" i="127"/>
  <c r="AB140" i="127"/>
  <c r="H154" i="127"/>
  <c r="P154" i="127"/>
  <c r="X154" i="127"/>
  <c r="AF154" i="127"/>
  <c r="G14" i="127"/>
  <c r="O14" i="127"/>
  <c r="W14" i="127"/>
  <c r="AE14" i="127"/>
  <c r="C28" i="127"/>
  <c r="K28" i="127"/>
  <c r="S28" i="127"/>
  <c r="AA28" i="127"/>
  <c r="I56" i="127"/>
  <c r="Q56" i="127"/>
  <c r="Y56" i="127"/>
  <c r="AG56" i="127"/>
  <c r="H56" i="127"/>
  <c r="P56" i="127"/>
  <c r="X56" i="127"/>
  <c r="AF56" i="127"/>
  <c r="G56" i="127"/>
  <c r="O56" i="127"/>
  <c r="W56" i="127"/>
  <c r="AE56" i="127"/>
  <c r="G70" i="127"/>
  <c r="O70" i="127"/>
  <c r="W70" i="127"/>
  <c r="AE70" i="127"/>
  <c r="E84" i="127"/>
  <c r="M84" i="127"/>
  <c r="U84" i="127"/>
  <c r="AC84" i="127"/>
  <c r="C98" i="127"/>
  <c r="K98" i="127"/>
  <c r="S98" i="127"/>
  <c r="AA98" i="127"/>
  <c r="G126" i="127"/>
  <c r="O126" i="127"/>
  <c r="W126" i="127"/>
  <c r="AE126" i="127"/>
  <c r="C140" i="127"/>
  <c r="K140" i="127"/>
  <c r="S140" i="127"/>
  <c r="AA140" i="127"/>
  <c r="I168" i="127"/>
  <c r="Q168" i="127"/>
  <c r="Y168" i="127"/>
  <c r="AG168" i="127"/>
  <c r="H168" i="127"/>
  <c r="P168" i="127"/>
  <c r="X168" i="127"/>
  <c r="AF168" i="127"/>
  <c r="G168" i="127"/>
  <c r="O168" i="127"/>
  <c r="W168" i="127"/>
  <c r="AE168" i="127"/>
  <c r="F14" i="127"/>
  <c r="N14" i="127"/>
  <c r="V14" i="127"/>
  <c r="AD14" i="127"/>
  <c r="D42" i="127"/>
  <c r="L42" i="127"/>
  <c r="T42" i="127"/>
  <c r="AB42" i="127"/>
  <c r="C42" i="127"/>
  <c r="K42" i="127"/>
  <c r="S42" i="127"/>
  <c r="AA42" i="127"/>
  <c r="B42" i="127"/>
  <c r="J42" i="127"/>
  <c r="R42" i="127"/>
  <c r="Z42" i="127"/>
  <c r="AH42" i="127"/>
  <c r="B56" i="127"/>
  <c r="J56" i="127"/>
  <c r="R56" i="127"/>
  <c r="Z56" i="127"/>
  <c r="AH56" i="127"/>
  <c r="H70" i="127"/>
  <c r="P70" i="127"/>
  <c r="X70" i="127"/>
  <c r="AF70" i="127"/>
  <c r="F84" i="127"/>
  <c r="N84" i="127"/>
  <c r="V84" i="127"/>
  <c r="AD84" i="127"/>
  <c r="B112" i="127"/>
  <c r="J112" i="127"/>
  <c r="R112" i="127"/>
  <c r="Z112" i="127"/>
  <c r="AH112" i="127"/>
  <c r="F126" i="127"/>
  <c r="N126" i="127"/>
  <c r="V126" i="127"/>
  <c r="AD126" i="127"/>
  <c r="D154" i="127"/>
  <c r="L154" i="127"/>
  <c r="T154" i="127"/>
  <c r="AB154" i="127"/>
  <c r="C154" i="127"/>
  <c r="K154" i="127"/>
  <c r="S154" i="127"/>
  <c r="AA154" i="127"/>
  <c r="B154" i="127"/>
  <c r="J154" i="127"/>
  <c r="R154" i="127"/>
  <c r="Z154" i="127"/>
  <c r="AH154" i="127"/>
  <c r="B168" i="127"/>
  <c r="J168" i="127"/>
  <c r="R168" i="127"/>
  <c r="Z168" i="127"/>
  <c r="AH168" i="127"/>
  <c r="G28" i="127"/>
  <c r="O28" i="127"/>
  <c r="W28" i="127"/>
  <c r="AE28" i="127"/>
  <c r="F28" i="127"/>
  <c r="N28" i="127"/>
  <c r="V28" i="127"/>
  <c r="AD28" i="127"/>
  <c r="E28" i="127"/>
  <c r="M28" i="127"/>
  <c r="U28" i="127"/>
  <c r="AC28" i="127"/>
  <c r="E42" i="127"/>
  <c r="M42" i="127"/>
  <c r="U42" i="127"/>
  <c r="AC42" i="127"/>
  <c r="C56" i="127"/>
  <c r="K56" i="127"/>
  <c r="S56" i="127"/>
  <c r="AA56" i="127"/>
  <c r="I70" i="127"/>
  <c r="Q70" i="127"/>
  <c r="Y70" i="127"/>
  <c r="AG70" i="127"/>
  <c r="E98" i="127"/>
  <c r="M98" i="127"/>
  <c r="U98" i="127"/>
  <c r="AC98" i="127"/>
  <c r="I112" i="127"/>
  <c r="Q112" i="127"/>
  <c r="Y112" i="127"/>
  <c r="AG112" i="127"/>
  <c r="G140" i="127"/>
  <c r="O140" i="127"/>
  <c r="W140" i="127"/>
  <c r="AE140" i="127"/>
  <c r="F140" i="127"/>
  <c r="N140" i="127"/>
  <c r="V140" i="127"/>
  <c r="AD140" i="127"/>
  <c r="E140" i="127"/>
  <c r="M140" i="127"/>
  <c r="U140" i="127"/>
  <c r="AC140" i="127"/>
  <c r="E154" i="127"/>
  <c r="M154" i="127"/>
  <c r="U154" i="127"/>
  <c r="AC154" i="127"/>
  <c r="C168" i="127"/>
  <c r="K168" i="127"/>
  <c r="S168" i="127"/>
  <c r="AA168" i="127"/>
  <c r="B14" i="127"/>
  <c r="J14" i="127"/>
  <c r="R14" i="127"/>
  <c r="Z14" i="127"/>
  <c r="AH14" i="127"/>
  <c r="I14" i="127"/>
  <c r="Q14" i="127"/>
  <c r="Y14" i="127"/>
  <c r="AG14" i="127"/>
  <c r="H14" i="127"/>
  <c r="P14" i="127"/>
  <c r="X14" i="127"/>
  <c r="AF14" i="127"/>
  <c r="H28" i="127"/>
  <c r="P28" i="127"/>
  <c r="X28" i="127"/>
  <c r="AF28" i="127"/>
  <c r="F42" i="127"/>
  <c r="N42" i="127"/>
  <c r="V42" i="127"/>
  <c r="AD42" i="127"/>
  <c r="D56" i="127"/>
  <c r="L56" i="127"/>
  <c r="T56" i="127"/>
  <c r="AB56" i="127"/>
  <c r="H84" i="127"/>
  <c r="P84" i="127"/>
  <c r="X84" i="127"/>
  <c r="AF84" i="127"/>
  <c r="D98" i="127"/>
  <c r="L98" i="127"/>
  <c r="T98" i="127"/>
  <c r="AB98" i="127"/>
  <c r="B126" i="127"/>
  <c r="J126" i="127"/>
  <c r="R126" i="127"/>
  <c r="Z126" i="127"/>
  <c r="AH126" i="127"/>
  <c r="I126" i="127"/>
  <c r="Q126" i="127"/>
  <c r="Y126" i="127"/>
  <c r="AG126" i="127"/>
  <c r="H126" i="127"/>
  <c r="P126" i="127"/>
  <c r="X126" i="127"/>
  <c r="AF126" i="127"/>
  <c r="H140" i="127"/>
  <c r="P140" i="127"/>
  <c r="X140" i="127"/>
  <c r="AF140" i="127"/>
  <c r="F154" i="127"/>
  <c r="N154" i="127"/>
  <c r="V154" i="127"/>
  <c r="AD154" i="127"/>
  <c r="D168" i="127"/>
  <c r="L168" i="127"/>
  <c r="T168" i="127"/>
  <c r="AB168" i="127"/>
  <c r="AG275" i="128" l="1"/>
  <c r="H275" i="128" s="1"/>
  <c r="AG292" i="128"/>
  <c r="H292" i="128" s="1"/>
  <c r="AG309" i="128"/>
  <c r="H309" i="128" s="1"/>
  <c r="AG326" i="128"/>
  <c r="H326" i="128" s="1"/>
  <c r="AG343" i="128"/>
  <c r="H343" i="128" s="1"/>
  <c r="AG360" i="128"/>
  <c r="H360" i="128" s="1"/>
  <c r="AG377" i="128"/>
  <c r="H377" i="128" s="1"/>
  <c r="AG394" i="128"/>
  <c r="H394" i="128" s="1"/>
  <c r="AG411" i="128"/>
  <c r="H411" i="128" s="1"/>
  <c r="AG428" i="128"/>
  <c r="H428" i="128" s="1"/>
  <c r="AG239" i="128"/>
  <c r="H239" i="128" s="1"/>
  <c r="I239" i="128" s="1"/>
  <c r="AG324" i="128"/>
  <c r="H324" i="128" s="1"/>
  <c r="I324" i="128" s="1"/>
  <c r="AG426" i="128"/>
  <c r="H426" i="128" s="1"/>
  <c r="I426" i="128" s="1"/>
  <c r="AG222" i="128"/>
  <c r="H222" i="128" s="1"/>
  <c r="I222" i="128" s="1"/>
  <c r="AG307" i="128"/>
  <c r="H307" i="128" s="1"/>
  <c r="I307" i="128" s="1"/>
  <c r="AG375" i="128"/>
  <c r="H375" i="128" s="1"/>
  <c r="I375" i="128" s="1"/>
  <c r="AG290" i="128"/>
  <c r="H290" i="128" s="1"/>
  <c r="I290" i="128" s="1"/>
  <c r="AG358" i="128"/>
  <c r="H358" i="128" s="1"/>
  <c r="I358" i="128" s="1"/>
  <c r="AG409" i="128"/>
  <c r="H409" i="128" s="1"/>
  <c r="I409" i="128" s="1"/>
  <c r="AG256" i="128"/>
  <c r="H256" i="128" s="1"/>
  <c r="I256" i="128" s="1"/>
  <c r="AG273" i="128"/>
  <c r="H273" i="128" s="1"/>
  <c r="I273" i="128" s="1"/>
  <c r="AG341" i="128"/>
  <c r="H341" i="128" s="1"/>
  <c r="I341" i="128" s="1"/>
  <c r="AG392" i="128"/>
  <c r="H392" i="128" s="1"/>
  <c r="I392" i="128" s="1"/>
  <c r="AJ42" i="127"/>
  <c r="AG224" i="128"/>
  <c r="H224" i="128" s="1"/>
  <c r="AG241" i="128"/>
  <c r="H241" i="128" s="1"/>
  <c r="AG258" i="128"/>
  <c r="H258" i="128" s="1"/>
  <c r="R424" i="128"/>
  <c r="R407" i="128"/>
  <c r="R390" i="128"/>
  <c r="R373" i="128"/>
  <c r="R356" i="128"/>
  <c r="R339" i="128"/>
  <c r="R322" i="128"/>
  <c r="R305" i="128"/>
  <c r="R288" i="128"/>
  <c r="R271" i="128"/>
  <c r="R254" i="128"/>
  <c r="R237" i="128"/>
  <c r="R220" i="128"/>
  <c r="Q71" i="128"/>
  <c r="P68" i="128"/>
  <c r="P85" i="128" s="1" a="1"/>
  <c r="P85" i="128" s="1"/>
  <c r="AL69" i="128"/>
  <c r="AK68" i="128"/>
  <c r="AK85" i="128" s="1" a="1"/>
  <c r="AK85" i="128" s="1"/>
  <c r="Q50" i="128"/>
  <c r="P47" i="128"/>
  <c r="P64" i="128" s="1" a="1"/>
  <c r="P64" i="128" s="1"/>
  <c r="AL48" i="128"/>
  <c r="AK47" i="128"/>
  <c r="AK64" i="128" s="1" a="1"/>
  <c r="AK64" i="128" s="1"/>
  <c r="AT29" i="128"/>
  <c r="AS26" i="128"/>
  <c r="AS43" i="128" s="1" a="1"/>
  <c r="AS43" i="128" s="1"/>
  <c r="P26" i="128"/>
  <c r="P43" i="128" s="1" a="1"/>
  <c r="P43" i="128" s="1"/>
  <c r="Q29" i="128"/>
  <c r="AU8" i="128"/>
  <c r="AU5" i="128" s="1"/>
  <c r="AU22" i="128" s="1" a="1"/>
  <c r="AU22" i="128" s="1"/>
  <c r="AT5" i="128"/>
  <c r="AT22" i="128" s="1" a="1"/>
  <c r="AT22" i="128" s="1"/>
  <c r="Q8" i="128"/>
  <c r="P5" i="128"/>
  <c r="P22" i="128" s="1" a="1"/>
  <c r="P22" i="128" s="1"/>
  <c r="J426" i="128" l="1"/>
  <c r="J409" i="128"/>
  <c r="J392" i="128"/>
  <c r="J375" i="128"/>
  <c r="J358" i="128"/>
  <c r="J341" i="128"/>
  <c r="J324" i="128"/>
  <c r="J307" i="128"/>
  <c r="J290" i="128"/>
  <c r="J273" i="128"/>
  <c r="J256" i="128"/>
  <c r="J239" i="128"/>
  <c r="J222" i="128"/>
  <c r="AK426" i="128"/>
  <c r="AK409" i="128"/>
  <c r="AK392" i="128"/>
  <c r="AK375" i="128"/>
  <c r="AK358" i="128"/>
  <c r="AK341" i="128"/>
  <c r="AK324" i="128"/>
  <c r="AK307" i="128"/>
  <c r="AK290" i="128"/>
  <c r="AK273" i="128"/>
  <c r="AK256" i="128"/>
  <c r="AK239" i="128"/>
  <c r="AK222" i="128"/>
  <c r="I224" i="128"/>
  <c r="H219" i="128"/>
  <c r="H232" i="128" s="1" a="1"/>
  <c r="H232" i="128" s="1"/>
  <c r="I241" i="128"/>
  <c r="H236" i="128"/>
  <c r="H249" i="128" s="1" a="1"/>
  <c r="H249" i="128" s="1"/>
  <c r="I258" i="128"/>
  <c r="H253" i="128"/>
  <c r="H266" i="128" s="1" a="1"/>
  <c r="H266" i="128" s="1"/>
  <c r="I275" i="128"/>
  <c r="H270" i="128"/>
  <c r="H283" i="128" s="1" a="1"/>
  <c r="H283" i="128" s="1"/>
  <c r="I292" i="128"/>
  <c r="H287" i="128"/>
  <c r="H300" i="128" s="1" a="1"/>
  <c r="H300" i="128" s="1"/>
  <c r="I309" i="128"/>
  <c r="H304" i="128"/>
  <c r="H317" i="128" s="1" a="1"/>
  <c r="H317" i="128" s="1"/>
  <c r="I326" i="128"/>
  <c r="H321" i="128"/>
  <c r="H334" i="128" s="1" a="1"/>
  <c r="H334" i="128" s="1"/>
  <c r="I343" i="128"/>
  <c r="H338" i="128"/>
  <c r="H351" i="128" s="1" a="1"/>
  <c r="H351" i="128" s="1"/>
  <c r="I360" i="128"/>
  <c r="H355" i="128"/>
  <c r="H368" i="128" s="1" a="1"/>
  <c r="H368" i="128" s="1"/>
  <c r="I377" i="128"/>
  <c r="H372" i="128"/>
  <c r="H385" i="128" s="1" a="1"/>
  <c r="H385" i="128" s="1"/>
  <c r="I394" i="128"/>
  <c r="H389" i="128"/>
  <c r="H402" i="128" s="1" a="1"/>
  <c r="H402" i="128" s="1"/>
  <c r="I411" i="128"/>
  <c r="H406" i="128"/>
  <c r="H419" i="128" s="1" a="1"/>
  <c r="H419" i="128" s="1"/>
  <c r="I428" i="128"/>
  <c r="H423" i="128"/>
  <c r="H436" i="128" s="1" a="1"/>
  <c r="H436" i="128" s="1"/>
  <c r="S424" i="128"/>
  <c r="S407" i="128"/>
  <c r="S390" i="128"/>
  <c r="S373" i="128"/>
  <c r="S356" i="128"/>
  <c r="S339" i="128"/>
  <c r="S322" i="128"/>
  <c r="S305" i="128"/>
  <c r="S288" i="128"/>
  <c r="S271" i="128"/>
  <c r="S254" i="128"/>
  <c r="S237" i="128"/>
  <c r="S220" i="128"/>
  <c r="R71" i="128"/>
  <c r="Q68" i="128"/>
  <c r="Q85" i="128" s="1" a="1"/>
  <c r="Q85" i="128" s="1"/>
  <c r="AM69" i="128"/>
  <c r="AP69" i="128"/>
  <c r="AL68" i="128"/>
  <c r="AL85" i="128" s="1" a="1"/>
  <c r="AL85" i="128" s="1"/>
  <c r="R50" i="128"/>
  <c r="Q47" i="128"/>
  <c r="Q64" i="128" s="1" a="1"/>
  <c r="Q64" i="128" s="1"/>
  <c r="AP48" i="128"/>
  <c r="AM48" i="128"/>
  <c r="AL47" i="128"/>
  <c r="AL64" i="128" s="1" a="1"/>
  <c r="AL64" i="128" s="1"/>
  <c r="AU29" i="128"/>
  <c r="AU26" i="128" s="1"/>
  <c r="AU43" i="128" s="1" a="1"/>
  <c r="AU43" i="128" s="1"/>
  <c r="AT26" i="128"/>
  <c r="AT43" i="128" s="1" a="1"/>
  <c r="AT43" i="128" s="1"/>
  <c r="R29" i="128"/>
  <c r="Q26" i="128"/>
  <c r="Q43" i="128" s="1" a="1"/>
  <c r="Q43" i="128" s="1"/>
  <c r="R8" i="128"/>
  <c r="Q5" i="128"/>
  <c r="Q22" i="128" s="1" a="1"/>
  <c r="Q22" i="128" s="1"/>
  <c r="AG191" i="128" l="1"/>
  <c r="H191" i="128" s="1"/>
  <c r="I191" i="128" s="1"/>
  <c r="J191" i="128" s="1"/>
  <c r="K191" i="128" s="1"/>
  <c r="L191" i="128" s="1"/>
  <c r="M191" i="128" s="1"/>
  <c r="N191" i="128" s="1"/>
  <c r="O191" i="128" s="1"/>
  <c r="P191" i="128" s="1"/>
  <c r="Q191" i="128" s="1"/>
  <c r="R191" i="128" s="1"/>
  <c r="S191" i="128" s="1"/>
  <c r="T191" i="128" s="1"/>
  <c r="U191" i="128" s="1"/>
  <c r="V191" i="128" s="1"/>
  <c r="W191" i="128" s="1"/>
  <c r="X191" i="128" s="1"/>
  <c r="Y191" i="128" s="1"/>
  <c r="Z191" i="128" s="1"/>
  <c r="AA191" i="128" s="1"/>
  <c r="AB191" i="128" s="1"/>
  <c r="AC191" i="128" s="1"/>
  <c r="AD191" i="128" s="1"/>
  <c r="AE191" i="128" s="1"/>
  <c r="AF191" i="128" s="1"/>
  <c r="AG160" i="128"/>
  <c r="H160" i="128" s="1"/>
  <c r="I160" i="128" s="1"/>
  <c r="J160" i="128" s="1"/>
  <c r="K160" i="128" s="1"/>
  <c r="L160" i="128" s="1"/>
  <c r="M160" i="128" s="1"/>
  <c r="N160" i="128" s="1"/>
  <c r="O160" i="128" s="1"/>
  <c r="P160" i="128" s="1"/>
  <c r="Q160" i="128" s="1"/>
  <c r="R160" i="128" s="1"/>
  <c r="S160" i="128" s="1"/>
  <c r="T160" i="128" s="1"/>
  <c r="U160" i="128" s="1"/>
  <c r="V160" i="128" s="1"/>
  <c r="W160" i="128" s="1"/>
  <c r="X160" i="128" s="1"/>
  <c r="Y160" i="128" s="1"/>
  <c r="Z160" i="128" s="1"/>
  <c r="AA160" i="128" s="1"/>
  <c r="AB160" i="128" s="1"/>
  <c r="AC160" i="128" s="1"/>
  <c r="AD160" i="128" s="1"/>
  <c r="AE160" i="128" s="1"/>
  <c r="AF160" i="128" s="1"/>
  <c r="AG98" i="128"/>
  <c r="H98" i="128" s="1"/>
  <c r="I98" i="128" s="1"/>
  <c r="J98" i="128" s="1"/>
  <c r="K98" i="128" s="1"/>
  <c r="L98" i="128" s="1"/>
  <c r="M98" i="128" s="1"/>
  <c r="N98" i="128" s="1"/>
  <c r="O98" i="128" s="1"/>
  <c r="P98" i="128" s="1"/>
  <c r="Q98" i="128" s="1"/>
  <c r="R98" i="128" s="1"/>
  <c r="S98" i="128" s="1"/>
  <c r="T98" i="128" s="1"/>
  <c r="U98" i="128" s="1"/>
  <c r="V98" i="128" s="1"/>
  <c r="W98" i="128" s="1"/>
  <c r="X98" i="128" s="1"/>
  <c r="Y98" i="128" s="1"/>
  <c r="Z98" i="128" s="1"/>
  <c r="AA98" i="128" s="1"/>
  <c r="AB98" i="128" s="1"/>
  <c r="AC98" i="128" s="1"/>
  <c r="AD98" i="128" s="1"/>
  <c r="AE98" i="128" s="1"/>
  <c r="AF98" i="128" s="1"/>
  <c r="AG129" i="128"/>
  <c r="H129" i="128" s="1"/>
  <c r="I129" i="128" s="1"/>
  <c r="J129" i="128" s="1"/>
  <c r="K129" i="128" s="1"/>
  <c r="L129" i="128" s="1"/>
  <c r="M129" i="128" s="1"/>
  <c r="N129" i="128" s="1"/>
  <c r="O129" i="128" s="1"/>
  <c r="P129" i="128" s="1"/>
  <c r="Q129" i="128" s="1"/>
  <c r="R129" i="128" s="1"/>
  <c r="S129" i="128" s="1"/>
  <c r="T129" i="128" s="1"/>
  <c r="U129" i="128" s="1"/>
  <c r="V129" i="128" s="1"/>
  <c r="W129" i="128" s="1"/>
  <c r="X129" i="128" s="1"/>
  <c r="Y129" i="128" s="1"/>
  <c r="Z129" i="128" s="1"/>
  <c r="AA129" i="128" s="1"/>
  <c r="AB129" i="128" s="1"/>
  <c r="AC129" i="128" s="1"/>
  <c r="AD129" i="128" s="1"/>
  <c r="AE129" i="128" s="1"/>
  <c r="AF129" i="128" s="1"/>
  <c r="AG188" i="128"/>
  <c r="H188" i="128" s="1"/>
  <c r="I188" i="128" s="1"/>
  <c r="J188" i="128" s="1"/>
  <c r="K188" i="128" s="1"/>
  <c r="L188" i="128" s="1"/>
  <c r="M188" i="128" s="1"/>
  <c r="N188" i="128" s="1"/>
  <c r="O188" i="128" s="1"/>
  <c r="P188" i="128" s="1"/>
  <c r="Q188" i="128" s="1"/>
  <c r="R188" i="128" s="1"/>
  <c r="S188" i="128" s="1"/>
  <c r="T188" i="128" s="1"/>
  <c r="U188" i="128" s="1"/>
  <c r="V188" i="128" s="1"/>
  <c r="W188" i="128" s="1"/>
  <c r="X188" i="128" s="1"/>
  <c r="Y188" i="128" s="1"/>
  <c r="Z188" i="128" s="1"/>
  <c r="AA188" i="128" s="1"/>
  <c r="AB188" i="128" s="1"/>
  <c r="AC188" i="128" s="1"/>
  <c r="AD188" i="128" s="1"/>
  <c r="AE188" i="128" s="1"/>
  <c r="AF188" i="128" s="1"/>
  <c r="AG126" i="128"/>
  <c r="H126" i="128" s="1"/>
  <c r="I126" i="128" s="1"/>
  <c r="J126" i="128" s="1"/>
  <c r="K126" i="128" s="1"/>
  <c r="L126" i="128" s="1"/>
  <c r="M126" i="128" s="1"/>
  <c r="N126" i="128" s="1"/>
  <c r="O126" i="128" s="1"/>
  <c r="P126" i="128" s="1"/>
  <c r="Q126" i="128" s="1"/>
  <c r="R126" i="128" s="1"/>
  <c r="S126" i="128" s="1"/>
  <c r="T126" i="128" s="1"/>
  <c r="U126" i="128" s="1"/>
  <c r="V126" i="128" s="1"/>
  <c r="W126" i="128" s="1"/>
  <c r="X126" i="128" s="1"/>
  <c r="Y126" i="128" s="1"/>
  <c r="Z126" i="128" s="1"/>
  <c r="AA126" i="128" s="1"/>
  <c r="AB126" i="128" s="1"/>
  <c r="AC126" i="128" s="1"/>
  <c r="AD126" i="128" s="1"/>
  <c r="AE126" i="128" s="1"/>
  <c r="AF126" i="128" s="1"/>
  <c r="AG95" i="128"/>
  <c r="H95" i="128" s="1"/>
  <c r="I95" i="128" s="1"/>
  <c r="J95" i="128" s="1"/>
  <c r="K95" i="128" s="1"/>
  <c r="L95" i="128" s="1"/>
  <c r="M95" i="128" s="1"/>
  <c r="N95" i="128" s="1"/>
  <c r="O95" i="128" s="1"/>
  <c r="P95" i="128" s="1"/>
  <c r="Q95" i="128" s="1"/>
  <c r="R95" i="128" s="1"/>
  <c r="S95" i="128" s="1"/>
  <c r="T95" i="128" s="1"/>
  <c r="U95" i="128" s="1"/>
  <c r="V95" i="128" s="1"/>
  <c r="W95" i="128" s="1"/>
  <c r="X95" i="128" s="1"/>
  <c r="Y95" i="128" s="1"/>
  <c r="Z95" i="128" s="1"/>
  <c r="AA95" i="128" s="1"/>
  <c r="AB95" i="128" s="1"/>
  <c r="AC95" i="128" s="1"/>
  <c r="AD95" i="128" s="1"/>
  <c r="AE95" i="128" s="1"/>
  <c r="AF95" i="128" s="1"/>
  <c r="AG157" i="128"/>
  <c r="H157" i="128" s="1"/>
  <c r="I157" i="128" s="1"/>
  <c r="J157" i="128" s="1"/>
  <c r="K157" i="128" s="1"/>
  <c r="L157" i="128" s="1"/>
  <c r="M157" i="128" s="1"/>
  <c r="N157" i="128" s="1"/>
  <c r="O157" i="128" s="1"/>
  <c r="P157" i="128" s="1"/>
  <c r="Q157" i="128" s="1"/>
  <c r="R157" i="128" s="1"/>
  <c r="S157" i="128" s="1"/>
  <c r="T157" i="128" s="1"/>
  <c r="U157" i="128" s="1"/>
  <c r="V157" i="128" s="1"/>
  <c r="W157" i="128" s="1"/>
  <c r="X157" i="128" s="1"/>
  <c r="Y157" i="128" s="1"/>
  <c r="Z157" i="128" s="1"/>
  <c r="AA157" i="128" s="1"/>
  <c r="AB157" i="128" s="1"/>
  <c r="AC157" i="128" s="1"/>
  <c r="AD157" i="128" s="1"/>
  <c r="AE157" i="128" s="1"/>
  <c r="AF157" i="128" s="1"/>
  <c r="AG124" i="128"/>
  <c r="H124" i="128" s="1"/>
  <c r="I124" i="128" s="1"/>
  <c r="J124" i="128" s="1"/>
  <c r="K124" i="128" s="1"/>
  <c r="L124" i="128" s="1"/>
  <c r="M124" i="128" s="1"/>
  <c r="N124" i="128" s="1"/>
  <c r="O124" i="128" s="1"/>
  <c r="P124" i="128" s="1"/>
  <c r="Q124" i="128" s="1"/>
  <c r="R124" i="128" s="1"/>
  <c r="S124" i="128" s="1"/>
  <c r="T124" i="128" s="1"/>
  <c r="U124" i="128" s="1"/>
  <c r="V124" i="128" s="1"/>
  <c r="W124" i="128" s="1"/>
  <c r="X124" i="128" s="1"/>
  <c r="Y124" i="128" s="1"/>
  <c r="Z124" i="128" s="1"/>
  <c r="AA124" i="128" s="1"/>
  <c r="AB124" i="128" s="1"/>
  <c r="AC124" i="128" s="1"/>
  <c r="AD124" i="128" s="1"/>
  <c r="AE124" i="128" s="1"/>
  <c r="AF124" i="128" s="1"/>
  <c r="AG155" i="128"/>
  <c r="H155" i="128" s="1"/>
  <c r="I155" i="128" s="1"/>
  <c r="J155" i="128" s="1"/>
  <c r="K155" i="128" s="1"/>
  <c r="L155" i="128" s="1"/>
  <c r="M155" i="128" s="1"/>
  <c r="N155" i="128" s="1"/>
  <c r="O155" i="128" s="1"/>
  <c r="P155" i="128" s="1"/>
  <c r="Q155" i="128" s="1"/>
  <c r="R155" i="128" s="1"/>
  <c r="S155" i="128" s="1"/>
  <c r="T155" i="128" s="1"/>
  <c r="U155" i="128" s="1"/>
  <c r="V155" i="128" s="1"/>
  <c r="W155" i="128" s="1"/>
  <c r="X155" i="128" s="1"/>
  <c r="Y155" i="128" s="1"/>
  <c r="Z155" i="128" s="1"/>
  <c r="AA155" i="128" s="1"/>
  <c r="AB155" i="128" s="1"/>
  <c r="AC155" i="128" s="1"/>
  <c r="AD155" i="128" s="1"/>
  <c r="AE155" i="128" s="1"/>
  <c r="AF155" i="128" s="1"/>
  <c r="AG93" i="128"/>
  <c r="H93" i="128" s="1"/>
  <c r="I93" i="128" s="1"/>
  <c r="J93" i="128" s="1"/>
  <c r="K93" i="128" s="1"/>
  <c r="L93" i="128" s="1"/>
  <c r="M93" i="128" s="1"/>
  <c r="N93" i="128" s="1"/>
  <c r="O93" i="128" s="1"/>
  <c r="P93" i="128" s="1"/>
  <c r="Q93" i="128" s="1"/>
  <c r="R93" i="128" s="1"/>
  <c r="S93" i="128" s="1"/>
  <c r="T93" i="128" s="1"/>
  <c r="U93" i="128" s="1"/>
  <c r="V93" i="128" s="1"/>
  <c r="W93" i="128" s="1"/>
  <c r="X93" i="128" s="1"/>
  <c r="Y93" i="128" s="1"/>
  <c r="Z93" i="128" s="1"/>
  <c r="AA93" i="128" s="1"/>
  <c r="AB93" i="128" s="1"/>
  <c r="AC93" i="128" s="1"/>
  <c r="AD93" i="128" s="1"/>
  <c r="AE93" i="128" s="1"/>
  <c r="AF93" i="128" s="1"/>
  <c r="AG186" i="128"/>
  <c r="H186" i="128" s="1"/>
  <c r="I186" i="128" s="1"/>
  <c r="J186" i="128" s="1"/>
  <c r="K186" i="128" s="1"/>
  <c r="L186" i="128" s="1"/>
  <c r="M186" i="128" s="1"/>
  <c r="N186" i="128" s="1"/>
  <c r="O186" i="128" s="1"/>
  <c r="P186" i="128" s="1"/>
  <c r="Q186" i="128" s="1"/>
  <c r="R186" i="128" s="1"/>
  <c r="S186" i="128" s="1"/>
  <c r="T186" i="128" s="1"/>
  <c r="U186" i="128" s="1"/>
  <c r="V186" i="128" s="1"/>
  <c r="W186" i="128" s="1"/>
  <c r="X186" i="128" s="1"/>
  <c r="Y186" i="128" s="1"/>
  <c r="Z186" i="128" s="1"/>
  <c r="AA186" i="128" s="1"/>
  <c r="AB186" i="128" s="1"/>
  <c r="AC186" i="128" s="1"/>
  <c r="AD186" i="128" s="1"/>
  <c r="AE186" i="128" s="1"/>
  <c r="AF186" i="128" s="1"/>
  <c r="AG161" i="128"/>
  <c r="H161" i="128" s="1"/>
  <c r="I161" i="128" s="1"/>
  <c r="J161" i="128" s="1"/>
  <c r="K161" i="128" s="1"/>
  <c r="L161" i="128" s="1"/>
  <c r="M161" i="128" s="1"/>
  <c r="N161" i="128" s="1"/>
  <c r="O161" i="128" s="1"/>
  <c r="P161" i="128" s="1"/>
  <c r="Q161" i="128" s="1"/>
  <c r="R161" i="128" s="1"/>
  <c r="S161" i="128" s="1"/>
  <c r="T161" i="128" s="1"/>
  <c r="U161" i="128" s="1"/>
  <c r="V161" i="128" s="1"/>
  <c r="W161" i="128" s="1"/>
  <c r="X161" i="128" s="1"/>
  <c r="Y161" i="128" s="1"/>
  <c r="Z161" i="128" s="1"/>
  <c r="AA161" i="128" s="1"/>
  <c r="AB161" i="128" s="1"/>
  <c r="AC161" i="128" s="1"/>
  <c r="AD161" i="128" s="1"/>
  <c r="AE161" i="128" s="1"/>
  <c r="AF161" i="128" s="1"/>
  <c r="AG99" i="128"/>
  <c r="H99" i="128" s="1"/>
  <c r="I99" i="128" s="1"/>
  <c r="J99" i="128" s="1"/>
  <c r="K99" i="128" s="1"/>
  <c r="L99" i="128" s="1"/>
  <c r="M99" i="128" s="1"/>
  <c r="N99" i="128" s="1"/>
  <c r="O99" i="128" s="1"/>
  <c r="P99" i="128" s="1"/>
  <c r="Q99" i="128" s="1"/>
  <c r="R99" i="128" s="1"/>
  <c r="S99" i="128" s="1"/>
  <c r="T99" i="128" s="1"/>
  <c r="U99" i="128" s="1"/>
  <c r="V99" i="128" s="1"/>
  <c r="W99" i="128" s="1"/>
  <c r="X99" i="128" s="1"/>
  <c r="Y99" i="128" s="1"/>
  <c r="Z99" i="128" s="1"/>
  <c r="AA99" i="128" s="1"/>
  <c r="AB99" i="128" s="1"/>
  <c r="AC99" i="128" s="1"/>
  <c r="AD99" i="128" s="1"/>
  <c r="AE99" i="128" s="1"/>
  <c r="AF99" i="128" s="1"/>
  <c r="AG130" i="128"/>
  <c r="H130" i="128" s="1"/>
  <c r="I130" i="128" s="1"/>
  <c r="J130" i="128" s="1"/>
  <c r="K130" i="128" s="1"/>
  <c r="L130" i="128" s="1"/>
  <c r="M130" i="128" s="1"/>
  <c r="N130" i="128" s="1"/>
  <c r="O130" i="128" s="1"/>
  <c r="P130" i="128" s="1"/>
  <c r="Q130" i="128" s="1"/>
  <c r="R130" i="128" s="1"/>
  <c r="S130" i="128" s="1"/>
  <c r="T130" i="128" s="1"/>
  <c r="U130" i="128" s="1"/>
  <c r="V130" i="128" s="1"/>
  <c r="W130" i="128" s="1"/>
  <c r="X130" i="128" s="1"/>
  <c r="Y130" i="128" s="1"/>
  <c r="Z130" i="128" s="1"/>
  <c r="AA130" i="128" s="1"/>
  <c r="AB130" i="128" s="1"/>
  <c r="AC130" i="128" s="1"/>
  <c r="AD130" i="128" s="1"/>
  <c r="AE130" i="128" s="1"/>
  <c r="AF130" i="128" s="1"/>
  <c r="AG192" i="128"/>
  <c r="H192" i="128" s="1"/>
  <c r="I192" i="128" s="1"/>
  <c r="J192" i="128" s="1"/>
  <c r="K192" i="128" s="1"/>
  <c r="L192" i="128" s="1"/>
  <c r="M192" i="128" s="1"/>
  <c r="N192" i="128" s="1"/>
  <c r="O192" i="128" s="1"/>
  <c r="P192" i="128" s="1"/>
  <c r="Q192" i="128" s="1"/>
  <c r="R192" i="128" s="1"/>
  <c r="S192" i="128" s="1"/>
  <c r="T192" i="128" s="1"/>
  <c r="U192" i="128" s="1"/>
  <c r="V192" i="128" s="1"/>
  <c r="W192" i="128" s="1"/>
  <c r="X192" i="128" s="1"/>
  <c r="Y192" i="128" s="1"/>
  <c r="Z192" i="128" s="1"/>
  <c r="AA192" i="128" s="1"/>
  <c r="AB192" i="128" s="1"/>
  <c r="AC192" i="128" s="1"/>
  <c r="AD192" i="128" s="1"/>
  <c r="AE192" i="128" s="1"/>
  <c r="AF192" i="128" s="1"/>
  <c r="AG187" i="128"/>
  <c r="H187" i="128" s="1"/>
  <c r="I187" i="128" s="1"/>
  <c r="J187" i="128" s="1"/>
  <c r="K187" i="128" s="1"/>
  <c r="L187" i="128" s="1"/>
  <c r="M187" i="128" s="1"/>
  <c r="N187" i="128" s="1"/>
  <c r="O187" i="128" s="1"/>
  <c r="P187" i="128" s="1"/>
  <c r="Q187" i="128" s="1"/>
  <c r="R187" i="128" s="1"/>
  <c r="S187" i="128" s="1"/>
  <c r="T187" i="128" s="1"/>
  <c r="U187" i="128" s="1"/>
  <c r="V187" i="128" s="1"/>
  <c r="W187" i="128" s="1"/>
  <c r="X187" i="128" s="1"/>
  <c r="Y187" i="128" s="1"/>
  <c r="Z187" i="128" s="1"/>
  <c r="AA187" i="128" s="1"/>
  <c r="AB187" i="128" s="1"/>
  <c r="AC187" i="128" s="1"/>
  <c r="AD187" i="128" s="1"/>
  <c r="AE187" i="128" s="1"/>
  <c r="AF187" i="128" s="1"/>
  <c r="AG94" i="128"/>
  <c r="H94" i="128" s="1"/>
  <c r="I94" i="128" s="1"/>
  <c r="J94" i="128" s="1"/>
  <c r="K94" i="128" s="1"/>
  <c r="L94" i="128" s="1"/>
  <c r="M94" i="128" s="1"/>
  <c r="N94" i="128" s="1"/>
  <c r="O94" i="128" s="1"/>
  <c r="P94" i="128" s="1"/>
  <c r="Q94" i="128" s="1"/>
  <c r="R94" i="128" s="1"/>
  <c r="S94" i="128" s="1"/>
  <c r="T94" i="128" s="1"/>
  <c r="U94" i="128" s="1"/>
  <c r="V94" i="128" s="1"/>
  <c r="W94" i="128" s="1"/>
  <c r="X94" i="128" s="1"/>
  <c r="Y94" i="128" s="1"/>
  <c r="Z94" i="128" s="1"/>
  <c r="AA94" i="128" s="1"/>
  <c r="AB94" i="128" s="1"/>
  <c r="AC94" i="128" s="1"/>
  <c r="AD94" i="128" s="1"/>
  <c r="AE94" i="128" s="1"/>
  <c r="AF94" i="128" s="1"/>
  <c r="AG125" i="128"/>
  <c r="H125" i="128" s="1"/>
  <c r="I125" i="128" s="1"/>
  <c r="J125" i="128" s="1"/>
  <c r="K125" i="128" s="1"/>
  <c r="L125" i="128" s="1"/>
  <c r="M125" i="128" s="1"/>
  <c r="N125" i="128" s="1"/>
  <c r="O125" i="128" s="1"/>
  <c r="P125" i="128" s="1"/>
  <c r="Q125" i="128" s="1"/>
  <c r="R125" i="128" s="1"/>
  <c r="S125" i="128" s="1"/>
  <c r="T125" i="128" s="1"/>
  <c r="U125" i="128" s="1"/>
  <c r="V125" i="128" s="1"/>
  <c r="W125" i="128" s="1"/>
  <c r="X125" i="128" s="1"/>
  <c r="Y125" i="128" s="1"/>
  <c r="Z125" i="128" s="1"/>
  <c r="AA125" i="128" s="1"/>
  <c r="AB125" i="128" s="1"/>
  <c r="AC125" i="128" s="1"/>
  <c r="AD125" i="128" s="1"/>
  <c r="AE125" i="128" s="1"/>
  <c r="AF125" i="128" s="1"/>
  <c r="AG156" i="128"/>
  <c r="H156" i="128" s="1"/>
  <c r="I156" i="128" s="1"/>
  <c r="J156" i="128" s="1"/>
  <c r="K156" i="128" s="1"/>
  <c r="L156" i="128" s="1"/>
  <c r="M156" i="128" s="1"/>
  <c r="N156" i="128" s="1"/>
  <c r="O156" i="128" s="1"/>
  <c r="P156" i="128" s="1"/>
  <c r="Q156" i="128" s="1"/>
  <c r="R156" i="128" s="1"/>
  <c r="S156" i="128" s="1"/>
  <c r="T156" i="128" s="1"/>
  <c r="U156" i="128" s="1"/>
  <c r="V156" i="128" s="1"/>
  <c r="W156" i="128" s="1"/>
  <c r="X156" i="128" s="1"/>
  <c r="Y156" i="128" s="1"/>
  <c r="Z156" i="128" s="1"/>
  <c r="AA156" i="128" s="1"/>
  <c r="AB156" i="128" s="1"/>
  <c r="AC156" i="128" s="1"/>
  <c r="AD156" i="128" s="1"/>
  <c r="AE156" i="128" s="1"/>
  <c r="AF156" i="128" s="1"/>
  <c r="AG92" i="128"/>
  <c r="AG154" i="128"/>
  <c r="AG185" i="128"/>
  <c r="AG123" i="128"/>
  <c r="J224" i="128"/>
  <c r="K224" i="128" s="1"/>
  <c r="L224" i="128" s="1"/>
  <c r="M224" i="128" s="1"/>
  <c r="N224" i="128" s="1"/>
  <c r="O224" i="128" s="1"/>
  <c r="P224" i="128" s="1"/>
  <c r="Q224" i="128" s="1"/>
  <c r="R224" i="128" s="1"/>
  <c r="S224" i="128" s="1"/>
  <c r="T224" i="128" s="1"/>
  <c r="U224" i="128" s="1"/>
  <c r="V224" i="128" s="1"/>
  <c r="W224" i="128" s="1"/>
  <c r="X224" i="128" s="1"/>
  <c r="Y224" i="128" s="1"/>
  <c r="Z224" i="128" s="1"/>
  <c r="AA224" i="128" s="1"/>
  <c r="AB224" i="128" s="1"/>
  <c r="AC224" i="128" s="1"/>
  <c r="AD224" i="128" s="1"/>
  <c r="AE224" i="128" s="1"/>
  <c r="AF224" i="128" s="1"/>
  <c r="I219" i="128"/>
  <c r="I232" i="128" s="1" a="1"/>
  <c r="I232" i="128" s="1"/>
  <c r="J241" i="128"/>
  <c r="K241" i="128" s="1"/>
  <c r="L241" i="128" s="1"/>
  <c r="M241" i="128" s="1"/>
  <c r="N241" i="128" s="1"/>
  <c r="O241" i="128" s="1"/>
  <c r="P241" i="128" s="1"/>
  <c r="Q241" i="128" s="1"/>
  <c r="R241" i="128" s="1"/>
  <c r="S241" i="128" s="1"/>
  <c r="T241" i="128" s="1"/>
  <c r="U241" i="128" s="1"/>
  <c r="V241" i="128" s="1"/>
  <c r="W241" i="128" s="1"/>
  <c r="X241" i="128" s="1"/>
  <c r="Y241" i="128" s="1"/>
  <c r="Z241" i="128" s="1"/>
  <c r="AA241" i="128" s="1"/>
  <c r="AB241" i="128" s="1"/>
  <c r="AC241" i="128" s="1"/>
  <c r="AD241" i="128" s="1"/>
  <c r="AE241" i="128" s="1"/>
  <c r="AF241" i="128" s="1"/>
  <c r="I236" i="128"/>
  <c r="I249" i="128" s="1" a="1"/>
  <c r="I249" i="128" s="1"/>
  <c r="J258" i="128"/>
  <c r="K258" i="128" s="1"/>
  <c r="L258" i="128" s="1"/>
  <c r="M258" i="128" s="1"/>
  <c r="N258" i="128" s="1"/>
  <c r="O258" i="128" s="1"/>
  <c r="P258" i="128" s="1"/>
  <c r="Q258" i="128" s="1"/>
  <c r="R258" i="128" s="1"/>
  <c r="S258" i="128" s="1"/>
  <c r="T258" i="128" s="1"/>
  <c r="U258" i="128" s="1"/>
  <c r="V258" i="128" s="1"/>
  <c r="W258" i="128" s="1"/>
  <c r="X258" i="128" s="1"/>
  <c r="Y258" i="128" s="1"/>
  <c r="Z258" i="128" s="1"/>
  <c r="AA258" i="128" s="1"/>
  <c r="AB258" i="128" s="1"/>
  <c r="AC258" i="128" s="1"/>
  <c r="AD258" i="128" s="1"/>
  <c r="AE258" i="128" s="1"/>
  <c r="AF258" i="128" s="1"/>
  <c r="I253" i="128"/>
  <c r="I266" i="128" s="1" a="1"/>
  <c r="I266" i="128" s="1"/>
  <c r="J275" i="128"/>
  <c r="K275" i="128" s="1"/>
  <c r="L275" i="128" s="1"/>
  <c r="M275" i="128" s="1"/>
  <c r="N275" i="128" s="1"/>
  <c r="O275" i="128" s="1"/>
  <c r="P275" i="128" s="1"/>
  <c r="Q275" i="128" s="1"/>
  <c r="R275" i="128" s="1"/>
  <c r="S275" i="128" s="1"/>
  <c r="T275" i="128" s="1"/>
  <c r="U275" i="128" s="1"/>
  <c r="V275" i="128" s="1"/>
  <c r="W275" i="128" s="1"/>
  <c r="X275" i="128" s="1"/>
  <c r="Y275" i="128" s="1"/>
  <c r="Z275" i="128" s="1"/>
  <c r="AA275" i="128" s="1"/>
  <c r="AB275" i="128" s="1"/>
  <c r="AC275" i="128" s="1"/>
  <c r="AD275" i="128" s="1"/>
  <c r="AE275" i="128" s="1"/>
  <c r="AF275" i="128" s="1"/>
  <c r="I270" i="128"/>
  <c r="I283" i="128" s="1" a="1"/>
  <c r="I283" i="128" s="1"/>
  <c r="J292" i="128"/>
  <c r="K292" i="128" s="1"/>
  <c r="L292" i="128" s="1"/>
  <c r="M292" i="128" s="1"/>
  <c r="N292" i="128" s="1"/>
  <c r="O292" i="128" s="1"/>
  <c r="P292" i="128" s="1"/>
  <c r="Q292" i="128" s="1"/>
  <c r="R292" i="128" s="1"/>
  <c r="S292" i="128" s="1"/>
  <c r="T292" i="128" s="1"/>
  <c r="U292" i="128" s="1"/>
  <c r="V292" i="128" s="1"/>
  <c r="W292" i="128" s="1"/>
  <c r="X292" i="128" s="1"/>
  <c r="Y292" i="128" s="1"/>
  <c r="Z292" i="128" s="1"/>
  <c r="AA292" i="128" s="1"/>
  <c r="AB292" i="128" s="1"/>
  <c r="AC292" i="128" s="1"/>
  <c r="AD292" i="128" s="1"/>
  <c r="AE292" i="128" s="1"/>
  <c r="AF292" i="128" s="1"/>
  <c r="I287" i="128"/>
  <c r="I300" i="128" s="1" a="1"/>
  <c r="I300" i="128" s="1"/>
  <c r="J309" i="128"/>
  <c r="K309" i="128" s="1"/>
  <c r="L309" i="128" s="1"/>
  <c r="M309" i="128" s="1"/>
  <c r="N309" i="128" s="1"/>
  <c r="O309" i="128" s="1"/>
  <c r="P309" i="128" s="1"/>
  <c r="Q309" i="128" s="1"/>
  <c r="R309" i="128" s="1"/>
  <c r="S309" i="128" s="1"/>
  <c r="T309" i="128" s="1"/>
  <c r="U309" i="128" s="1"/>
  <c r="V309" i="128" s="1"/>
  <c r="W309" i="128" s="1"/>
  <c r="X309" i="128" s="1"/>
  <c r="Y309" i="128" s="1"/>
  <c r="Z309" i="128" s="1"/>
  <c r="AA309" i="128" s="1"/>
  <c r="AB309" i="128" s="1"/>
  <c r="AC309" i="128" s="1"/>
  <c r="AD309" i="128" s="1"/>
  <c r="AE309" i="128" s="1"/>
  <c r="AF309" i="128" s="1"/>
  <c r="I304" i="128"/>
  <c r="I317" i="128" s="1" a="1"/>
  <c r="I317" i="128" s="1"/>
  <c r="J326" i="128"/>
  <c r="K326" i="128" s="1"/>
  <c r="L326" i="128" s="1"/>
  <c r="M326" i="128" s="1"/>
  <c r="N326" i="128" s="1"/>
  <c r="O326" i="128" s="1"/>
  <c r="P326" i="128" s="1"/>
  <c r="Q326" i="128" s="1"/>
  <c r="R326" i="128" s="1"/>
  <c r="S326" i="128" s="1"/>
  <c r="T326" i="128" s="1"/>
  <c r="U326" i="128" s="1"/>
  <c r="V326" i="128" s="1"/>
  <c r="W326" i="128" s="1"/>
  <c r="X326" i="128" s="1"/>
  <c r="Y326" i="128" s="1"/>
  <c r="Z326" i="128" s="1"/>
  <c r="AA326" i="128" s="1"/>
  <c r="AB326" i="128" s="1"/>
  <c r="AC326" i="128" s="1"/>
  <c r="AD326" i="128" s="1"/>
  <c r="AE326" i="128" s="1"/>
  <c r="AF326" i="128" s="1"/>
  <c r="I321" i="128"/>
  <c r="I334" i="128" s="1" a="1"/>
  <c r="I334" i="128" s="1"/>
  <c r="J343" i="128"/>
  <c r="K343" i="128" s="1"/>
  <c r="L343" i="128" s="1"/>
  <c r="M343" i="128" s="1"/>
  <c r="N343" i="128" s="1"/>
  <c r="O343" i="128" s="1"/>
  <c r="P343" i="128" s="1"/>
  <c r="Q343" i="128" s="1"/>
  <c r="R343" i="128" s="1"/>
  <c r="S343" i="128" s="1"/>
  <c r="T343" i="128" s="1"/>
  <c r="U343" i="128" s="1"/>
  <c r="V343" i="128" s="1"/>
  <c r="W343" i="128" s="1"/>
  <c r="X343" i="128" s="1"/>
  <c r="Y343" i="128" s="1"/>
  <c r="Z343" i="128" s="1"/>
  <c r="AA343" i="128" s="1"/>
  <c r="AB343" i="128" s="1"/>
  <c r="AC343" i="128" s="1"/>
  <c r="AD343" i="128" s="1"/>
  <c r="AE343" i="128" s="1"/>
  <c r="AF343" i="128" s="1"/>
  <c r="I338" i="128"/>
  <c r="I351" i="128" s="1" a="1"/>
  <c r="I351" i="128" s="1"/>
  <c r="J360" i="128"/>
  <c r="K360" i="128" s="1"/>
  <c r="L360" i="128" s="1"/>
  <c r="M360" i="128" s="1"/>
  <c r="N360" i="128" s="1"/>
  <c r="O360" i="128" s="1"/>
  <c r="P360" i="128" s="1"/>
  <c r="Q360" i="128" s="1"/>
  <c r="R360" i="128" s="1"/>
  <c r="S360" i="128" s="1"/>
  <c r="T360" i="128" s="1"/>
  <c r="U360" i="128" s="1"/>
  <c r="V360" i="128" s="1"/>
  <c r="W360" i="128" s="1"/>
  <c r="X360" i="128" s="1"/>
  <c r="Y360" i="128" s="1"/>
  <c r="Z360" i="128" s="1"/>
  <c r="AA360" i="128" s="1"/>
  <c r="AB360" i="128" s="1"/>
  <c r="AC360" i="128" s="1"/>
  <c r="AD360" i="128" s="1"/>
  <c r="AE360" i="128" s="1"/>
  <c r="AF360" i="128" s="1"/>
  <c r="I355" i="128"/>
  <c r="I368" i="128" s="1" a="1"/>
  <c r="I368" i="128" s="1"/>
  <c r="J377" i="128"/>
  <c r="K377" i="128" s="1"/>
  <c r="L377" i="128" s="1"/>
  <c r="M377" i="128" s="1"/>
  <c r="N377" i="128" s="1"/>
  <c r="O377" i="128" s="1"/>
  <c r="P377" i="128" s="1"/>
  <c r="Q377" i="128" s="1"/>
  <c r="R377" i="128" s="1"/>
  <c r="S377" i="128" s="1"/>
  <c r="T377" i="128" s="1"/>
  <c r="U377" i="128" s="1"/>
  <c r="V377" i="128" s="1"/>
  <c r="W377" i="128" s="1"/>
  <c r="X377" i="128" s="1"/>
  <c r="Y377" i="128" s="1"/>
  <c r="Z377" i="128" s="1"/>
  <c r="AA377" i="128" s="1"/>
  <c r="AB377" i="128" s="1"/>
  <c r="AC377" i="128" s="1"/>
  <c r="AD377" i="128" s="1"/>
  <c r="AE377" i="128" s="1"/>
  <c r="AF377" i="128" s="1"/>
  <c r="I372" i="128"/>
  <c r="I385" i="128" s="1" a="1"/>
  <c r="I385" i="128" s="1"/>
  <c r="J394" i="128"/>
  <c r="K394" i="128" s="1"/>
  <c r="L394" i="128" s="1"/>
  <c r="M394" i="128" s="1"/>
  <c r="N394" i="128" s="1"/>
  <c r="O394" i="128" s="1"/>
  <c r="P394" i="128" s="1"/>
  <c r="Q394" i="128" s="1"/>
  <c r="R394" i="128" s="1"/>
  <c r="S394" i="128" s="1"/>
  <c r="T394" i="128" s="1"/>
  <c r="U394" i="128" s="1"/>
  <c r="V394" i="128" s="1"/>
  <c r="W394" i="128" s="1"/>
  <c r="X394" i="128" s="1"/>
  <c r="Y394" i="128" s="1"/>
  <c r="Z394" i="128" s="1"/>
  <c r="AA394" i="128" s="1"/>
  <c r="AB394" i="128" s="1"/>
  <c r="AC394" i="128" s="1"/>
  <c r="AD394" i="128" s="1"/>
  <c r="AE394" i="128" s="1"/>
  <c r="AF394" i="128" s="1"/>
  <c r="I389" i="128"/>
  <c r="I402" i="128" s="1" a="1"/>
  <c r="I402" i="128" s="1"/>
  <c r="J411" i="128"/>
  <c r="K411" i="128" s="1"/>
  <c r="L411" i="128" s="1"/>
  <c r="M411" i="128" s="1"/>
  <c r="N411" i="128" s="1"/>
  <c r="O411" i="128" s="1"/>
  <c r="P411" i="128" s="1"/>
  <c r="Q411" i="128" s="1"/>
  <c r="R411" i="128" s="1"/>
  <c r="S411" i="128" s="1"/>
  <c r="T411" i="128" s="1"/>
  <c r="U411" i="128" s="1"/>
  <c r="V411" i="128" s="1"/>
  <c r="W411" i="128" s="1"/>
  <c r="X411" i="128" s="1"/>
  <c r="Y411" i="128" s="1"/>
  <c r="Z411" i="128" s="1"/>
  <c r="AA411" i="128" s="1"/>
  <c r="AB411" i="128" s="1"/>
  <c r="AC411" i="128" s="1"/>
  <c r="AD411" i="128" s="1"/>
  <c r="AE411" i="128" s="1"/>
  <c r="AF411" i="128" s="1"/>
  <c r="I406" i="128"/>
  <c r="I419" i="128" s="1" a="1"/>
  <c r="I419" i="128" s="1"/>
  <c r="J428" i="128"/>
  <c r="K428" i="128" s="1"/>
  <c r="L428" i="128" s="1"/>
  <c r="M428" i="128" s="1"/>
  <c r="N428" i="128" s="1"/>
  <c r="O428" i="128" s="1"/>
  <c r="P428" i="128" s="1"/>
  <c r="Q428" i="128" s="1"/>
  <c r="R428" i="128" s="1"/>
  <c r="S428" i="128" s="1"/>
  <c r="T428" i="128" s="1"/>
  <c r="U428" i="128" s="1"/>
  <c r="V428" i="128" s="1"/>
  <c r="W428" i="128" s="1"/>
  <c r="X428" i="128" s="1"/>
  <c r="Y428" i="128" s="1"/>
  <c r="Z428" i="128" s="1"/>
  <c r="AA428" i="128" s="1"/>
  <c r="AB428" i="128" s="1"/>
  <c r="AC428" i="128" s="1"/>
  <c r="AD428" i="128" s="1"/>
  <c r="AE428" i="128" s="1"/>
  <c r="AF428" i="128" s="1"/>
  <c r="I423" i="128"/>
  <c r="I436" i="128" s="1" a="1"/>
  <c r="I436" i="128" s="1"/>
  <c r="K426" i="128"/>
  <c r="J423" i="128"/>
  <c r="J436" i="128" s="1" a="1"/>
  <c r="J436" i="128" s="1"/>
  <c r="K409" i="128"/>
  <c r="J406" i="128"/>
  <c r="J419" i="128" s="1" a="1"/>
  <c r="J419" i="128" s="1"/>
  <c r="K392" i="128"/>
  <c r="J389" i="128"/>
  <c r="J402" i="128" s="1" a="1"/>
  <c r="J402" i="128" s="1"/>
  <c r="K375" i="128"/>
  <c r="J372" i="128"/>
  <c r="J385" i="128" s="1" a="1"/>
  <c r="J385" i="128" s="1"/>
  <c r="K358" i="128"/>
  <c r="J355" i="128"/>
  <c r="J368" i="128" s="1" a="1"/>
  <c r="J368" i="128" s="1"/>
  <c r="K341" i="128"/>
  <c r="J338" i="128"/>
  <c r="J351" i="128" s="1" a="1"/>
  <c r="J351" i="128" s="1"/>
  <c r="K324" i="128"/>
  <c r="J321" i="128"/>
  <c r="J334" i="128" s="1" a="1"/>
  <c r="J334" i="128" s="1"/>
  <c r="K307" i="128"/>
  <c r="J304" i="128"/>
  <c r="J317" i="128" s="1" a="1"/>
  <c r="J317" i="128" s="1"/>
  <c r="K290" i="128"/>
  <c r="J287" i="128"/>
  <c r="J300" i="128" s="1" a="1"/>
  <c r="J300" i="128" s="1"/>
  <c r="K273" i="128"/>
  <c r="J270" i="128"/>
  <c r="J283" i="128" s="1" a="1"/>
  <c r="J283" i="128" s="1"/>
  <c r="K256" i="128"/>
  <c r="J253" i="128"/>
  <c r="J266" i="128" s="1" a="1"/>
  <c r="J266" i="128" s="1"/>
  <c r="K239" i="128"/>
  <c r="J236" i="128"/>
  <c r="J249" i="128" s="1" a="1"/>
  <c r="J249" i="128" s="1"/>
  <c r="K222" i="128"/>
  <c r="J219" i="128"/>
  <c r="J232" i="128" s="1" a="1"/>
  <c r="J232" i="128" s="1"/>
  <c r="AK224" i="128"/>
  <c r="AK241" i="128"/>
  <c r="AK258" i="128"/>
  <c r="AK275" i="128"/>
  <c r="AK292" i="128"/>
  <c r="AK309" i="128"/>
  <c r="AK326" i="128"/>
  <c r="AK343" i="128"/>
  <c r="AK360" i="128"/>
  <c r="AK377" i="128"/>
  <c r="AK394" i="128"/>
  <c r="AK411" i="128"/>
  <c r="AK428" i="128"/>
  <c r="AH426" i="128"/>
  <c r="AI426" i="128" s="1"/>
  <c r="AJ426" i="128" s="1"/>
  <c r="AL426" i="128"/>
  <c r="AM426" i="128" s="1"/>
  <c r="AN426" i="128" s="1"/>
  <c r="AO426" i="128" s="1"/>
  <c r="AP426" i="128" s="1"/>
  <c r="AQ426" i="128" s="1"/>
  <c r="AR426" i="128" s="1"/>
  <c r="AS426" i="128" s="1"/>
  <c r="AT426" i="128" s="1"/>
  <c r="AU426" i="128" s="1"/>
  <c r="AH409" i="128"/>
  <c r="AI409" i="128" s="1"/>
  <c r="AJ409" i="128" s="1"/>
  <c r="AL409" i="128"/>
  <c r="AM409" i="128" s="1"/>
  <c r="AN409" i="128" s="1"/>
  <c r="AO409" i="128" s="1"/>
  <c r="AP409" i="128" s="1"/>
  <c r="AQ409" i="128" s="1"/>
  <c r="AR409" i="128" s="1"/>
  <c r="AS409" i="128" s="1"/>
  <c r="AT409" i="128" s="1"/>
  <c r="AU409" i="128" s="1"/>
  <c r="AH392" i="128"/>
  <c r="AI392" i="128" s="1"/>
  <c r="AJ392" i="128" s="1"/>
  <c r="AL392" i="128"/>
  <c r="AM392" i="128" s="1"/>
  <c r="AN392" i="128" s="1"/>
  <c r="AO392" i="128" s="1"/>
  <c r="AP392" i="128" s="1"/>
  <c r="AQ392" i="128" s="1"/>
  <c r="AR392" i="128" s="1"/>
  <c r="AS392" i="128" s="1"/>
  <c r="AT392" i="128" s="1"/>
  <c r="AU392" i="128" s="1"/>
  <c r="AH375" i="128"/>
  <c r="AI375" i="128" s="1"/>
  <c r="AJ375" i="128" s="1"/>
  <c r="AL375" i="128"/>
  <c r="AM375" i="128" s="1"/>
  <c r="AN375" i="128" s="1"/>
  <c r="AO375" i="128" s="1"/>
  <c r="AP375" i="128" s="1"/>
  <c r="AQ375" i="128" s="1"/>
  <c r="AR375" i="128" s="1"/>
  <c r="AS375" i="128" s="1"/>
  <c r="AT375" i="128" s="1"/>
  <c r="AU375" i="128" s="1"/>
  <c r="AH358" i="128"/>
  <c r="AI358" i="128" s="1"/>
  <c r="AJ358" i="128" s="1"/>
  <c r="AL358" i="128"/>
  <c r="AM358" i="128" s="1"/>
  <c r="AN358" i="128" s="1"/>
  <c r="AO358" i="128" s="1"/>
  <c r="AP358" i="128" s="1"/>
  <c r="AQ358" i="128" s="1"/>
  <c r="AR358" i="128" s="1"/>
  <c r="AS358" i="128" s="1"/>
  <c r="AT358" i="128" s="1"/>
  <c r="AU358" i="128" s="1"/>
  <c r="AH341" i="128"/>
  <c r="AI341" i="128" s="1"/>
  <c r="AJ341" i="128" s="1"/>
  <c r="AL341" i="128"/>
  <c r="AM341" i="128" s="1"/>
  <c r="AN341" i="128" s="1"/>
  <c r="AO341" i="128" s="1"/>
  <c r="AP341" i="128" s="1"/>
  <c r="AQ341" i="128" s="1"/>
  <c r="AR341" i="128" s="1"/>
  <c r="AS341" i="128" s="1"/>
  <c r="AT341" i="128" s="1"/>
  <c r="AU341" i="128" s="1"/>
  <c r="AH324" i="128"/>
  <c r="AI324" i="128" s="1"/>
  <c r="AJ324" i="128" s="1"/>
  <c r="AL324" i="128"/>
  <c r="AM324" i="128" s="1"/>
  <c r="AN324" i="128" s="1"/>
  <c r="AO324" i="128" s="1"/>
  <c r="AP324" i="128" s="1"/>
  <c r="AQ324" i="128" s="1"/>
  <c r="AR324" i="128" s="1"/>
  <c r="AS324" i="128" s="1"/>
  <c r="AT324" i="128" s="1"/>
  <c r="AU324" i="128" s="1"/>
  <c r="AH307" i="128"/>
  <c r="AI307" i="128" s="1"/>
  <c r="AJ307" i="128" s="1"/>
  <c r="AL307" i="128"/>
  <c r="AM307" i="128" s="1"/>
  <c r="AN307" i="128" s="1"/>
  <c r="AO307" i="128" s="1"/>
  <c r="AP307" i="128" s="1"/>
  <c r="AQ307" i="128" s="1"/>
  <c r="AR307" i="128" s="1"/>
  <c r="AS307" i="128" s="1"/>
  <c r="AT307" i="128" s="1"/>
  <c r="AU307" i="128" s="1"/>
  <c r="AH290" i="128"/>
  <c r="AI290" i="128" s="1"/>
  <c r="AJ290" i="128" s="1"/>
  <c r="AL290" i="128"/>
  <c r="AM290" i="128" s="1"/>
  <c r="AN290" i="128" s="1"/>
  <c r="AO290" i="128" s="1"/>
  <c r="AP290" i="128" s="1"/>
  <c r="AQ290" i="128" s="1"/>
  <c r="AR290" i="128" s="1"/>
  <c r="AS290" i="128" s="1"/>
  <c r="AT290" i="128" s="1"/>
  <c r="AU290" i="128" s="1"/>
  <c r="AH273" i="128"/>
  <c r="AI273" i="128" s="1"/>
  <c r="AJ273" i="128" s="1"/>
  <c r="AL273" i="128"/>
  <c r="AM273" i="128" s="1"/>
  <c r="AN273" i="128" s="1"/>
  <c r="AO273" i="128" s="1"/>
  <c r="AP273" i="128" s="1"/>
  <c r="AQ273" i="128" s="1"/>
  <c r="AR273" i="128" s="1"/>
  <c r="AS273" i="128" s="1"/>
  <c r="AT273" i="128" s="1"/>
  <c r="AU273" i="128" s="1"/>
  <c r="AH256" i="128"/>
  <c r="AI256" i="128" s="1"/>
  <c r="AJ256" i="128" s="1"/>
  <c r="AL256" i="128"/>
  <c r="AM256" i="128" s="1"/>
  <c r="AN256" i="128" s="1"/>
  <c r="AO256" i="128" s="1"/>
  <c r="AP256" i="128" s="1"/>
  <c r="AQ256" i="128" s="1"/>
  <c r="AR256" i="128" s="1"/>
  <c r="AS256" i="128" s="1"/>
  <c r="AT256" i="128" s="1"/>
  <c r="AU256" i="128" s="1"/>
  <c r="AH239" i="128"/>
  <c r="AI239" i="128" s="1"/>
  <c r="AJ239" i="128" s="1"/>
  <c r="AL239" i="128"/>
  <c r="AM239" i="128" s="1"/>
  <c r="AN239" i="128" s="1"/>
  <c r="AO239" i="128" s="1"/>
  <c r="AP239" i="128" s="1"/>
  <c r="AQ239" i="128" s="1"/>
  <c r="AR239" i="128" s="1"/>
  <c r="AS239" i="128" s="1"/>
  <c r="AT239" i="128" s="1"/>
  <c r="AU239" i="128" s="1"/>
  <c r="AH222" i="128"/>
  <c r="AI222" i="128" s="1"/>
  <c r="AJ222" i="128" s="1"/>
  <c r="AL222" i="128"/>
  <c r="AM222" i="128" s="1"/>
  <c r="AN222" i="128" s="1"/>
  <c r="AO222" i="128" s="1"/>
  <c r="AP222" i="128" s="1"/>
  <c r="AQ222" i="128" s="1"/>
  <c r="AR222" i="128" s="1"/>
  <c r="AS222" i="128" s="1"/>
  <c r="AT222" i="128" s="1"/>
  <c r="AU222" i="128" s="1"/>
  <c r="T424" i="128"/>
  <c r="T407" i="128"/>
  <c r="T390" i="128"/>
  <c r="T373" i="128"/>
  <c r="T356" i="128"/>
  <c r="T339" i="128"/>
  <c r="T322" i="128"/>
  <c r="T305" i="128"/>
  <c r="T288" i="128"/>
  <c r="T271" i="128"/>
  <c r="T254" i="128"/>
  <c r="T237" i="128"/>
  <c r="T220" i="128"/>
  <c r="S71" i="128"/>
  <c r="R68" i="128"/>
  <c r="R85" i="128" s="1" a="1"/>
  <c r="R85" i="128" s="1"/>
  <c r="AN69" i="128"/>
  <c r="AM68" i="128"/>
  <c r="AM85" i="128" s="1" a="1"/>
  <c r="AM85" i="128" s="1"/>
  <c r="AQ69" i="128"/>
  <c r="AP68" i="128"/>
  <c r="AP85" i="128" s="1" a="1"/>
  <c r="AP85" i="128" s="1"/>
  <c r="S50" i="128"/>
  <c r="R47" i="128"/>
  <c r="R64" i="128" s="1" a="1"/>
  <c r="R64" i="128" s="1"/>
  <c r="AQ48" i="128"/>
  <c r="AP47" i="128"/>
  <c r="AP64" i="128" s="1" a="1"/>
  <c r="AP64" i="128" s="1"/>
  <c r="AN48" i="128"/>
  <c r="AM47" i="128"/>
  <c r="AM64" i="128" s="1" a="1"/>
  <c r="AM64" i="128" s="1"/>
  <c r="R26" i="128"/>
  <c r="R43" i="128" s="1" a="1"/>
  <c r="R43" i="128" s="1"/>
  <c r="S29" i="128"/>
  <c r="S8" i="128"/>
  <c r="R5" i="128"/>
  <c r="R22" i="128" s="1" a="1"/>
  <c r="R22" i="128" s="1"/>
  <c r="H92" i="128" l="1"/>
  <c r="AG91" i="128"/>
  <c r="AG118" i="128" s="1"/>
  <c r="H154" i="128"/>
  <c r="AG153" i="128"/>
  <c r="AG180" i="128" s="1"/>
  <c r="H185" i="128"/>
  <c r="AG184" i="128"/>
  <c r="AG211" i="128" s="1"/>
  <c r="H123" i="128"/>
  <c r="AG122" i="128"/>
  <c r="AG149" i="128" s="1" a="1"/>
  <c r="AG149" i="128" s="1"/>
  <c r="L426" i="128"/>
  <c r="K423" i="128"/>
  <c r="K436" i="128" s="1" a="1"/>
  <c r="K436" i="128" s="1"/>
  <c r="L409" i="128"/>
  <c r="K406" i="128"/>
  <c r="K419" i="128" s="1" a="1"/>
  <c r="K419" i="128" s="1"/>
  <c r="L392" i="128"/>
  <c r="K389" i="128"/>
  <c r="K402" i="128" s="1" a="1"/>
  <c r="K402" i="128" s="1"/>
  <c r="L375" i="128"/>
  <c r="K372" i="128"/>
  <c r="K385" i="128" s="1" a="1"/>
  <c r="K385" i="128" s="1"/>
  <c r="L358" i="128"/>
  <c r="K355" i="128"/>
  <c r="K368" i="128" s="1" a="1"/>
  <c r="K368" i="128" s="1"/>
  <c r="L341" i="128"/>
  <c r="K338" i="128"/>
  <c r="K351" i="128" s="1" a="1"/>
  <c r="K351" i="128" s="1"/>
  <c r="L324" i="128"/>
  <c r="K321" i="128"/>
  <c r="K334" i="128" s="1" a="1"/>
  <c r="K334" i="128" s="1"/>
  <c r="L307" i="128"/>
  <c r="K304" i="128"/>
  <c r="K317" i="128" s="1" a="1"/>
  <c r="K317" i="128" s="1"/>
  <c r="L290" i="128"/>
  <c r="K287" i="128"/>
  <c r="K300" i="128" s="1" a="1"/>
  <c r="K300" i="128" s="1"/>
  <c r="L273" i="128"/>
  <c r="K270" i="128"/>
  <c r="K283" i="128" s="1" a="1"/>
  <c r="K283" i="128" s="1"/>
  <c r="L256" i="128"/>
  <c r="K253" i="128"/>
  <c r="K266" i="128" s="1" a="1"/>
  <c r="K266" i="128" s="1"/>
  <c r="L239" i="128"/>
  <c r="K236" i="128"/>
  <c r="K249" i="128" s="1" a="1"/>
  <c r="K249" i="128" s="1"/>
  <c r="L222" i="128"/>
  <c r="K219" i="128"/>
  <c r="K232" i="128" s="1" a="1"/>
  <c r="K232" i="128" s="1"/>
  <c r="AH224" i="128"/>
  <c r="AI224" i="128" s="1"/>
  <c r="AJ224" i="128" s="1"/>
  <c r="AL224" i="128"/>
  <c r="AM224" i="128" s="1"/>
  <c r="AN224" i="128" s="1"/>
  <c r="AO224" i="128" s="1"/>
  <c r="AP224" i="128" s="1"/>
  <c r="AQ224" i="128" s="1"/>
  <c r="AH241" i="128"/>
  <c r="AI241" i="128" s="1"/>
  <c r="AJ241" i="128" s="1"/>
  <c r="AL241" i="128"/>
  <c r="AM241" i="128" s="1"/>
  <c r="AN241" i="128" s="1"/>
  <c r="AO241" i="128" s="1"/>
  <c r="AP241" i="128" s="1"/>
  <c r="AQ241" i="128" s="1"/>
  <c r="AH258" i="128"/>
  <c r="AI258" i="128" s="1"/>
  <c r="AJ258" i="128" s="1"/>
  <c r="AL258" i="128"/>
  <c r="AM258" i="128" s="1"/>
  <c r="AN258" i="128" s="1"/>
  <c r="AO258" i="128" s="1"/>
  <c r="AP258" i="128" s="1"/>
  <c r="AQ258" i="128" s="1"/>
  <c r="AH275" i="128"/>
  <c r="AI275" i="128" s="1"/>
  <c r="AJ275" i="128" s="1"/>
  <c r="AL275" i="128"/>
  <c r="AM275" i="128" s="1"/>
  <c r="AN275" i="128" s="1"/>
  <c r="AO275" i="128" s="1"/>
  <c r="AP275" i="128" s="1"/>
  <c r="AQ275" i="128" s="1"/>
  <c r="AH292" i="128"/>
  <c r="AI292" i="128" s="1"/>
  <c r="AJ292" i="128" s="1"/>
  <c r="AL292" i="128"/>
  <c r="AM292" i="128" s="1"/>
  <c r="AN292" i="128" s="1"/>
  <c r="AO292" i="128" s="1"/>
  <c r="AP292" i="128" s="1"/>
  <c r="AQ292" i="128" s="1"/>
  <c r="AH309" i="128"/>
  <c r="AI309" i="128" s="1"/>
  <c r="AJ309" i="128" s="1"/>
  <c r="AL309" i="128"/>
  <c r="AM309" i="128" s="1"/>
  <c r="AN309" i="128" s="1"/>
  <c r="AO309" i="128" s="1"/>
  <c r="AP309" i="128" s="1"/>
  <c r="AQ309" i="128" s="1"/>
  <c r="AH326" i="128"/>
  <c r="AI326" i="128" s="1"/>
  <c r="AJ326" i="128" s="1"/>
  <c r="AL326" i="128"/>
  <c r="AM326" i="128" s="1"/>
  <c r="AN326" i="128" s="1"/>
  <c r="AO326" i="128" s="1"/>
  <c r="AP326" i="128" s="1"/>
  <c r="AQ326" i="128" s="1"/>
  <c r="AH343" i="128"/>
  <c r="AI343" i="128" s="1"/>
  <c r="AJ343" i="128" s="1"/>
  <c r="AL343" i="128"/>
  <c r="AM343" i="128" s="1"/>
  <c r="AN343" i="128" s="1"/>
  <c r="AO343" i="128" s="1"/>
  <c r="AP343" i="128" s="1"/>
  <c r="AQ343" i="128" s="1"/>
  <c r="AH360" i="128"/>
  <c r="AI360" i="128" s="1"/>
  <c r="AJ360" i="128" s="1"/>
  <c r="AL360" i="128"/>
  <c r="AM360" i="128" s="1"/>
  <c r="AN360" i="128" s="1"/>
  <c r="AO360" i="128" s="1"/>
  <c r="AP360" i="128" s="1"/>
  <c r="AQ360" i="128" s="1"/>
  <c r="AH377" i="128"/>
  <c r="AI377" i="128" s="1"/>
  <c r="AJ377" i="128" s="1"/>
  <c r="AL377" i="128"/>
  <c r="AM377" i="128" s="1"/>
  <c r="AN377" i="128" s="1"/>
  <c r="AO377" i="128" s="1"/>
  <c r="AP377" i="128" s="1"/>
  <c r="AQ377" i="128" s="1"/>
  <c r="AH394" i="128"/>
  <c r="AI394" i="128" s="1"/>
  <c r="AJ394" i="128" s="1"/>
  <c r="AL394" i="128"/>
  <c r="AM394" i="128" s="1"/>
  <c r="AN394" i="128" s="1"/>
  <c r="AO394" i="128" s="1"/>
  <c r="AP394" i="128" s="1"/>
  <c r="AQ394" i="128" s="1"/>
  <c r="AH411" i="128"/>
  <c r="AI411" i="128" s="1"/>
  <c r="AJ411" i="128" s="1"/>
  <c r="AL411" i="128"/>
  <c r="AM411" i="128" s="1"/>
  <c r="AN411" i="128" s="1"/>
  <c r="AO411" i="128" s="1"/>
  <c r="AP411" i="128" s="1"/>
  <c r="AQ411" i="128" s="1"/>
  <c r="AH428" i="128"/>
  <c r="AI428" i="128" s="1"/>
  <c r="AJ428" i="128" s="1"/>
  <c r="AL428" i="128"/>
  <c r="AM428" i="128" s="1"/>
  <c r="AN428" i="128" s="1"/>
  <c r="AO428" i="128" s="1"/>
  <c r="AP428" i="128" s="1"/>
  <c r="AQ428" i="128" s="1"/>
  <c r="AK129" i="128"/>
  <c r="AK191" i="128"/>
  <c r="AK98" i="128"/>
  <c r="AK160" i="128"/>
  <c r="U424" i="128"/>
  <c r="U407" i="128"/>
  <c r="U390" i="128"/>
  <c r="U373" i="128"/>
  <c r="U356" i="128"/>
  <c r="U339" i="128"/>
  <c r="U322" i="128"/>
  <c r="U305" i="128"/>
  <c r="U288" i="128"/>
  <c r="U271" i="128"/>
  <c r="U254" i="128"/>
  <c r="U237" i="128"/>
  <c r="U220" i="128"/>
  <c r="T71" i="128"/>
  <c r="S68" i="128"/>
  <c r="S85" i="128" s="1" a="1"/>
  <c r="S85" i="128" s="1"/>
  <c r="AO69" i="128"/>
  <c r="AO68" i="128" s="1"/>
  <c r="AO85" i="128" s="1" a="1"/>
  <c r="AO85" i="128" s="1"/>
  <c r="AN68" i="128"/>
  <c r="AN85" i="128" s="1" a="1"/>
  <c r="AN85" i="128" s="1"/>
  <c r="AR69" i="128"/>
  <c r="AQ68" i="128"/>
  <c r="AQ85" i="128" s="1" a="1"/>
  <c r="AQ85" i="128" s="1"/>
  <c r="T50" i="128"/>
  <c r="S47" i="128"/>
  <c r="S64" i="128" s="1" a="1"/>
  <c r="S64" i="128" s="1"/>
  <c r="AR48" i="128"/>
  <c r="AQ47" i="128"/>
  <c r="AQ64" i="128" s="1" a="1"/>
  <c r="AQ64" i="128" s="1"/>
  <c r="AO48" i="128"/>
  <c r="AO47" i="128" s="1"/>
  <c r="AO64" i="128" s="1" a="1"/>
  <c r="AO64" i="128" s="1"/>
  <c r="AN47" i="128"/>
  <c r="AN64" i="128" s="1" a="1"/>
  <c r="AN64" i="128" s="1"/>
  <c r="S26" i="128"/>
  <c r="S43" i="128" s="1" a="1"/>
  <c r="S43" i="128" s="1"/>
  <c r="T29" i="128"/>
  <c r="T8" i="128"/>
  <c r="S5" i="128"/>
  <c r="S22" i="128" s="1" a="1"/>
  <c r="S22" i="128" s="1"/>
  <c r="I92" i="128" l="1"/>
  <c r="H91" i="128"/>
  <c r="H118" i="128" s="1" a="1"/>
  <c r="H118" i="128" s="1"/>
  <c r="H153" i="128"/>
  <c r="H180" i="128" s="1" a="1"/>
  <c r="H180" i="128" s="1"/>
  <c r="I154" i="128"/>
  <c r="J154" i="128" s="1"/>
  <c r="I185" i="128"/>
  <c r="H184" i="128"/>
  <c r="H211" i="128" s="1" a="1"/>
  <c r="H211" i="128" s="1"/>
  <c r="I123" i="128"/>
  <c r="H122" i="128"/>
  <c r="H149" i="128" s="1" a="1"/>
  <c r="H149" i="128" s="1"/>
  <c r="M426" i="128"/>
  <c r="L423" i="128"/>
  <c r="L436" i="128" s="1" a="1"/>
  <c r="L436" i="128" s="1"/>
  <c r="M409" i="128"/>
  <c r="L406" i="128"/>
  <c r="L419" i="128" s="1" a="1"/>
  <c r="L419" i="128" s="1"/>
  <c r="M392" i="128"/>
  <c r="L389" i="128"/>
  <c r="L402" i="128" s="1" a="1"/>
  <c r="L402" i="128" s="1"/>
  <c r="M375" i="128"/>
  <c r="L372" i="128"/>
  <c r="L385" i="128" s="1" a="1"/>
  <c r="L385" i="128" s="1"/>
  <c r="M358" i="128"/>
  <c r="L355" i="128"/>
  <c r="L368" i="128" s="1" a="1"/>
  <c r="L368" i="128" s="1"/>
  <c r="M341" i="128"/>
  <c r="L338" i="128"/>
  <c r="L351" i="128" s="1" a="1"/>
  <c r="L351" i="128" s="1"/>
  <c r="M324" i="128"/>
  <c r="L321" i="128"/>
  <c r="L334" i="128" s="1" a="1"/>
  <c r="L334" i="128" s="1"/>
  <c r="M307" i="128"/>
  <c r="L304" i="128"/>
  <c r="L317" i="128" s="1" a="1"/>
  <c r="L317" i="128" s="1"/>
  <c r="M290" i="128"/>
  <c r="L287" i="128"/>
  <c r="L300" i="128" s="1" a="1"/>
  <c r="L300" i="128" s="1"/>
  <c r="M273" i="128"/>
  <c r="L270" i="128"/>
  <c r="L283" i="128" s="1" a="1"/>
  <c r="L283" i="128" s="1"/>
  <c r="M256" i="128"/>
  <c r="L253" i="128"/>
  <c r="L266" i="128" s="1" a="1"/>
  <c r="L266" i="128" s="1"/>
  <c r="M239" i="128"/>
  <c r="L236" i="128"/>
  <c r="L249" i="128" s="1" a="1"/>
  <c r="L249" i="128" s="1"/>
  <c r="M222" i="128"/>
  <c r="L219" i="128"/>
  <c r="L232" i="128" s="1" a="1"/>
  <c r="L232" i="128" s="1"/>
  <c r="I122" i="128"/>
  <c r="I149" i="128" s="1" a="1"/>
  <c r="I149" i="128" s="1"/>
  <c r="J123" i="128"/>
  <c r="I91" i="128"/>
  <c r="I118" i="128" s="1" a="1"/>
  <c r="I118" i="128" s="1"/>
  <c r="J92" i="128"/>
  <c r="I153" i="128"/>
  <c r="I180" i="128" s="1" a="1"/>
  <c r="I180" i="128" s="1"/>
  <c r="AH129" i="128"/>
  <c r="AI129" i="128" s="1"/>
  <c r="AJ129" i="128" s="1"/>
  <c r="AL129" i="128"/>
  <c r="AH191" i="128"/>
  <c r="AI191" i="128" s="1"/>
  <c r="AJ191" i="128" s="1"/>
  <c r="AL191" i="128"/>
  <c r="AH98" i="128"/>
  <c r="AI98" i="128" s="1"/>
  <c r="AJ98" i="128" s="1"/>
  <c r="AL98" i="128"/>
  <c r="AH160" i="128"/>
  <c r="AI160" i="128" s="1"/>
  <c r="AJ160" i="128" s="1"/>
  <c r="AL160" i="128"/>
  <c r="AK130" i="128"/>
  <c r="AK192" i="128"/>
  <c r="AK99" i="128"/>
  <c r="AK161" i="128"/>
  <c r="AK126" i="128"/>
  <c r="AK188" i="128"/>
  <c r="AK95" i="128"/>
  <c r="AK157" i="128"/>
  <c r="AK125" i="128"/>
  <c r="AK187" i="128"/>
  <c r="AK94" i="128"/>
  <c r="AK156" i="128"/>
  <c r="AK124" i="128"/>
  <c r="AK93" i="128"/>
  <c r="AK155" i="128"/>
  <c r="AK186" i="128"/>
  <c r="AK123" i="128"/>
  <c r="AK185" i="128"/>
  <c r="AK92" i="128"/>
  <c r="AK154" i="128"/>
  <c r="V424" i="128"/>
  <c r="V407" i="128"/>
  <c r="V390" i="128"/>
  <c r="V373" i="128"/>
  <c r="V356" i="128"/>
  <c r="V339" i="128"/>
  <c r="V322" i="128"/>
  <c r="V305" i="128"/>
  <c r="V288" i="128"/>
  <c r="V271" i="128"/>
  <c r="V254" i="128"/>
  <c r="V237" i="128"/>
  <c r="V220" i="128"/>
  <c r="U71" i="128"/>
  <c r="T68" i="128"/>
  <c r="T85" i="128" s="1" a="1"/>
  <c r="T85" i="128" s="1"/>
  <c r="AS69" i="128"/>
  <c r="AR68" i="128"/>
  <c r="AR85" i="128" s="1" a="1"/>
  <c r="AR85" i="128" s="1"/>
  <c r="U50" i="128"/>
  <c r="T47" i="128"/>
  <c r="T64" i="128" s="1" a="1"/>
  <c r="T64" i="128" s="1"/>
  <c r="AS48" i="128"/>
  <c r="AR47" i="128"/>
  <c r="AR64" i="128" s="1" a="1"/>
  <c r="AR64" i="128" s="1"/>
  <c r="U29" i="128"/>
  <c r="T26" i="128"/>
  <c r="T43" i="128" s="1" a="1"/>
  <c r="T43" i="128" s="1"/>
  <c r="U8" i="128"/>
  <c r="T5" i="128"/>
  <c r="T22" i="128" s="1" a="1"/>
  <c r="T22" i="128" s="1"/>
  <c r="J185" i="128" l="1"/>
  <c r="I184" i="128"/>
  <c r="I211" i="128" s="1" a="1"/>
  <c r="I211" i="128" s="1"/>
  <c r="M423" i="128"/>
  <c r="M436" i="128" s="1" a="1"/>
  <c r="M436" i="128" s="1"/>
  <c r="N426" i="128"/>
  <c r="N409" i="128"/>
  <c r="M406" i="128"/>
  <c r="M419" i="128" s="1" a="1"/>
  <c r="M419" i="128" s="1"/>
  <c r="M389" i="128"/>
  <c r="M402" i="128" s="1" a="1"/>
  <c r="M402" i="128" s="1"/>
  <c r="N392" i="128"/>
  <c r="M372" i="128"/>
  <c r="M385" i="128" s="1" a="1"/>
  <c r="M385" i="128" s="1"/>
  <c r="N375" i="128"/>
  <c r="M355" i="128"/>
  <c r="M368" i="128" s="1" a="1"/>
  <c r="M368" i="128" s="1"/>
  <c r="N358" i="128"/>
  <c r="M338" i="128"/>
  <c r="M351" i="128" s="1" a="1"/>
  <c r="M351" i="128" s="1"/>
  <c r="N341" i="128"/>
  <c r="N324" i="128"/>
  <c r="M321" i="128"/>
  <c r="M334" i="128" s="1" a="1"/>
  <c r="M334" i="128" s="1"/>
  <c r="N307" i="128"/>
  <c r="M304" i="128"/>
  <c r="M317" i="128" s="1" a="1"/>
  <c r="M317" i="128" s="1"/>
  <c r="M287" i="128"/>
  <c r="M300" i="128" s="1" a="1"/>
  <c r="M300" i="128" s="1"/>
  <c r="N290" i="128"/>
  <c r="M270" i="128"/>
  <c r="M283" i="128" s="1" a="1"/>
  <c r="M283" i="128" s="1"/>
  <c r="N273" i="128"/>
  <c r="M253" i="128"/>
  <c r="M266" i="128" s="1" a="1"/>
  <c r="M266" i="128" s="1"/>
  <c r="N256" i="128"/>
  <c r="N239" i="128"/>
  <c r="M236" i="128"/>
  <c r="M249" i="128" s="1" a="1"/>
  <c r="M249" i="128" s="1"/>
  <c r="N222" i="128"/>
  <c r="M219" i="128"/>
  <c r="M232" i="128" s="1" a="1"/>
  <c r="M232" i="128" s="1"/>
  <c r="J122" i="128"/>
  <c r="J149" i="128" s="1" a="1"/>
  <c r="J149" i="128" s="1"/>
  <c r="K123" i="128"/>
  <c r="J91" i="128"/>
  <c r="J118" i="128" s="1" a="1"/>
  <c r="J118" i="128" s="1"/>
  <c r="K92" i="128"/>
  <c r="J153" i="128"/>
  <c r="J180" i="128" s="1" a="1"/>
  <c r="J180" i="128" s="1"/>
  <c r="K154" i="128"/>
  <c r="J184" i="128"/>
  <c r="J211" i="128" s="1" a="1"/>
  <c r="J211" i="128" s="1"/>
  <c r="K185" i="128"/>
  <c r="AP129" i="128"/>
  <c r="AQ129" i="128" s="1"/>
  <c r="AR129" i="128" s="1"/>
  <c r="AS129" i="128" s="1"/>
  <c r="AT129" i="128" s="1"/>
  <c r="AU129" i="128" s="1"/>
  <c r="AM129" i="128"/>
  <c r="AN129" i="128" s="1"/>
  <c r="AO129" i="128" s="1"/>
  <c r="AP191" i="128"/>
  <c r="AQ191" i="128" s="1"/>
  <c r="AR191" i="128" s="1"/>
  <c r="AS191" i="128" s="1"/>
  <c r="AT191" i="128" s="1"/>
  <c r="AU191" i="128" s="1"/>
  <c r="AM191" i="128"/>
  <c r="AN191" i="128" s="1"/>
  <c r="AO191" i="128" s="1"/>
  <c r="AP98" i="128"/>
  <c r="AQ98" i="128" s="1"/>
  <c r="AR98" i="128" s="1"/>
  <c r="AS98" i="128" s="1"/>
  <c r="AT98" i="128" s="1"/>
  <c r="AU98" i="128" s="1"/>
  <c r="AM98" i="128"/>
  <c r="AN98" i="128" s="1"/>
  <c r="AO98" i="128" s="1"/>
  <c r="AP160" i="128"/>
  <c r="AQ160" i="128" s="1"/>
  <c r="AR160" i="128" s="1"/>
  <c r="AS160" i="128" s="1"/>
  <c r="AT160" i="128" s="1"/>
  <c r="AU160" i="128" s="1"/>
  <c r="AM160" i="128"/>
  <c r="AN160" i="128" s="1"/>
  <c r="AO160" i="128" s="1"/>
  <c r="AH130" i="128"/>
  <c r="AI130" i="128" s="1"/>
  <c r="AJ130" i="128" s="1"/>
  <c r="AL130" i="128"/>
  <c r="AH192" i="128"/>
  <c r="AI192" i="128" s="1"/>
  <c r="AJ192" i="128" s="1"/>
  <c r="AL192" i="128"/>
  <c r="AH99" i="128"/>
  <c r="AI99" i="128" s="1"/>
  <c r="AJ99" i="128" s="1"/>
  <c r="AL99" i="128"/>
  <c r="AH161" i="128"/>
  <c r="AI161" i="128" s="1"/>
  <c r="AJ161" i="128" s="1"/>
  <c r="AL161" i="128"/>
  <c r="AH126" i="128"/>
  <c r="AI126" i="128" s="1"/>
  <c r="AJ126" i="128" s="1"/>
  <c r="AL126" i="128"/>
  <c r="AH188" i="128"/>
  <c r="AI188" i="128" s="1"/>
  <c r="AJ188" i="128" s="1"/>
  <c r="AL188" i="128"/>
  <c r="AH95" i="128"/>
  <c r="AI95" i="128" s="1"/>
  <c r="AJ95" i="128" s="1"/>
  <c r="AL95" i="128"/>
  <c r="AH157" i="128"/>
  <c r="AI157" i="128" s="1"/>
  <c r="AJ157" i="128" s="1"/>
  <c r="AL157" i="128"/>
  <c r="AH125" i="128"/>
  <c r="AI125" i="128" s="1"/>
  <c r="AJ125" i="128" s="1"/>
  <c r="AL125" i="128"/>
  <c r="AH187" i="128"/>
  <c r="AI187" i="128" s="1"/>
  <c r="AJ187" i="128" s="1"/>
  <c r="AL187" i="128"/>
  <c r="AH94" i="128"/>
  <c r="AI94" i="128" s="1"/>
  <c r="AJ94" i="128" s="1"/>
  <c r="AL94" i="128"/>
  <c r="AH156" i="128"/>
  <c r="AI156" i="128" s="1"/>
  <c r="AJ156" i="128" s="1"/>
  <c r="AL156" i="128"/>
  <c r="AH124" i="128"/>
  <c r="AI124" i="128" s="1"/>
  <c r="AJ124" i="128" s="1"/>
  <c r="AL124" i="128"/>
  <c r="AH93" i="128"/>
  <c r="AI93" i="128" s="1"/>
  <c r="AJ93" i="128" s="1"/>
  <c r="AL93" i="128"/>
  <c r="AH155" i="128"/>
  <c r="AI155" i="128" s="1"/>
  <c r="AJ155" i="128" s="1"/>
  <c r="AL155" i="128"/>
  <c r="AH186" i="128"/>
  <c r="AI186" i="128" s="1"/>
  <c r="AJ186" i="128" s="1"/>
  <c r="AL186" i="128"/>
  <c r="AH123" i="128"/>
  <c r="AK122" i="128"/>
  <c r="AK149" i="128" s="1" a="1"/>
  <c r="AK149" i="128" s="1"/>
  <c r="AL123" i="128"/>
  <c r="AH185" i="128"/>
  <c r="AK184" i="128"/>
  <c r="AK211" i="128" s="1" a="1"/>
  <c r="AK211" i="128" s="1"/>
  <c r="AL185" i="128"/>
  <c r="AH92" i="128"/>
  <c r="AK91" i="128"/>
  <c r="AK118" i="128" s="1" a="1"/>
  <c r="AK118" i="128" s="1"/>
  <c r="AL92" i="128"/>
  <c r="AH154" i="128"/>
  <c r="AK153" i="128"/>
  <c r="AK180" i="128" s="1" a="1"/>
  <c r="AK180" i="128" s="1"/>
  <c r="AL154" i="128"/>
  <c r="W424" i="128"/>
  <c r="W407" i="128"/>
  <c r="W390" i="128"/>
  <c r="W373" i="128"/>
  <c r="W356" i="128"/>
  <c r="W339" i="128"/>
  <c r="W322" i="128"/>
  <c r="W305" i="128"/>
  <c r="W288" i="128"/>
  <c r="W271" i="128"/>
  <c r="W254" i="128"/>
  <c r="W237" i="128"/>
  <c r="W220" i="128"/>
  <c r="V71" i="128"/>
  <c r="U68" i="128"/>
  <c r="U85" i="128" s="1" a="1"/>
  <c r="U85" i="128" s="1"/>
  <c r="AT69" i="128"/>
  <c r="AS68" i="128"/>
  <c r="AS85" i="128" s="1" a="1"/>
  <c r="AS85" i="128" s="1"/>
  <c r="V50" i="128"/>
  <c r="U47" i="128"/>
  <c r="U64" i="128" s="1" a="1"/>
  <c r="U64" i="128" s="1"/>
  <c r="AT48" i="128"/>
  <c r="AS47" i="128"/>
  <c r="AS64" i="128" s="1" a="1"/>
  <c r="AS64" i="128" s="1"/>
  <c r="U26" i="128"/>
  <c r="U43" i="128" s="1" a="1"/>
  <c r="U43" i="128" s="1"/>
  <c r="V29" i="128"/>
  <c r="V8" i="128"/>
  <c r="U5" i="128"/>
  <c r="U22" i="128" s="1" a="1"/>
  <c r="U22" i="128" s="1"/>
  <c r="O426" i="128" l="1"/>
  <c r="N423" i="128"/>
  <c r="N436" i="128" s="1" a="1"/>
  <c r="N436" i="128" s="1"/>
  <c r="O409" i="128"/>
  <c r="N406" i="128"/>
  <c r="N419" i="128" s="1" a="1"/>
  <c r="N419" i="128" s="1"/>
  <c r="O392" i="128"/>
  <c r="N389" i="128"/>
  <c r="N402" i="128" s="1" a="1"/>
  <c r="N402" i="128" s="1"/>
  <c r="O375" i="128"/>
  <c r="N372" i="128"/>
  <c r="N385" i="128" s="1" a="1"/>
  <c r="N385" i="128" s="1"/>
  <c r="O358" i="128"/>
  <c r="N355" i="128"/>
  <c r="N368" i="128" s="1" a="1"/>
  <c r="N368" i="128" s="1"/>
  <c r="O341" i="128"/>
  <c r="N338" i="128"/>
  <c r="N351" i="128" s="1" a="1"/>
  <c r="N351" i="128" s="1"/>
  <c r="O324" i="128"/>
  <c r="N321" i="128"/>
  <c r="N334" i="128" s="1" a="1"/>
  <c r="N334" i="128" s="1"/>
  <c r="O307" i="128"/>
  <c r="N304" i="128"/>
  <c r="N317" i="128" s="1" a="1"/>
  <c r="N317" i="128" s="1"/>
  <c r="O290" i="128"/>
  <c r="N287" i="128"/>
  <c r="N300" i="128" s="1" a="1"/>
  <c r="N300" i="128" s="1"/>
  <c r="O273" i="128"/>
  <c r="N270" i="128"/>
  <c r="N283" i="128" s="1" a="1"/>
  <c r="N283" i="128" s="1"/>
  <c r="O256" i="128"/>
  <c r="N253" i="128"/>
  <c r="N266" i="128" s="1" a="1"/>
  <c r="N266" i="128" s="1"/>
  <c r="O239" i="128"/>
  <c r="N236" i="128"/>
  <c r="N249" i="128" s="1" a="1"/>
  <c r="N249" i="128" s="1"/>
  <c r="O222" i="128"/>
  <c r="N219" i="128"/>
  <c r="N232" i="128" s="1" a="1"/>
  <c r="N232" i="128" s="1"/>
  <c r="K122" i="128"/>
  <c r="K149" i="128" s="1" a="1"/>
  <c r="K149" i="128" s="1"/>
  <c r="L123" i="128"/>
  <c r="K91" i="128"/>
  <c r="K118" i="128" s="1" a="1"/>
  <c r="K118" i="128" s="1"/>
  <c r="L92" i="128"/>
  <c r="K153" i="128"/>
  <c r="K180" i="128" s="1" a="1"/>
  <c r="K180" i="128" s="1"/>
  <c r="L154" i="128"/>
  <c r="K184" i="128"/>
  <c r="K211" i="128" s="1" a="1"/>
  <c r="K211" i="128" s="1"/>
  <c r="L185" i="128"/>
  <c r="AP130" i="128"/>
  <c r="AQ130" i="128" s="1"/>
  <c r="AR130" i="128" s="1"/>
  <c r="AS130" i="128" s="1"/>
  <c r="AT130" i="128" s="1"/>
  <c r="AU130" i="128" s="1"/>
  <c r="AM130" i="128"/>
  <c r="AN130" i="128" s="1"/>
  <c r="AO130" i="128" s="1"/>
  <c r="AP192" i="128"/>
  <c r="AQ192" i="128" s="1"/>
  <c r="AR192" i="128" s="1"/>
  <c r="AS192" i="128" s="1"/>
  <c r="AT192" i="128" s="1"/>
  <c r="AU192" i="128" s="1"/>
  <c r="AM192" i="128"/>
  <c r="AN192" i="128" s="1"/>
  <c r="AO192" i="128" s="1"/>
  <c r="AP99" i="128"/>
  <c r="AQ99" i="128" s="1"/>
  <c r="AR99" i="128" s="1"/>
  <c r="AS99" i="128" s="1"/>
  <c r="AT99" i="128" s="1"/>
  <c r="AU99" i="128" s="1"/>
  <c r="AM99" i="128"/>
  <c r="AN99" i="128" s="1"/>
  <c r="AO99" i="128" s="1"/>
  <c r="AP161" i="128"/>
  <c r="AQ161" i="128" s="1"/>
  <c r="AR161" i="128" s="1"/>
  <c r="AS161" i="128" s="1"/>
  <c r="AT161" i="128" s="1"/>
  <c r="AU161" i="128" s="1"/>
  <c r="AM161" i="128"/>
  <c r="AN161" i="128" s="1"/>
  <c r="AO161" i="128" s="1"/>
  <c r="AP126" i="128"/>
  <c r="AQ126" i="128" s="1"/>
  <c r="AR126" i="128" s="1"/>
  <c r="AS126" i="128" s="1"/>
  <c r="AT126" i="128" s="1"/>
  <c r="AU126" i="128" s="1"/>
  <c r="AM126" i="128"/>
  <c r="AN126" i="128" s="1"/>
  <c r="AO126" i="128" s="1"/>
  <c r="AP188" i="128"/>
  <c r="AQ188" i="128" s="1"/>
  <c r="AR188" i="128" s="1"/>
  <c r="AS188" i="128" s="1"/>
  <c r="AT188" i="128" s="1"/>
  <c r="AU188" i="128" s="1"/>
  <c r="AM188" i="128"/>
  <c r="AN188" i="128" s="1"/>
  <c r="AO188" i="128" s="1"/>
  <c r="AP95" i="128"/>
  <c r="AQ95" i="128" s="1"/>
  <c r="AR95" i="128" s="1"/>
  <c r="AS95" i="128" s="1"/>
  <c r="AT95" i="128" s="1"/>
  <c r="AU95" i="128" s="1"/>
  <c r="AM95" i="128"/>
  <c r="AN95" i="128" s="1"/>
  <c r="AO95" i="128" s="1"/>
  <c r="AP157" i="128"/>
  <c r="AQ157" i="128" s="1"/>
  <c r="AR157" i="128" s="1"/>
  <c r="AS157" i="128" s="1"/>
  <c r="AT157" i="128" s="1"/>
  <c r="AU157" i="128" s="1"/>
  <c r="AM157" i="128"/>
  <c r="AN157" i="128" s="1"/>
  <c r="AO157" i="128" s="1"/>
  <c r="AP125" i="128"/>
  <c r="AQ125" i="128" s="1"/>
  <c r="AR125" i="128" s="1"/>
  <c r="AS125" i="128" s="1"/>
  <c r="AT125" i="128" s="1"/>
  <c r="AU125" i="128" s="1"/>
  <c r="AM125" i="128"/>
  <c r="AN125" i="128" s="1"/>
  <c r="AO125" i="128" s="1"/>
  <c r="AP187" i="128"/>
  <c r="AQ187" i="128" s="1"/>
  <c r="AR187" i="128" s="1"/>
  <c r="AS187" i="128" s="1"/>
  <c r="AT187" i="128" s="1"/>
  <c r="AU187" i="128" s="1"/>
  <c r="AM187" i="128"/>
  <c r="AN187" i="128" s="1"/>
  <c r="AO187" i="128" s="1"/>
  <c r="AP94" i="128"/>
  <c r="AQ94" i="128" s="1"/>
  <c r="AR94" i="128" s="1"/>
  <c r="AS94" i="128" s="1"/>
  <c r="AT94" i="128" s="1"/>
  <c r="AU94" i="128" s="1"/>
  <c r="AM94" i="128"/>
  <c r="AN94" i="128" s="1"/>
  <c r="AO94" i="128" s="1"/>
  <c r="AP156" i="128"/>
  <c r="AQ156" i="128" s="1"/>
  <c r="AR156" i="128" s="1"/>
  <c r="AS156" i="128" s="1"/>
  <c r="AT156" i="128" s="1"/>
  <c r="AU156" i="128" s="1"/>
  <c r="AM156" i="128"/>
  <c r="AN156" i="128" s="1"/>
  <c r="AO156" i="128" s="1"/>
  <c r="AP124" i="128"/>
  <c r="AQ124" i="128" s="1"/>
  <c r="AR124" i="128" s="1"/>
  <c r="AS124" i="128" s="1"/>
  <c r="AT124" i="128" s="1"/>
  <c r="AU124" i="128" s="1"/>
  <c r="AM124" i="128"/>
  <c r="AN124" i="128" s="1"/>
  <c r="AO124" i="128" s="1"/>
  <c r="AP93" i="128"/>
  <c r="AQ93" i="128" s="1"/>
  <c r="AR93" i="128" s="1"/>
  <c r="AS93" i="128" s="1"/>
  <c r="AT93" i="128" s="1"/>
  <c r="AU93" i="128" s="1"/>
  <c r="AM93" i="128"/>
  <c r="AN93" i="128" s="1"/>
  <c r="AO93" i="128" s="1"/>
  <c r="AP155" i="128"/>
  <c r="AQ155" i="128" s="1"/>
  <c r="AR155" i="128" s="1"/>
  <c r="AS155" i="128" s="1"/>
  <c r="AT155" i="128" s="1"/>
  <c r="AU155" i="128" s="1"/>
  <c r="AM155" i="128"/>
  <c r="AN155" i="128" s="1"/>
  <c r="AO155" i="128" s="1"/>
  <c r="AP186" i="128"/>
  <c r="AQ186" i="128" s="1"/>
  <c r="AR186" i="128" s="1"/>
  <c r="AS186" i="128" s="1"/>
  <c r="AT186" i="128" s="1"/>
  <c r="AU186" i="128" s="1"/>
  <c r="AM186" i="128"/>
  <c r="AN186" i="128" s="1"/>
  <c r="AO186" i="128" s="1"/>
  <c r="AH122" i="128"/>
  <c r="AH149" i="128" s="1" a="1"/>
  <c r="AH149" i="128" s="1"/>
  <c r="AI123" i="128"/>
  <c r="AL122" i="128"/>
  <c r="AL149" i="128" s="1" a="1"/>
  <c r="AL149" i="128" s="1"/>
  <c r="AP123" i="128"/>
  <c r="AM123" i="128"/>
  <c r="AH184" i="128"/>
  <c r="AH211" i="128" s="1" a="1"/>
  <c r="AH211" i="128" s="1"/>
  <c r="AI185" i="128"/>
  <c r="AL184" i="128"/>
  <c r="AL211" i="128" s="1" a="1"/>
  <c r="AL211" i="128" s="1"/>
  <c r="AP185" i="128"/>
  <c r="AM185" i="128"/>
  <c r="AH91" i="128"/>
  <c r="AH118" i="128" s="1" a="1"/>
  <c r="AH118" i="128" s="1"/>
  <c r="AI92" i="128"/>
  <c r="AL91" i="128"/>
  <c r="AL118" i="128" s="1" a="1"/>
  <c r="AL118" i="128" s="1"/>
  <c r="AP92" i="128"/>
  <c r="AM92" i="128"/>
  <c r="AH153" i="128"/>
  <c r="AH180" i="128" s="1" a="1"/>
  <c r="AH180" i="128" s="1"/>
  <c r="AI154" i="128"/>
  <c r="AL153" i="128"/>
  <c r="AL180" i="128" s="1" a="1"/>
  <c r="AL180" i="128" s="1"/>
  <c r="AP154" i="128"/>
  <c r="AM154" i="128"/>
  <c r="X424" i="128"/>
  <c r="X407" i="128"/>
  <c r="X390" i="128"/>
  <c r="X373" i="128"/>
  <c r="X356" i="128"/>
  <c r="X339" i="128"/>
  <c r="X322" i="128"/>
  <c r="X305" i="128"/>
  <c r="X288" i="128"/>
  <c r="X271" i="128"/>
  <c r="X254" i="128"/>
  <c r="X237" i="128"/>
  <c r="X220" i="128"/>
  <c r="W71" i="128"/>
  <c r="V68" i="128"/>
  <c r="V85" i="128" s="1" a="1"/>
  <c r="V85" i="128" s="1"/>
  <c r="AU69" i="128"/>
  <c r="AU68" i="128" s="1"/>
  <c r="AU85" i="128" s="1" a="1"/>
  <c r="AU85" i="128" s="1"/>
  <c r="AT68" i="128"/>
  <c r="AT85" i="128" s="1" a="1"/>
  <c r="AT85" i="128" s="1"/>
  <c r="W50" i="128"/>
  <c r="V47" i="128"/>
  <c r="V64" i="128" s="1" a="1"/>
  <c r="V64" i="128" s="1"/>
  <c r="AT47" i="128"/>
  <c r="AT64" i="128" s="1" a="1"/>
  <c r="AT64" i="128" s="1"/>
  <c r="AU48" i="128"/>
  <c r="AU47" i="128" s="1"/>
  <c r="AU64" i="128" s="1" a="1"/>
  <c r="AU64" i="128" s="1"/>
  <c r="W29" i="128"/>
  <c r="V26" i="128"/>
  <c r="V43" i="128" s="1" a="1"/>
  <c r="V43" i="128" s="1"/>
  <c r="W8" i="128"/>
  <c r="V5" i="128"/>
  <c r="V22" i="128" s="1" a="1"/>
  <c r="V22" i="128" s="1"/>
  <c r="P426" i="128" l="1"/>
  <c r="O423" i="128"/>
  <c r="O436" i="128" s="1" a="1"/>
  <c r="O436" i="128" s="1"/>
  <c r="P409" i="128"/>
  <c r="O406" i="128"/>
  <c r="O419" i="128" s="1" a="1"/>
  <c r="O419" i="128" s="1"/>
  <c r="P392" i="128"/>
  <c r="O389" i="128"/>
  <c r="O402" i="128" s="1" a="1"/>
  <c r="O402" i="128" s="1"/>
  <c r="P375" i="128"/>
  <c r="O372" i="128"/>
  <c r="O385" i="128" s="1" a="1"/>
  <c r="O385" i="128" s="1"/>
  <c r="P358" i="128"/>
  <c r="O355" i="128"/>
  <c r="O368" i="128" s="1" a="1"/>
  <c r="O368" i="128" s="1"/>
  <c r="P341" i="128"/>
  <c r="O338" i="128"/>
  <c r="O351" i="128" s="1" a="1"/>
  <c r="O351" i="128" s="1"/>
  <c r="P324" i="128"/>
  <c r="O321" i="128"/>
  <c r="O334" i="128" s="1" a="1"/>
  <c r="O334" i="128" s="1"/>
  <c r="P307" i="128"/>
  <c r="O304" i="128"/>
  <c r="O317" i="128" s="1" a="1"/>
  <c r="O317" i="128" s="1"/>
  <c r="P290" i="128"/>
  <c r="O287" i="128"/>
  <c r="O300" i="128" s="1" a="1"/>
  <c r="O300" i="128" s="1"/>
  <c r="P273" i="128"/>
  <c r="O270" i="128"/>
  <c r="O283" i="128" s="1" a="1"/>
  <c r="O283" i="128" s="1"/>
  <c r="P256" i="128"/>
  <c r="O253" i="128"/>
  <c r="O266" i="128" s="1" a="1"/>
  <c r="O266" i="128" s="1"/>
  <c r="P239" i="128"/>
  <c r="O236" i="128"/>
  <c r="O249" i="128" s="1" a="1"/>
  <c r="O249" i="128" s="1"/>
  <c r="P222" i="128"/>
  <c r="O219" i="128"/>
  <c r="O232" i="128" s="1" a="1"/>
  <c r="O232" i="128" s="1"/>
  <c r="L122" i="128"/>
  <c r="L149" i="128" s="1" a="1"/>
  <c r="L149" i="128" s="1"/>
  <c r="M123" i="128"/>
  <c r="L91" i="128"/>
  <c r="L118" i="128" s="1" a="1"/>
  <c r="L118" i="128" s="1"/>
  <c r="M92" i="128"/>
  <c r="L153" i="128"/>
  <c r="L180" i="128" s="1" a="1"/>
  <c r="L180" i="128" s="1"/>
  <c r="M154" i="128"/>
  <c r="L184" i="128"/>
  <c r="L211" i="128" s="1" a="1"/>
  <c r="L211" i="128" s="1"/>
  <c r="M185" i="128"/>
  <c r="AI122" i="128"/>
  <c r="AI149" i="128" s="1" a="1"/>
  <c r="AI149" i="128" s="1"/>
  <c r="AJ123" i="128"/>
  <c r="AJ122" i="128" s="1"/>
  <c r="AJ149" i="128" s="1" a="1"/>
  <c r="AJ149" i="128" s="1"/>
  <c r="AQ123" i="128"/>
  <c r="AP122" i="128"/>
  <c r="AP149" i="128" s="1" a="1"/>
  <c r="AP149" i="128" s="1"/>
  <c r="AM122" i="128"/>
  <c r="AM149" i="128" s="1" a="1"/>
  <c r="AM149" i="128" s="1"/>
  <c r="AN123" i="128"/>
  <c r="AI184" i="128"/>
  <c r="AI211" i="128" s="1" a="1"/>
  <c r="AI211" i="128" s="1"/>
  <c r="AJ185" i="128"/>
  <c r="AJ184" i="128" s="1"/>
  <c r="AJ211" i="128" s="1" a="1"/>
  <c r="AJ211" i="128" s="1"/>
  <c r="AP184" i="128"/>
  <c r="AP211" i="128" s="1" a="1"/>
  <c r="AP211" i="128" s="1"/>
  <c r="AQ185" i="128"/>
  <c r="AM184" i="128"/>
  <c r="AM211" i="128" s="1" a="1"/>
  <c r="AM211" i="128" s="1"/>
  <c r="AN185" i="128"/>
  <c r="AI91" i="128"/>
  <c r="AI118" i="128" s="1" a="1"/>
  <c r="AI118" i="128" s="1"/>
  <c r="AJ92" i="128"/>
  <c r="AJ91" i="128" s="1"/>
  <c r="AJ118" i="128" s="1" a="1"/>
  <c r="AJ118" i="128" s="1"/>
  <c r="AQ92" i="128"/>
  <c r="AP91" i="128"/>
  <c r="AP118" i="128" s="1" a="1"/>
  <c r="AP118" i="128" s="1"/>
  <c r="AN92" i="128"/>
  <c r="AM91" i="128"/>
  <c r="AM118" i="128" s="1" a="1"/>
  <c r="AM118" i="128" s="1"/>
  <c r="AI153" i="128"/>
  <c r="AI180" i="128" s="1" a="1"/>
  <c r="AI180" i="128" s="1"/>
  <c r="AJ154" i="128"/>
  <c r="AJ153" i="128" s="1"/>
  <c r="AJ180" i="128" s="1" a="1"/>
  <c r="AJ180" i="128" s="1"/>
  <c r="AQ154" i="128"/>
  <c r="AP153" i="128"/>
  <c r="AP180" i="128" s="1" a="1"/>
  <c r="AP180" i="128" s="1"/>
  <c r="AN154" i="128"/>
  <c r="AM153" i="128"/>
  <c r="AM180" i="128" s="1" a="1"/>
  <c r="AM180" i="128" s="1"/>
  <c r="Y424" i="128"/>
  <c r="Y407" i="128"/>
  <c r="Y390" i="128"/>
  <c r="Y373" i="128"/>
  <c r="Y356" i="128"/>
  <c r="Y339" i="128"/>
  <c r="Y322" i="128"/>
  <c r="Y305" i="128"/>
  <c r="Y288" i="128"/>
  <c r="Y271" i="128"/>
  <c r="Y254" i="128"/>
  <c r="Y237" i="128"/>
  <c r="Y220" i="128"/>
  <c r="X71" i="128"/>
  <c r="W68" i="128"/>
  <c r="W85" i="128" s="1" a="1"/>
  <c r="W85" i="128" s="1"/>
  <c r="X50" i="128"/>
  <c r="W47" i="128"/>
  <c r="W64" i="128" s="1" a="1"/>
  <c r="W64" i="128" s="1"/>
  <c r="W26" i="128"/>
  <c r="W43" i="128" s="1" a="1"/>
  <c r="W43" i="128" s="1"/>
  <c r="X29" i="128"/>
  <c r="X8" i="128"/>
  <c r="W5" i="128"/>
  <c r="W22" i="128" s="1" a="1"/>
  <c r="W22" i="128" s="1"/>
  <c r="Q426" i="128" l="1"/>
  <c r="P423" i="128"/>
  <c r="P436" i="128" s="1" a="1"/>
  <c r="P436" i="128" s="1"/>
  <c r="P406" i="128"/>
  <c r="P419" i="128" s="1" a="1"/>
  <c r="P419" i="128" s="1"/>
  <c r="Q409" i="128"/>
  <c r="Q392" i="128"/>
  <c r="P389" i="128"/>
  <c r="P402" i="128" s="1" a="1"/>
  <c r="P402" i="128" s="1"/>
  <c r="Q375" i="128"/>
  <c r="P372" i="128"/>
  <c r="P385" i="128" s="1" a="1"/>
  <c r="P385" i="128" s="1"/>
  <c r="P355" i="128"/>
  <c r="P368" i="128" s="1" a="1"/>
  <c r="P368" i="128" s="1"/>
  <c r="Q358" i="128"/>
  <c r="Q341" i="128"/>
  <c r="P338" i="128"/>
  <c r="P351" i="128" s="1" a="1"/>
  <c r="P351" i="128" s="1"/>
  <c r="P321" i="128"/>
  <c r="P334" i="128" s="1" a="1"/>
  <c r="P334" i="128" s="1"/>
  <c r="Q324" i="128"/>
  <c r="P304" i="128"/>
  <c r="P317" i="128" s="1" a="1"/>
  <c r="P317" i="128" s="1"/>
  <c r="Q307" i="128"/>
  <c r="Q290" i="128"/>
  <c r="P287" i="128"/>
  <c r="P300" i="128" s="1" a="1"/>
  <c r="P300" i="128" s="1"/>
  <c r="P270" i="128"/>
  <c r="P283" i="128" s="1" a="1"/>
  <c r="P283" i="128" s="1"/>
  <c r="Q273" i="128"/>
  <c r="Q256" i="128"/>
  <c r="P253" i="128"/>
  <c r="P266" i="128" s="1" a="1"/>
  <c r="P266" i="128" s="1"/>
  <c r="Q239" i="128"/>
  <c r="P236" i="128"/>
  <c r="P249" i="128" s="1" a="1"/>
  <c r="P249" i="128" s="1"/>
  <c r="Q222" i="128"/>
  <c r="P219" i="128"/>
  <c r="P232" i="128" s="1" a="1"/>
  <c r="P232" i="128" s="1"/>
  <c r="M122" i="128"/>
  <c r="M149" i="128" s="1" a="1"/>
  <c r="M149" i="128" s="1"/>
  <c r="N123" i="128"/>
  <c r="M91" i="128"/>
  <c r="M118" i="128" s="1" a="1"/>
  <c r="M118" i="128" s="1"/>
  <c r="N92" i="128"/>
  <c r="M153" i="128"/>
  <c r="M180" i="128" s="1" a="1"/>
  <c r="M180" i="128" s="1"/>
  <c r="N154" i="128"/>
  <c r="N185" i="128"/>
  <c r="M184" i="128"/>
  <c r="M211" i="128" s="1" a="1"/>
  <c r="M211" i="128" s="1"/>
  <c r="AQ122" i="128"/>
  <c r="AQ149" i="128" s="1" a="1"/>
  <c r="AQ149" i="128" s="1"/>
  <c r="AR123" i="128"/>
  <c r="AN122" i="128"/>
  <c r="AN149" i="128" s="1" a="1"/>
  <c r="AN149" i="128" s="1"/>
  <c r="AO123" i="128"/>
  <c r="AO122" i="128" s="1"/>
  <c r="AO149" i="128" s="1" a="1"/>
  <c r="AO149" i="128" s="1"/>
  <c r="AQ184" i="128"/>
  <c r="AQ211" i="128" s="1" a="1"/>
  <c r="AQ211" i="128" s="1"/>
  <c r="AR185" i="128"/>
  <c r="AN184" i="128"/>
  <c r="AN211" i="128" s="1" a="1"/>
  <c r="AN211" i="128" s="1"/>
  <c r="AO185" i="128"/>
  <c r="AO184" i="128" s="1"/>
  <c r="AO211" i="128" s="1" a="1"/>
  <c r="AO211" i="128" s="1"/>
  <c r="AQ91" i="128"/>
  <c r="AQ118" i="128" s="1" a="1"/>
  <c r="AQ118" i="128" s="1"/>
  <c r="AR92" i="128"/>
  <c r="AN91" i="128"/>
  <c r="AN118" i="128" s="1" a="1"/>
  <c r="AN118" i="128" s="1"/>
  <c r="AO92" i="128"/>
  <c r="AO91" i="128" s="1"/>
  <c r="AO118" i="128" s="1" a="1"/>
  <c r="AO118" i="128" s="1"/>
  <c r="AQ153" i="128"/>
  <c r="AQ180" i="128" s="1" a="1"/>
  <c r="AQ180" i="128" s="1"/>
  <c r="AR154" i="128"/>
  <c r="AN153" i="128"/>
  <c r="AN180" i="128" s="1" a="1"/>
  <c r="AN180" i="128" s="1"/>
  <c r="AO154" i="128"/>
  <c r="AO153" i="128" s="1"/>
  <c r="AO180" i="128" s="1" a="1"/>
  <c r="AO180" i="128" s="1"/>
  <c r="Z424" i="128"/>
  <c r="Z407" i="128"/>
  <c r="Z390" i="128"/>
  <c r="Z373" i="128"/>
  <c r="Z356" i="128"/>
  <c r="Z339" i="128"/>
  <c r="Z322" i="128"/>
  <c r="Z305" i="128"/>
  <c r="Z288" i="128"/>
  <c r="Z271" i="128"/>
  <c r="Z254" i="128"/>
  <c r="Z237" i="128"/>
  <c r="Z220" i="128"/>
  <c r="Y71" i="128"/>
  <c r="X68" i="128"/>
  <c r="X85" i="128" s="1" a="1"/>
  <c r="X85" i="128" s="1"/>
  <c r="X47" i="128"/>
  <c r="X64" i="128" s="1" a="1"/>
  <c r="X64" i="128" s="1"/>
  <c r="Y50" i="128"/>
  <c r="Y29" i="128"/>
  <c r="X26" i="128"/>
  <c r="X43" i="128" s="1" a="1"/>
  <c r="X43" i="128" s="1"/>
  <c r="Y8" i="128"/>
  <c r="X5" i="128"/>
  <c r="X22" i="128" s="1" a="1"/>
  <c r="X22" i="128" s="1"/>
  <c r="R426" i="128" l="1"/>
  <c r="Q423" i="128"/>
  <c r="Q436" i="128" s="1" a="1"/>
  <c r="Q436" i="128" s="1"/>
  <c r="R409" i="128"/>
  <c r="Q406" i="128"/>
  <c r="Q419" i="128" s="1" a="1"/>
  <c r="Q419" i="128" s="1"/>
  <c r="R392" i="128"/>
  <c r="Q389" i="128"/>
  <c r="Q402" i="128" s="1" a="1"/>
  <c r="Q402" i="128" s="1"/>
  <c r="R375" i="128"/>
  <c r="Q372" i="128"/>
  <c r="Q385" i="128" s="1" a="1"/>
  <c r="Q385" i="128" s="1"/>
  <c r="R358" i="128"/>
  <c r="Q355" i="128"/>
  <c r="Q368" i="128" s="1" a="1"/>
  <c r="Q368" i="128" s="1"/>
  <c r="R341" i="128"/>
  <c r="Q338" i="128"/>
  <c r="Q351" i="128" s="1" a="1"/>
  <c r="Q351" i="128" s="1"/>
  <c r="R324" i="128"/>
  <c r="Q321" i="128"/>
  <c r="Q334" i="128" s="1" a="1"/>
  <c r="Q334" i="128" s="1"/>
  <c r="R307" i="128"/>
  <c r="Q304" i="128"/>
  <c r="Q317" i="128" s="1" a="1"/>
  <c r="Q317" i="128" s="1"/>
  <c r="R290" i="128"/>
  <c r="Q287" i="128"/>
  <c r="Q300" i="128" s="1" a="1"/>
  <c r="Q300" i="128" s="1"/>
  <c r="R273" i="128"/>
  <c r="Q270" i="128"/>
  <c r="Q283" i="128" s="1" a="1"/>
  <c r="Q283" i="128" s="1"/>
  <c r="R256" i="128"/>
  <c r="Q253" i="128"/>
  <c r="Q266" i="128" s="1" a="1"/>
  <c r="Q266" i="128" s="1"/>
  <c r="R239" i="128"/>
  <c r="Q236" i="128"/>
  <c r="Q249" i="128" s="1" a="1"/>
  <c r="Q249" i="128" s="1"/>
  <c r="R222" i="128"/>
  <c r="Q219" i="128"/>
  <c r="Q232" i="128" s="1" a="1"/>
  <c r="Q232" i="128" s="1"/>
  <c r="N122" i="128"/>
  <c r="N149" i="128" s="1" a="1"/>
  <c r="N149" i="128" s="1"/>
  <c r="O123" i="128"/>
  <c r="N91" i="128"/>
  <c r="N118" i="128" s="1" a="1"/>
  <c r="N118" i="128" s="1"/>
  <c r="O92" i="128"/>
  <c r="N153" i="128"/>
  <c r="N180" i="128" s="1" a="1"/>
  <c r="N180" i="128" s="1"/>
  <c r="O154" i="128"/>
  <c r="N184" i="128"/>
  <c r="N211" i="128" s="1" a="1"/>
  <c r="N211" i="128" s="1"/>
  <c r="O185" i="128"/>
  <c r="AR122" i="128"/>
  <c r="AR149" i="128" s="1" a="1"/>
  <c r="AR149" i="128" s="1"/>
  <c r="AS123" i="128"/>
  <c r="AR184" i="128"/>
  <c r="AR211" i="128" s="1" a="1"/>
  <c r="AR211" i="128" s="1"/>
  <c r="AS185" i="128"/>
  <c r="AR91" i="128"/>
  <c r="AR118" i="128" s="1" a="1"/>
  <c r="AR118" i="128" s="1"/>
  <c r="AS92" i="128"/>
  <c r="AR153" i="128"/>
  <c r="AR180" i="128" s="1" a="1"/>
  <c r="AR180" i="128" s="1"/>
  <c r="AS154" i="128"/>
  <c r="AA424" i="128"/>
  <c r="AA407" i="128"/>
  <c r="AA390" i="128"/>
  <c r="AA373" i="128"/>
  <c r="AA356" i="128"/>
  <c r="AA339" i="128"/>
  <c r="AA322" i="128"/>
  <c r="AA305" i="128"/>
  <c r="AA288" i="128"/>
  <c r="AA271" i="128"/>
  <c r="AA254" i="128"/>
  <c r="AA237" i="128"/>
  <c r="AA220" i="128"/>
  <c r="Z71" i="128"/>
  <c r="Y68" i="128"/>
  <c r="Y85" i="128" s="1" a="1"/>
  <c r="Y85" i="128" s="1"/>
  <c r="Y47" i="128"/>
  <c r="Y64" i="128" s="1" a="1"/>
  <c r="Y64" i="128" s="1"/>
  <c r="Z50" i="128"/>
  <c r="Y26" i="128"/>
  <c r="Y43" i="128" s="1" a="1"/>
  <c r="Y43" i="128" s="1"/>
  <c r="Z29" i="128"/>
  <c r="Z8" i="128"/>
  <c r="Y5" i="128"/>
  <c r="Y22" i="128" s="1" a="1"/>
  <c r="Y22" i="128" s="1"/>
  <c r="S426" i="128" l="1"/>
  <c r="R423" i="128"/>
  <c r="R436" i="128" s="1" a="1"/>
  <c r="R436" i="128" s="1"/>
  <c r="S409" i="128"/>
  <c r="R406" i="128"/>
  <c r="R419" i="128" s="1" a="1"/>
  <c r="R419" i="128" s="1"/>
  <c r="S392" i="128"/>
  <c r="R389" i="128"/>
  <c r="R402" i="128" s="1" a="1"/>
  <c r="R402" i="128" s="1"/>
  <c r="S375" i="128"/>
  <c r="R372" i="128"/>
  <c r="R385" i="128" s="1" a="1"/>
  <c r="R385" i="128" s="1"/>
  <c r="S358" i="128"/>
  <c r="R355" i="128"/>
  <c r="R368" i="128" s="1" a="1"/>
  <c r="R368" i="128" s="1"/>
  <c r="S341" i="128"/>
  <c r="R338" i="128"/>
  <c r="R351" i="128" s="1" a="1"/>
  <c r="R351" i="128" s="1"/>
  <c r="S324" i="128"/>
  <c r="R321" i="128"/>
  <c r="R334" i="128" s="1" a="1"/>
  <c r="R334" i="128" s="1"/>
  <c r="S307" i="128"/>
  <c r="R304" i="128"/>
  <c r="R317" i="128" s="1" a="1"/>
  <c r="R317" i="128" s="1"/>
  <c r="S290" i="128"/>
  <c r="R287" i="128"/>
  <c r="R300" i="128" s="1" a="1"/>
  <c r="R300" i="128" s="1"/>
  <c r="S273" i="128"/>
  <c r="R270" i="128"/>
  <c r="R283" i="128" s="1" a="1"/>
  <c r="R283" i="128" s="1"/>
  <c r="S256" i="128"/>
  <c r="R253" i="128"/>
  <c r="R266" i="128" s="1" a="1"/>
  <c r="R266" i="128" s="1"/>
  <c r="S239" i="128"/>
  <c r="R236" i="128"/>
  <c r="R249" i="128" s="1" a="1"/>
  <c r="R249" i="128" s="1"/>
  <c r="S222" i="128"/>
  <c r="R219" i="128"/>
  <c r="R232" i="128" s="1" a="1"/>
  <c r="R232" i="128" s="1"/>
  <c r="O122" i="128"/>
  <c r="O149" i="128" s="1" a="1"/>
  <c r="O149" i="128" s="1"/>
  <c r="P123" i="128"/>
  <c r="O91" i="128"/>
  <c r="O118" i="128" s="1" a="1"/>
  <c r="O118" i="128" s="1"/>
  <c r="P92" i="128"/>
  <c r="O153" i="128"/>
  <c r="O180" i="128" s="1" a="1"/>
  <c r="O180" i="128" s="1"/>
  <c r="P154" i="128"/>
  <c r="O184" i="128"/>
  <c r="O211" i="128" s="1" a="1"/>
  <c r="O211" i="128" s="1"/>
  <c r="P185" i="128"/>
  <c r="AS122" i="128"/>
  <c r="AS149" i="128" s="1" a="1"/>
  <c r="AS149" i="128" s="1"/>
  <c r="AT123" i="128"/>
  <c r="AS184" i="128"/>
  <c r="AS211" i="128" s="1" a="1"/>
  <c r="AS211" i="128" s="1"/>
  <c r="AT185" i="128"/>
  <c r="AS91" i="128"/>
  <c r="AS118" i="128" s="1" a="1"/>
  <c r="AS118" i="128" s="1"/>
  <c r="AT92" i="128"/>
  <c r="AS153" i="128"/>
  <c r="AS180" i="128" s="1" a="1"/>
  <c r="AS180" i="128" s="1"/>
  <c r="AT154" i="128"/>
  <c r="AB424" i="128"/>
  <c r="AB407" i="128"/>
  <c r="AB390" i="128"/>
  <c r="AB373" i="128"/>
  <c r="AB356" i="128"/>
  <c r="AB339" i="128"/>
  <c r="AB322" i="128"/>
  <c r="AB305" i="128"/>
  <c r="AB288" i="128"/>
  <c r="AB271" i="128"/>
  <c r="AB254" i="128"/>
  <c r="AB237" i="128"/>
  <c r="AB220" i="128"/>
  <c r="AA71" i="128"/>
  <c r="Z68" i="128"/>
  <c r="Z85" i="128" s="1" a="1"/>
  <c r="Z85" i="128" s="1"/>
  <c r="Z47" i="128"/>
  <c r="Z64" i="128" s="1" a="1"/>
  <c r="Z64" i="128" s="1"/>
  <c r="AA50" i="128"/>
  <c r="AA29" i="128"/>
  <c r="Z26" i="128"/>
  <c r="Z43" i="128" s="1" a="1"/>
  <c r="Z43" i="128" s="1"/>
  <c r="AA8" i="128"/>
  <c r="Z5" i="128"/>
  <c r="Z22" i="128" s="1" a="1"/>
  <c r="Z22" i="128" s="1"/>
  <c r="T426" i="128" l="1"/>
  <c r="S423" i="128"/>
  <c r="S436" i="128" s="1" a="1"/>
  <c r="S436" i="128" s="1"/>
  <c r="T409" i="128"/>
  <c r="S406" i="128"/>
  <c r="S419" i="128" s="1" a="1"/>
  <c r="S419" i="128" s="1"/>
  <c r="T392" i="128"/>
  <c r="S389" i="128"/>
  <c r="S402" i="128" s="1" a="1"/>
  <c r="S402" i="128" s="1"/>
  <c r="T375" i="128"/>
  <c r="S372" i="128"/>
  <c r="S385" i="128" s="1" a="1"/>
  <c r="S385" i="128" s="1"/>
  <c r="T358" i="128"/>
  <c r="S355" i="128"/>
  <c r="S368" i="128" s="1" a="1"/>
  <c r="S368" i="128" s="1"/>
  <c r="T341" i="128"/>
  <c r="S338" i="128"/>
  <c r="S351" i="128" s="1" a="1"/>
  <c r="S351" i="128" s="1"/>
  <c r="T324" i="128"/>
  <c r="S321" i="128"/>
  <c r="S334" i="128" s="1" a="1"/>
  <c r="S334" i="128" s="1"/>
  <c r="T307" i="128"/>
  <c r="S304" i="128"/>
  <c r="S317" i="128" s="1" a="1"/>
  <c r="S317" i="128" s="1"/>
  <c r="T290" i="128"/>
  <c r="S287" i="128"/>
  <c r="S300" i="128" s="1" a="1"/>
  <c r="S300" i="128" s="1"/>
  <c r="T273" i="128"/>
  <c r="S270" i="128"/>
  <c r="S283" i="128" s="1" a="1"/>
  <c r="S283" i="128" s="1"/>
  <c r="T256" i="128"/>
  <c r="S253" i="128"/>
  <c r="S266" i="128" s="1" a="1"/>
  <c r="S266" i="128" s="1"/>
  <c r="T239" i="128"/>
  <c r="S236" i="128"/>
  <c r="S249" i="128" s="1" a="1"/>
  <c r="S249" i="128" s="1"/>
  <c r="T222" i="128"/>
  <c r="S219" i="128"/>
  <c r="S232" i="128" s="1" a="1"/>
  <c r="S232" i="128" s="1"/>
  <c r="P122" i="128"/>
  <c r="P149" i="128" s="1" a="1"/>
  <c r="P149" i="128" s="1"/>
  <c r="Q123" i="128"/>
  <c r="P91" i="128"/>
  <c r="P118" i="128" s="1" a="1"/>
  <c r="P118" i="128" s="1"/>
  <c r="Q92" i="128"/>
  <c r="Q154" i="128"/>
  <c r="P153" i="128"/>
  <c r="P180" i="128" s="1" a="1"/>
  <c r="P180" i="128" s="1"/>
  <c r="P184" i="128"/>
  <c r="P211" i="128" s="1" a="1"/>
  <c r="P211" i="128" s="1"/>
  <c r="Q185" i="128"/>
  <c r="AT122" i="128"/>
  <c r="AT149" i="128" s="1" a="1"/>
  <c r="AT149" i="128" s="1"/>
  <c r="AU123" i="128"/>
  <c r="AU122" i="128" s="1"/>
  <c r="AU149" i="128" s="1" a="1"/>
  <c r="AU149" i="128" s="1"/>
  <c r="AT184" i="128"/>
  <c r="AT211" i="128" s="1" a="1"/>
  <c r="AT211" i="128" s="1"/>
  <c r="AU185" i="128"/>
  <c r="AU184" i="128" s="1"/>
  <c r="AU211" i="128" s="1" a="1"/>
  <c r="AU211" i="128" s="1"/>
  <c r="AT91" i="128"/>
  <c r="AT118" i="128" s="1" a="1"/>
  <c r="AT118" i="128" s="1"/>
  <c r="AU92" i="128"/>
  <c r="AU91" i="128" s="1"/>
  <c r="AU118" i="128" s="1" a="1"/>
  <c r="AU118" i="128" s="1"/>
  <c r="AT153" i="128"/>
  <c r="AT180" i="128" s="1" a="1"/>
  <c r="AT180" i="128" s="1"/>
  <c r="AU154" i="128"/>
  <c r="AU153" i="128" s="1"/>
  <c r="AU180" i="128" s="1" a="1"/>
  <c r="AU180" i="128" s="1"/>
  <c r="AC424" i="128"/>
  <c r="AC407" i="128"/>
  <c r="AC390" i="128"/>
  <c r="AC373" i="128"/>
  <c r="AC356" i="128"/>
  <c r="AC339" i="128"/>
  <c r="AC322" i="128"/>
  <c r="AC305" i="128"/>
  <c r="AC288" i="128"/>
  <c r="AC271" i="128"/>
  <c r="AC254" i="128"/>
  <c r="AC237" i="128"/>
  <c r="AC220" i="128"/>
  <c r="AB71" i="128"/>
  <c r="AA68" i="128"/>
  <c r="AA85" i="128" s="1" a="1"/>
  <c r="AA85" i="128" s="1"/>
  <c r="AA47" i="128"/>
  <c r="AA64" i="128" s="1" a="1"/>
  <c r="AA64" i="128" s="1"/>
  <c r="AB50" i="128"/>
  <c r="AA26" i="128"/>
  <c r="AA43" i="128" s="1" a="1"/>
  <c r="AA43" i="128" s="1"/>
  <c r="AB29" i="128"/>
  <c r="AB8" i="128"/>
  <c r="AA5" i="128"/>
  <c r="AA22" i="128" s="1" a="1"/>
  <c r="AA22" i="128" s="1"/>
  <c r="U426" i="128" l="1"/>
  <c r="T423" i="128"/>
  <c r="T436" i="128" s="1" a="1"/>
  <c r="T436" i="128" s="1"/>
  <c r="U409" i="128"/>
  <c r="T406" i="128"/>
  <c r="T419" i="128" s="1" a="1"/>
  <c r="T419" i="128" s="1"/>
  <c r="U392" i="128"/>
  <c r="T389" i="128"/>
  <c r="T402" i="128" s="1" a="1"/>
  <c r="T402" i="128" s="1"/>
  <c r="U375" i="128"/>
  <c r="T372" i="128"/>
  <c r="T385" i="128" s="1" a="1"/>
  <c r="T385" i="128" s="1"/>
  <c r="U358" i="128"/>
  <c r="T355" i="128"/>
  <c r="T368" i="128" s="1" a="1"/>
  <c r="T368" i="128" s="1"/>
  <c r="U341" i="128"/>
  <c r="T338" i="128"/>
  <c r="T351" i="128" s="1" a="1"/>
  <c r="T351" i="128" s="1"/>
  <c r="U324" i="128"/>
  <c r="T321" i="128"/>
  <c r="T334" i="128" s="1" a="1"/>
  <c r="T334" i="128" s="1"/>
  <c r="U307" i="128"/>
  <c r="T304" i="128"/>
  <c r="T317" i="128" s="1" a="1"/>
  <c r="T317" i="128" s="1"/>
  <c r="U290" i="128"/>
  <c r="T287" i="128"/>
  <c r="T300" i="128" s="1" a="1"/>
  <c r="T300" i="128" s="1"/>
  <c r="U273" i="128"/>
  <c r="T270" i="128"/>
  <c r="T283" i="128" s="1" a="1"/>
  <c r="T283" i="128" s="1"/>
  <c r="U256" i="128"/>
  <c r="T253" i="128"/>
  <c r="T266" i="128" s="1" a="1"/>
  <c r="T266" i="128" s="1"/>
  <c r="U239" i="128"/>
  <c r="T236" i="128"/>
  <c r="T249" i="128" s="1" a="1"/>
  <c r="T249" i="128" s="1"/>
  <c r="U222" i="128"/>
  <c r="T219" i="128"/>
  <c r="T232" i="128" s="1" a="1"/>
  <c r="T232" i="128" s="1"/>
  <c r="Q122" i="128"/>
  <c r="Q149" i="128" s="1" a="1"/>
  <c r="Q149" i="128" s="1"/>
  <c r="R123" i="128"/>
  <c r="Q91" i="128"/>
  <c r="Q118" i="128" s="1" a="1"/>
  <c r="Q118" i="128" s="1"/>
  <c r="R92" i="128"/>
  <c r="Q153" i="128"/>
  <c r="Q180" i="128" s="1" a="1"/>
  <c r="Q180" i="128" s="1"/>
  <c r="R154" i="128"/>
  <c r="Q184" i="128"/>
  <c r="Q211" i="128" s="1" a="1"/>
  <c r="Q211" i="128" s="1"/>
  <c r="R185" i="128"/>
  <c r="AD424" i="128"/>
  <c r="AD407" i="128"/>
  <c r="AD390" i="128"/>
  <c r="AD373" i="128"/>
  <c r="AD356" i="128"/>
  <c r="AD339" i="128"/>
  <c r="AD322" i="128"/>
  <c r="AD305" i="128"/>
  <c r="AD288" i="128"/>
  <c r="AD271" i="128"/>
  <c r="AD254" i="128"/>
  <c r="AD237" i="128"/>
  <c r="AD220" i="128"/>
  <c r="AC71" i="128"/>
  <c r="AB68" i="128"/>
  <c r="AB85" i="128" s="1" a="1"/>
  <c r="AB85" i="128" s="1"/>
  <c r="AB47" i="128"/>
  <c r="AB64" i="128" s="1" a="1"/>
  <c r="AB64" i="128" s="1"/>
  <c r="AC50" i="128"/>
  <c r="AC29" i="128"/>
  <c r="AB26" i="128"/>
  <c r="AB43" i="128" s="1" a="1"/>
  <c r="AB43" i="128" s="1"/>
  <c r="AC8" i="128"/>
  <c r="AB5" i="128"/>
  <c r="AB22" i="128" s="1" a="1"/>
  <c r="AB22" i="128" s="1"/>
  <c r="V426" i="128" l="1"/>
  <c r="U423" i="128"/>
  <c r="U436" i="128" s="1" a="1"/>
  <c r="U436" i="128" s="1"/>
  <c r="V409" i="128"/>
  <c r="U406" i="128"/>
  <c r="U419" i="128" s="1" a="1"/>
  <c r="U419" i="128" s="1"/>
  <c r="V392" i="128"/>
  <c r="U389" i="128"/>
  <c r="U402" i="128" s="1" a="1"/>
  <c r="U402" i="128" s="1"/>
  <c r="V375" i="128"/>
  <c r="U372" i="128"/>
  <c r="U385" i="128" s="1" a="1"/>
  <c r="U385" i="128" s="1"/>
  <c r="V358" i="128"/>
  <c r="U355" i="128"/>
  <c r="U368" i="128" s="1" a="1"/>
  <c r="U368" i="128" s="1"/>
  <c r="V341" i="128"/>
  <c r="U338" i="128"/>
  <c r="U351" i="128" s="1" a="1"/>
  <c r="U351" i="128" s="1"/>
  <c r="V324" i="128"/>
  <c r="U321" i="128"/>
  <c r="U334" i="128" s="1" a="1"/>
  <c r="U334" i="128" s="1"/>
  <c r="V307" i="128"/>
  <c r="U304" i="128"/>
  <c r="U317" i="128" s="1" a="1"/>
  <c r="U317" i="128" s="1"/>
  <c r="V290" i="128"/>
  <c r="U287" i="128"/>
  <c r="U300" i="128" s="1" a="1"/>
  <c r="U300" i="128" s="1"/>
  <c r="V273" i="128"/>
  <c r="U270" i="128"/>
  <c r="U283" i="128" s="1" a="1"/>
  <c r="U283" i="128" s="1"/>
  <c r="V256" i="128"/>
  <c r="U253" i="128"/>
  <c r="U266" i="128" s="1" a="1"/>
  <c r="U266" i="128" s="1"/>
  <c r="V239" i="128"/>
  <c r="U236" i="128"/>
  <c r="U249" i="128" s="1" a="1"/>
  <c r="U249" i="128" s="1"/>
  <c r="V222" i="128"/>
  <c r="U219" i="128"/>
  <c r="U232" i="128" s="1" a="1"/>
  <c r="U232" i="128" s="1"/>
  <c r="R122" i="128"/>
  <c r="R149" i="128" s="1" a="1"/>
  <c r="R149" i="128" s="1"/>
  <c r="S123" i="128"/>
  <c r="R91" i="128"/>
  <c r="R118" i="128" s="1" a="1"/>
  <c r="R118" i="128" s="1"/>
  <c r="S92" i="128"/>
  <c r="R153" i="128"/>
  <c r="R180" i="128" s="1" a="1"/>
  <c r="R180" i="128" s="1"/>
  <c r="S154" i="128"/>
  <c r="R184" i="128"/>
  <c r="R211" i="128" s="1" a="1"/>
  <c r="R211" i="128" s="1"/>
  <c r="S185" i="128"/>
  <c r="AE424" i="128"/>
  <c r="AE407" i="128"/>
  <c r="AE390" i="128"/>
  <c r="AE373" i="128"/>
  <c r="AE356" i="128"/>
  <c r="AE339" i="128"/>
  <c r="AE322" i="128"/>
  <c r="AE305" i="128"/>
  <c r="AE288" i="128"/>
  <c r="AE271" i="128"/>
  <c r="AE254" i="128"/>
  <c r="AE237" i="128"/>
  <c r="AE220" i="128"/>
  <c r="AC68" i="128"/>
  <c r="AC85" i="128" s="1" a="1"/>
  <c r="AC85" i="128" s="1"/>
  <c r="AD71" i="128"/>
  <c r="AC47" i="128"/>
  <c r="AC64" i="128" s="1" a="1"/>
  <c r="AC64" i="128" s="1"/>
  <c r="AD50" i="128"/>
  <c r="AC26" i="128"/>
  <c r="AC43" i="128" s="1" a="1"/>
  <c r="AC43" i="128" s="1"/>
  <c r="AD29" i="128"/>
  <c r="AD8" i="128"/>
  <c r="AC5" i="128"/>
  <c r="AC22" i="128" s="1" a="1"/>
  <c r="AC22" i="128" s="1"/>
  <c r="W426" i="128" l="1"/>
  <c r="V423" i="128"/>
  <c r="V436" i="128" s="1" a="1"/>
  <c r="V436" i="128" s="1"/>
  <c r="W409" i="128"/>
  <c r="V406" i="128"/>
  <c r="V419" i="128" s="1" a="1"/>
  <c r="V419" i="128" s="1"/>
  <c r="W392" i="128"/>
  <c r="V389" i="128"/>
  <c r="V402" i="128" s="1" a="1"/>
  <c r="V402" i="128" s="1"/>
  <c r="W375" i="128"/>
  <c r="V372" i="128"/>
  <c r="V385" i="128" s="1" a="1"/>
  <c r="V385" i="128" s="1"/>
  <c r="W358" i="128"/>
  <c r="V355" i="128"/>
  <c r="V368" i="128" s="1" a="1"/>
  <c r="V368" i="128" s="1"/>
  <c r="W341" i="128"/>
  <c r="V338" i="128"/>
  <c r="V351" i="128" s="1" a="1"/>
  <c r="V351" i="128" s="1"/>
  <c r="W324" i="128"/>
  <c r="V321" i="128"/>
  <c r="V334" i="128" s="1" a="1"/>
  <c r="V334" i="128" s="1"/>
  <c r="W307" i="128"/>
  <c r="V304" i="128"/>
  <c r="V317" i="128" s="1" a="1"/>
  <c r="V317" i="128" s="1"/>
  <c r="W290" i="128"/>
  <c r="V287" i="128"/>
  <c r="V300" i="128" s="1" a="1"/>
  <c r="V300" i="128" s="1"/>
  <c r="W273" i="128"/>
  <c r="V270" i="128"/>
  <c r="V283" i="128" s="1" a="1"/>
  <c r="V283" i="128" s="1"/>
  <c r="W256" i="128"/>
  <c r="V253" i="128"/>
  <c r="V266" i="128" s="1" a="1"/>
  <c r="V266" i="128" s="1"/>
  <c r="W239" i="128"/>
  <c r="V236" i="128"/>
  <c r="V249" i="128" s="1" a="1"/>
  <c r="V249" i="128" s="1"/>
  <c r="W222" i="128"/>
  <c r="V219" i="128"/>
  <c r="V232" i="128" s="1" a="1"/>
  <c r="V232" i="128" s="1"/>
  <c r="S122" i="128"/>
  <c r="S149" i="128" s="1" a="1"/>
  <c r="S149" i="128" s="1"/>
  <c r="T123" i="128"/>
  <c r="S91" i="128"/>
  <c r="S118" i="128" s="1" a="1"/>
  <c r="S118" i="128" s="1"/>
  <c r="T92" i="128"/>
  <c r="S153" i="128"/>
  <c r="S180" i="128" s="1" a="1"/>
  <c r="S180" i="128" s="1"/>
  <c r="T154" i="128"/>
  <c r="S184" i="128"/>
  <c r="S211" i="128" s="1" a="1"/>
  <c r="S211" i="128" s="1"/>
  <c r="T185" i="128"/>
  <c r="AF424" i="128"/>
  <c r="AF407" i="128"/>
  <c r="AF390" i="128"/>
  <c r="AF373" i="128"/>
  <c r="AF356" i="128"/>
  <c r="AF339" i="128"/>
  <c r="AF322" i="128"/>
  <c r="AF305" i="128"/>
  <c r="AF288" i="128"/>
  <c r="AF271" i="128"/>
  <c r="AF254" i="128"/>
  <c r="AF237" i="128"/>
  <c r="AF220" i="128"/>
  <c r="AD68" i="128"/>
  <c r="AD85" i="128" s="1" a="1"/>
  <c r="AD85" i="128" s="1"/>
  <c r="AE71" i="128"/>
  <c r="AD47" i="128"/>
  <c r="AD64" i="128" s="1" a="1"/>
  <c r="AD64" i="128" s="1"/>
  <c r="AE50" i="128"/>
  <c r="AE29" i="128"/>
  <c r="AD26" i="128"/>
  <c r="AD43" i="128" s="1" a="1"/>
  <c r="AD43" i="128" s="1"/>
  <c r="AE8" i="128"/>
  <c r="AD5" i="128"/>
  <c r="AD22" i="128" s="1" a="1"/>
  <c r="AD22" i="128" s="1"/>
  <c r="X426" i="128" l="1"/>
  <c r="W423" i="128"/>
  <c r="W436" i="128" s="1" a="1"/>
  <c r="W436" i="128" s="1"/>
  <c r="W406" i="128"/>
  <c r="W419" i="128" s="1" a="1"/>
  <c r="W419" i="128" s="1"/>
  <c r="X409" i="128"/>
  <c r="W389" i="128"/>
  <c r="W402" i="128" s="1" a="1"/>
  <c r="W402" i="128" s="1"/>
  <c r="X392" i="128"/>
  <c r="X375" i="128"/>
  <c r="W372" i="128"/>
  <c r="W385" i="128" s="1" a="1"/>
  <c r="W385" i="128" s="1"/>
  <c r="X358" i="128"/>
  <c r="W355" i="128"/>
  <c r="W368" i="128" s="1" a="1"/>
  <c r="W368" i="128" s="1"/>
  <c r="X341" i="128"/>
  <c r="W338" i="128"/>
  <c r="W351" i="128" s="1" a="1"/>
  <c r="W351" i="128" s="1"/>
  <c r="X324" i="128"/>
  <c r="W321" i="128"/>
  <c r="W334" i="128" s="1" a="1"/>
  <c r="W334" i="128" s="1"/>
  <c r="X307" i="128"/>
  <c r="W304" i="128"/>
  <c r="W317" i="128" s="1" a="1"/>
  <c r="W317" i="128" s="1"/>
  <c r="X290" i="128"/>
  <c r="W287" i="128"/>
  <c r="W300" i="128" s="1" a="1"/>
  <c r="W300" i="128" s="1"/>
  <c r="X273" i="128"/>
  <c r="W270" i="128"/>
  <c r="W283" i="128" s="1" a="1"/>
  <c r="W283" i="128" s="1"/>
  <c r="X256" i="128"/>
  <c r="W253" i="128"/>
  <c r="W266" i="128" s="1" a="1"/>
  <c r="W266" i="128" s="1"/>
  <c r="W236" i="128"/>
  <c r="W249" i="128" s="1" a="1"/>
  <c r="W249" i="128" s="1"/>
  <c r="X239" i="128"/>
  <c r="W219" i="128"/>
  <c r="W232" i="128" s="1" a="1"/>
  <c r="W232" i="128" s="1"/>
  <c r="X222" i="128"/>
  <c r="T122" i="128"/>
  <c r="T149" i="128" s="1" a="1"/>
  <c r="T149" i="128" s="1"/>
  <c r="U123" i="128"/>
  <c r="T91" i="128"/>
  <c r="T118" i="128" s="1" a="1"/>
  <c r="T118" i="128" s="1"/>
  <c r="U92" i="128"/>
  <c r="T153" i="128"/>
  <c r="T180" i="128" s="1" a="1"/>
  <c r="T180" i="128" s="1"/>
  <c r="U154" i="128"/>
  <c r="T184" i="128"/>
  <c r="T211" i="128" s="1" a="1"/>
  <c r="T211" i="128" s="1"/>
  <c r="U185" i="128"/>
  <c r="AG424" i="128"/>
  <c r="AG407" i="128"/>
  <c r="AG390" i="128"/>
  <c r="AG373" i="128"/>
  <c r="AG356" i="128"/>
  <c r="AG339" i="128"/>
  <c r="AG322" i="128"/>
  <c r="AG305" i="128"/>
  <c r="AG288" i="128"/>
  <c r="AG271" i="128"/>
  <c r="AG254" i="128"/>
  <c r="AG237" i="128"/>
  <c r="AG220" i="128"/>
  <c r="AE68" i="128"/>
  <c r="AE85" i="128" s="1" a="1"/>
  <c r="AE85" i="128" s="1"/>
  <c r="AF71" i="128"/>
  <c r="AF68" i="128" s="1"/>
  <c r="AF85" i="128" s="1" a="1"/>
  <c r="AF85" i="128" s="1"/>
  <c r="AE47" i="128"/>
  <c r="AE64" i="128" s="1" a="1"/>
  <c r="AE64" i="128" s="1"/>
  <c r="AF50" i="128"/>
  <c r="AF47" i="128" s="1"/>
  <c r="AF64" i="128" s="1" a="1"/>
  <c r="AF64" i="128" s="1"/>
  <c r="AE26" i="128"/>
  <c r="AE43" i="128" s="1" a="1"/>
  <c r="AE43" i="128" s="1"/>
  <c r="AF29" i="128"/>
  <c r="AF26" i="128" s="1"/>
  <c r="AF43" i="128" s="1" a="1"/>
  <c r="AF43" i="128" s="1"/>
  <c r="AF8" i="128"/>
  <c r="AF5" i="128" s="1"/>
  <c r="AF22" i="128" s="1" a="1"/>
  <c r="AF22" i="128" s="1"/>
  <c r="AE5" i="128"/>
  <c r="AE22" i="128" s="1" a="1"/>
  <c r="AE22" i="128" s="1"/>
  <c r="Y426" i="128" l="1"/>
  <c r="X423" i="128"/>
  <c r="X436" i="128" s="1" a="1"/>
  <c r="X436" i="128" s="1"/>
  <c r="Y409" i="128"/>
  <c r="X406" i="128"/>
  <c r="X419" i="128" s="1" a="1"/>
  <c r="X419" i="128" s="1"/>
  <c r="Y392" i="128"/>
  <c r="X389" i="128"/>
  <c r="X402" i="128" s="1" a="1"/>
  <c r="X402" i="128" s="1"/>
  <c r="Y375" i="128"/>
  <c r="X372" i="128"/>
  <c r="X385" i="128" s="1" a="1"/>
  <c r="X385" i="128" s="1"/>
  <c r="Y358" i="128"/>
  <c r="X355" i="128"/>
  <c r="X368" i="128" s="1" a="1"/>
  <c r="X368" i="128" s="1"/>
  <c r="Y341" i="128"/>
  <c r="X338" i="128"/>
  <c r="X351" i="128" s="1" a="1"/>
  <c r="X351" i="128" s="1"/>
  <c r="Y324" i="128"/>
  <c r="X321" i="128"/>
  <c r="X334" i="128" s="1" a="1"/>
  <c r="X334" i="128" s="1"/>
  <c r="Y307" i="128"/>
  <c r="X304" i="128"/>
  <c r="X317" i="128" s="1" a="1"/>
  <c r="X317" i="128" s="1"/>
  <c r="Y290" i="128"/>
  <c r="X287" i="128"/>
  <c r="X300" i="128" s="1" a="1"/>
  <c r="X300" i="128" s="1"/>
  <c r="Y273" i="128"/>
  <c r="X270" i="128"/>
  <c r="X283" i="128" s="1" a="1"/>
  <c r="X283" i="128" s="1"/>
  <c r="Y256" i="128"/>
  <c r="X253" i="128"/>
  <c r="X266" i="128" s="1" a="1"/>
  <c r="X266" i="128" s="1"/>
  <c r="Y239" i="128"/>
  <c r="X236" i="128"/>
  <c r="X249" i="128" s="1" a="1"/>
  <c r="X249" i="128" s="1"/>
  <c r="Y222" i="128"/>
  <c r="X219" i="128"/>
  <c r="X232" i="128" s="1" a="1"/>
  <c r="X232" i="128" s="1"/>
  <c r="U122" i="128"/>
  <c r="U149" i="128" s="1" a="1"/>
  <c r="U149" i="128" s="1"/>
  <c r="V123" i="128"/>
  <c r="U91" i="128"/>
  <c r="U118" i="128" s="1" a="1"/>
  <c r="U118" i="128" s="1"/>
  <c r="V92" i="128"/>
  <c r="U153" i="128"/>
  <c r="U180" i="128" s="1" a="1"/>
  <c r="U180" i="128" s="1"/>
  <c r="V154" i="128"/>
  <c r="U184" i="128"/>
  <c r="U211" i="128" s="1" a="1"/>
  <c r="U211" i="128" s="1"/>
  <c r="V185" i="128"/>
  <c r="AH424" i="128"/>
  <c r="AG423" i="128"/>
  <c r="AG436" i="128" s="1" a="1"/>
  <c r="AG436" i="128" s="1"/>
  <c r="AH407" i="128"/>
  <c r="AG406" i="128"/>
  <c r="AG419" i="128" s="1" a="1"/>
  <c r="AG419" i="128" s="1"/>
  <c r="AG389" i="128"/>
  <c r="AG402" i="128" s="1" a="1"/>
  <c r="AG402" i="128" s="1"/>
  <c r="AH390" i="128"/>
  <c r="AH373" i="128"/>
  <c r="AG372" i="128"/>
  <c r="AG385" i="128" s="1" a="1"/>
  <c r="AG385" i="128" s="1"/>
  <c r="AH356" i="128"/>
  <c r="AG355" i="128"/>
  <c r="AG368" i="128" s="1" a="1"/>
  <c r="AG368" i="128" s="1"/>
  <c r="AH339" i="128"/>
  <c r="AG338" i="128"/>
  <c r="AG351" i="128" s="1" a="1"/>
  <c r="AG351" i="128" s="1"/>
  <c r="AH322" i="128"/>
  <c r="AG321" i="128"/>
  <c r="AG334" i="128" s="1" a="1"/>
  <c r="AG334" i="128" s="1"/>
  <c r="AH305" i="128"/>
  <c r="AG304" i="128"/>
  <c r="AG317" i="128" s="1" a="1"/>
  <c r="AG317" i="128" s="1"/>
  <c r="AH288" i="128"/>
  <c r="AG287" i="128"/>
  <c r="AG300" i="128" s="1" a="1"/>
  <c r="AG300" i="128" s="1"/>
  <c r="AH271" i="128"/>
  <c r="AG270" i="128"/>
  <c r="AG283" i="128" s="1" a="1"/>
  <c r="AG283" i="128" s="1"/>
  <c r="AH254" i="128"/>
  <c r="AG253" i="128"/>
  <c r="AG266" i="128" s="1" a="1"/>
  <c r="AG266" i="128" s="1"/>
  <c r="AH237" i="128"/>
  <c r="AG236" i="128"/>
  <c r="AG249" i="128" s="1" a="1"/>
  <c r="AG249" i="128" s="1"/>
  <c r="AH220" i="128"/>
  <c r="AG219" i="128"/>
  <c r="AG232" i="128" s="1" a="1"/>
  <c r="AG232" i="128" s="1"/>
  <c r="Z426" i="128" l="1"/>
  <c r="Y423" i="128"/>
  <c r="Y436" i="128" s="1" a="1"/>
  <c r="Y436" i="128" s="1"/>
  <c r="Z409" i="128"/>
  <c r="Y406" i="128"/>
  <c r="Y419" i="128" s="1" a="1"/>
  <c r="Y419" i="128" s="1"/>
  <c r="Z392" i="128"/>
  <c r="Y389" i="128"/>
  <c r="Y402" i="128" s="1" a="1"/>
  <c r="Y402" i="128" s="1"/>
  <c r="Z375" i="128"/>
  <c r="Y372" i="128"/>
  <c r="Y385" i="128" s="1" a="1"/>
  <c r="Y385" i="128" s="1"/>
  <c r="Z358" i="128"/>
  <c r="Y355" i="128"/>
  <c r="Y368" i="128" s="1" a="1"/>
  <c r="Y368" i="128" s="1"/>
  <c r="Z341" i="128"/>
  <c r="Y338" i="128"/>
  <c r="Y351" i="128" s="1" a="1"/>
  <c r="Y351" i="128" s="1"/>
  <c r="Z324" i="128"/>
  <c r="Y321" i="128"/>
  <c r="Y334" i="128" s="1" a="1"/>
  <c r="Y334" i="128" s="1"/>
  <c r="Z307" i="128"/>
  <c r="Y304" i="128"/>
  <c r="Y317" i="128" s="1" a="1"/>
  <c r="Y317" i="128" s="1"/>
  <c r="Z290" i="128"/>
  <c r="Y287" i="128"/>
  <c r="Y300" i="128" s="1" a="1"/>
  <c r="Y300" i="128" s="1"/>
  <c r="Z273" i="128"/>
  <c r="Y270" i="128"/>
  <c r="Y283" i="128" s="1" a="1"/>
  <c r="Y283" i="128" s="1"/>
  <c r="Z256" i="128"/>
  <c r="Y253" i="128"/>
  <c r="Y266" i="128" s="1" a="1"/>
  <c r="Y266" i="128" s="1"/>
  <c r="Z239" i="128"/>
  <c r="Y236" i="128"/>
  <c r="Y249" i="128" s="1" a="1"/>
  <c r="Y249" i="128" s="1"/>
  <c r="Z222" i="128"/>
  <c r="Y219" i="128"/>
  <c r="Y232" i="128" s="1" a="1"/>
  <c r="Y232" i="128" s="1"/>
  <c r="V122" i="128"/>
  <c r="V149" i="128" s="1" a="1"/>
  <c r="V149" i="128" s="1"/>
  <c r="W123" i="128"/>
  <c r="V91" i="128"/>
  <c r="V118" i="128" s="1" a="1"/>
  <c r="V118" i="128" s="1"/>
  <c r="W92" i="128"/>
  <c r="V153" i="128"/>
  <c r="V180" i="128" s="1" a="1"/>
  <c r="V180" i="128" s="1"/>
  <c r="W154" i="128"/>
  <c r="V184" i="128"/>
  <c r="V211" i="128" s="1" a="1"/>
  <c r="V211" i="128" s="1"/>
  <c r="W185" i="128"/>
  <c r="AI424" i="128"/>
  <c r="AH423" i="128"/>
  <c r="AH436" i="128" s="1" a="1"/>
  <c r="AH436" i="128" s="1"/>
  <c r="AI407" i="128"/>
  <c r="AH406" i="128"/>
  <c r="AH419" i="128" s="1" a="1"/>
  <c r="AH419" i="128" s="1"/>
  <c r="AH389" i="128"/>
  <c r="AH402" i="128" s="1" a="1"/>
  <c r="AH402" i="128" s="1"/>
  <c r="AI390" i="128"/>
  <c r="AI373" i="128"/>
  <c r="AH372" i="128"/>
  <c r="AH385" i="128" s="1" a="1"/>
  <c r="AH385" i="128" s="1"/>
  <c r="AI356" i="128"/>
  <c r="AH355" i="128"/>
  <c r="AH368" i="128" s="1" a="1"/>
  <c r="AH368" i="128" s="1"/>
  <c r="AI339" i="128"/>
  <c r="AH338" i="128"/>
  <c r="AH351" i="128" s="1" a="1"/>
  <c r="AH351" i="128" s="1"/>
  <c r="AI322" i="128"/>
  <c r="AH321" i="128"/>
  <c r="AH334" i="128" s="1" a="1"/>
  <c r="AH334" i="128" s="1"/>
  <c r="AI305" i="128"/>
  <c r="AH304" i="128"/>
  <c r="AH317" i="128" s="1" a="1"/>
  <c r="AH317" i="128" s="1"/>
  <c r="AI288" i="128"/>
  <c r="AH287" i="128"/>
  <c r="AH300" i="128" s="1" a="1"/>
  <c r="AH300" i="128" s="1"/>
  <c r="AI271" i="128"/>
  <c r="AH270" i="128"/>
  <c r="AH283" i="128" s="1" a="1"/>
  <c r="AH283" i="128" s="1"/>
  <c r="AI254" i="128"/>
  <c r="AH253" i="128"/>
  <c r="AH266" i="128" s="1" a="1"/>
  <c r="AH266" i="128" s="1"/>
  <c r="AI237" i="128"/>
  <c r="AH236" i="128"/>
  <c r="AH249" i="128" s="1" a="1"/>
  <c r="AH249" i="128" s="1"/>
  <c r="AI220" i="128"/>
  <c r="AH219" i="128"/>
  <c r="AH232" i="128" s="1" a="1"/>
  <c r="AH232" i="128" s="1"/>
  <c r="AA426" i="128" l="1"/>
  <c r="Z423" i="128"/>
  <c r="Z436" i="128" s="1" a="1"/>
  <c r="Z436" i="128" s="1"/>
  <c r="AA409" i="128"/>
  <c r="Z406" i="128"/>
  <c r="Z419" i="128" s="1" a="1"/>
  <c r="Z419" i="128" s="1"/>
  <c r="AA392" i="128"/>
  <c r="Z389" i="128"/>
  <c r="Z402" i="128" s="1" a="1"/>
  <c r="Z402" i="128" s="1"/>
  <c r="AA375" i="128"/>
  <c r="Z372" i="128"/>
  <c r="Z385" i="128" s="1" a="1"/>
  <c r="Z385" i="128" s="1"/>
  <c r="AA358" i="128"/>
  <c r="Z355" i="128"/>
  <c r="Z368" i="128" s="1" a="1"/>
  <c r="Z368" i="128" s="1"/>
  <c r="AA341" i="128"/>
  <c r="Z338" i="128"/>
  <c r="Z351" i="128" s="1" a="1"/>
  <c r="Z351" i="128" s="1"/>
  <c r="AA324" i="128"/>
  <c r="Z321" i="128"/>
  <c r="Z334" i="128" s="1" a="1"/>
  <c r="Z334" i="128" s="1"/>
  <c r="AA307" i="128"/>
  <c r="Z304" i="128"/>
  <c r="Z317" i="128" s="1" a="1"/>
  <c r="Z317" i="128" s="1"/>
  <c r="AA290" i="128"/>
  <c r="Z287" i="128"/>
  <c r="Z300" i="128" s="1" a="1"/>
  <c r="Z300" i="128" s="1"/>
  <c r="AA273" i="128"/>
  <c r="Z270" i="128"/>
  <c r="Z283" i="128" s="1" a="1"/>
  <c r="Z283" i="128" s="1"/>
  <c r="AA256" i="128"/>
  <c r="Z253" i="128"/>
  <c r="Z266" i="128" s="1" a="1"/>
  <c r="Z266" i="128" s="1"/>
  <c r="AA239" i="128"/>
  <c r="Z236" i="128"/>
  <c r="Z249" i="128" s="1" a="1"/>
  <c r="Z249" i="128" s="1"/>
  <c r="AA222" i="128"/>
  <c r="Z219" i="128"/>
  <c r="Z232" i="128" s="1" a="1"/>
  <c r="Z232" i="128" s="1"/>
  <c r="W122" i="128"/>
  <c r="W149" i="128" s="1" a="1"/>
  <c r="W149" i="128" s="1"/>
  <c r="X123" i="128"/>
  <c r="X92" i="128"/>
  <c r="W91" i="128"/>
  <c r="W118" i="128" s="1" a="1"/>
  <c r="W118" i="128" s="1"/>
  <c r="W153" i="128"/>
  <c r="W180" i="128" s="1" a="1"/>
  <c r="W180" i="128" s="1"/>
  <c r="X154" i="128"/>
  <c r="W184" i="128"/>
  <c r="W211" i="128" s="1" a="1"/>
  <c r="W211" i="128" s="1"/>
  <c r="X185" i="128"/>
  <c r="AJ424" i="128"/>
  <c r="AK424" i="128" s="1"/>
  <c r="AI423" i="128"/>
  <c r="AI436" i="128" s="1" a="1"/>
  <c r="AI436" i="128" s="1"/>
  <c r="AJ407" i="128"/>
  <c r="AK407" i="128" s="1"/>
  <c r="AI406" i="128"/>
  <c r="AI419" i="128" s="1" a="1"/>
  <c r="AI419" i="128" s="1"/>
  <c r="AJ390" i="128"/>
  <c r="AI389" i="128"/>
  <c r="AI402" i="128" s="1" a="1"/>
  <c r="AI402" i="128" s="1"/>
  <c r="AJ373" i="128"/>
  <c r="AI372" i="128"/>
  <c r="AI385" i="128" s="1" a="1"/>
  <c r="AI385" i="128" s="1"/>
  <c r="AJ356" i="128"/>
  <c r="AI355" i="128"/>
  <c r="AI368" i="128" s="1" a="1"/>
  <c r="AI368" i="128" s="1"/>
  <c r="AJ339" i="128"/>
  <c r="AI338" i="128"/>
  <c r="AI351" i="128" s="1" a="1"/>
  <c r="AI351" i="128" s="1"/>
  <c r="AJ322" i="128"/>
  <c r="AI321" i="128"/>
  <c r="AI334" i="128" s="1" a="1"/>
  <c r="AI334" i="128" s="1"/>
  <c r="AJ305" i="128"/>
  <c r="AI304" i="128"/>
  <c r="AI317" i="128" s="1" a="1"/>
  <c r="AI317" i="128" s="1"/>
  <c r="AJ288" i="128"/>
  <c r="AI287" i="128"/>
  <c r="AI300" i="128" s="1" a="1"/>
  <c r="AI300" i="128" s="1"/>
  <c r="AJ271" i="128"/>
  <c r="AI270" i="128"/>
  <c r="AI283" i="128" s="1" a="1"/>
  <c r="AI283" i="128" s="1"/>
  <c r="AJ254" i="128"/>
  <c r="AI253" i="128"/>
  <c r="AI266" i="128" s="1" a="1"/>
  <c r="AI266" i="128" s="1"/>
  <c r="AJ237" i="128"/>
  <c r="AI236" i="128"/>
  <c r="AI249" i="128" s="1" a="1"/>
  <c r="AI249" i="128" s="1"/>
  <c r="AJ220" i="128"/>
  <c r="AI219" i="128"/>
  <c r="AI232" i="128" s="1" a="1"/>
  <c r="AI232" i="128" s="1"/>
  <c r="AB426" i="128" l="1"/>
  <c r="AA423" i="128"/>
  <c r="AA436" i="128" s="1" a="1"/>
  <c r="AA436" i="128" s="1"/>
  <c r="AB409" i="128"/>
  <c r="AA406" i="128"/>
  <c r="AA419" i="128" s="1" a="1"/>
  <c r="AA419" i="128" s="1"/>
  <c r="AB392" i="128"/>
  <c r="AA389" i="128"/>
  <c r="AA402" i="128" s="1" a="1"/>
  <c r="AA402" i="128" s="1"/>
  <c r="AB375" i="128"/>
  <c r="AA372" i="128"/>
  <c r="AA385" i="128" s="1" a="1"/>
  <c r="AA385" i="128" s="1"/>
  <c r="AB358" i="128"/>
  <c r="AA355" i="128"/>
  <c r="AA368" i="128" s="1" a="1"/>
  <c r="AA368" i="128" s="1"/>
  <c r="AB341" i="128"/>
  <c r="AA338" i="128"/>
  <c r="AA351" i="128" s="1" a="1"/>
  <c r="AA351" i="128" s="1"/>
  <c r="AB324" i="128"/>
  <c r="AA321" i="128"/>
  <c r="AA334" i="128" s="1" a="1"/>
  <c r="AA334" i="128" s="1"/>
  <c r="AB307" i="128"/>
  <c r="AA304" i="128"/>
  <c r="AA317" i="128" s="1" a="1"/>
  <c r="AA317" i="128" s="1"/>
  <c r="AB290" i="128"/>
  <c r="AA287" i="128"/>
  <c r="AA300" i="128" s="1" a="1"/>
  <c r="AA300" i="128" s="1"/>
  <c r="AB273" i="128"/>
  <c r="AA270" i="128"/>
  <c r="AA283" i="128" s="1" a="1"/>
  <c r="AA283" i="128" s="1"/>
  <c r="AB256" i="128"/>
  <c r="AA253" i="128"/>
  <c r="AA266" i="128" s="1" a="1"/>
  <c r="AA266" i="128" s="1"/>
  <c r="AB239" i="128"/>
  <c r="AA236" i="128"/>
  <c r="AA249" i="128" s="1" a="1"/>
  <c r="AA249" i="128" s="1"/>
  <c r="AB222" i="128"/>
  <c r="AA219" i="128"/>
  <c r="AA232" i="128" s="1" a="1"/>
  <c r="AA232" i="128" s="1"/>
  <c r="X122" i="128"/>
  <c r="X149" i="128" s="1" a="1"/>
  <c r="X149" i="128" s="1"/>
  <c r="Y123" i="128"/>
  <c r="X91" i="128"/>
  <c r="X118" i="128" s="1" a="1"/>
  <c r="X118" i="128" s="1"/>
  <c r="Y92" i="128"/>
  <c r="X153" i="128"/>
  <c r="X180" i="128" s="1" a="1"/>
  <c r="X180" i="128" s="1"/>
  <c r="Y154" i="128"/>
  <c r="X184" i="128"/>
  <c r="X211" i="128" s="1" a="1"/>
  <c r="X211" i="128" s="1"/>
  <c r="Y185" i="128"/>
  <c r="AL424" i="128"/>
  <c r="AK423" i="128"/>
  <c r="AK436" i="128" s="1" a="1"/>
  <c r="AK436" i="128" s="1"/>
  <c r="AL407" i="128"/>
  <c r="AK406" i="128"/>
  <c r="AK419" i="128" s="1" a="1"/>
  <c r="AK419" i="128" s="1"/>
  <c r="AK390" i="128"/>
  <c r="AJ389" i="128"/>
  <c r="AK373" i="128"/>
  <c r="AJ372" i="128"/>
  <c r="AJ385" i="128" s="1" a="1"/>
  <c r="AJ385" i="128" s="1"/>
  <c r="AK356" i="128"/>
  <c r="AJ355" i="128"/>
  <c r="AJ368" i="128" s="1" a="1"/>
  <c r="AJ368" i="128" s="1"/>
  <c r="AK339" i="128"/>
  <c r="AJ338" i="128"/>
  <c r="AJ351" i="128" s="1" a="1"/>
  <c r="AJ351" i="128" s="1"/>
  <c r="AK322" i="128"/>
  <c r="AJ321" i="128"/>
  <c r="AJ334" i="128" s="1" a="1"/>
  <c r="AJ334" i="128" s="1"/>
  <c r="AK305" i="128"/>
  <c r="AJ304" i="128"/>
  <c r="AJ317" i="128" s="1" a="1"/>
  <c r="AJ317" i="128" s="1"/>
  <c r="AJ287" i="128"/>
  <c r="AJ300" i="128" s="1" a="1"/>
  <c r="AJ300" i="128" s="1"/>
  <c r="AK288" i="128"/>
  <c r="AK271" i="128"/>
  <c r="AJ270" i="128"/>
  <c r="AJ283" i="128" s="1" a="1"/>
  <c r="AJ283" i="128" s="1"/>
  <c r="AK254" i="128"/>
  <c r="AJ253" i="128"/>
  <c r="AJ266" i="128" s="1" a="1"/>
  <c r="AJ266" i="128" s="1"/>
  <c r="AK237" i="128"/>
  <c r="AJ236" i="128"/>
  <c r="AJ249" i="128" s="1" a="1"/>
  <c r="AJ249" i="128" s="1"/>
  <c r="AK220" i="128"/>
  <c r="AJ219" i="128"/>
  <c r="AJ232" i="128" s="1" a="1"/>
  <c r="AJ232" i="128" s="1"/>
  <c r="AC426" i="128" l="1"/>
  <c r="AB423" i="128"/>
  <c r="AB436" i="128" s="1" a="1"/>
  <c r="AB436" i="128" s="1"/>
  <c r="AC409" i="128"/>
  <c r="AB406" i="128"/>
  <c r="AB419" i="128" s="1" a="1"/>
  <c r="AB419" i="128" s="1"/>
  <c r="AC392" i="128"/>
  <c r="AB389" i="128"/>
  <c r="AB402" i="128" s="1" a="1"/>
  <c r="AB402" i="128" s="1"/>
  <c r="AC375" i="128"/>
  <c r="AB372" i="128"/>
  <c r="AB385" i="128" s="1" a="1"/>
  <c r="AB385" i="128" s="1"/>
  <c r="AC358" i="128"/>
  <c r="AB355" i="128"/>
  <c r="AB368" i="128" s="1" a="1"/>
  <c r="AB368" i="128" s="1"/>
  <c r="AB338" i="128"/>
  <c r="AB351" i="128" s="1" a="1"/>
  <c r="AB351" i="128" s="1"/>
  <c r="AC341" i="128"/>
  <c r="AC324" i="128"/>
  <c r="AB321" i="128"/>
  <c r="AB334" i="128" s="1" a="1"/>
  <c r="AB334" i="128" s="1"/>
  <c r="AB304" i="128"/>
  <c r="AB317" i="128" s="1" a="1"/>
  <c r="AB317" i="128" s="1"/>
  <c r="AC307" i="128"/>
  <c r="AB287" i="128"/>
  <c r="AB300" i="128" s="1" a="1"/>
  <c r="AB300" i="128" s="1"/>
  <c r="AC290" i="128"/>
  <c r="AB270" i="128"/>
  <c r="AB283" i="128" s="1" a="1"/>
  <c r="AB283" i="128" s="1"/>
  <c r="AC273" i="128"/>
  <c r="AB253" i="128"/>
  <c r="AB266" i="128" s="1" a="1"/>
  <c r="AB266" i="128" s="1"/>
  <c r="AC256" i="128"/>
  <c r="AC239" i="128"/>
  <c r="AB236" i="128"/>
  <c r="AB249" i="128" s="1" a="1"/>
  <c r="AB249" i="128" s="1"/>
  <c r="AC222" i="128"/>
  <c r="AB219" i="128"/>
  <c r="AB232" i="128" s="1" a="1"/>
  <c r="AB232" i="128" s="1"/>
  <c r="Y122" i="128"/>
  <c r="Y149" i="128" s="1" a="1"/>
  <c r="Y149" i="128" s="1"/>
  <c r="Z123" i="128"/>
  <c r="Y91" i="128"/>
  <c r="Y118" i="128" s="1" a="1"/>
  <c r="Y118" i="128" s="1"/>
  <c r="Z92" i="128"/>
  <c r="Y153" i="128"/>
  <c r="Y180" i="128" s="1" a="1"/>
  <c r="Y180" i="128" s="1"/>
  <c r="Z154" i="128"/>
  <c r="Y184" i="128"/>
  <c r="Y211" i="128" s="1" a="1"/>
  <c r="Y211" i="128" s="1"/>
  <c r="Z185" i="128"/>
  <c r="AM424" i="128"/>
  <c r="AL423" i="128"/>
  <c r="AL436" i="128" s="1" a="1"/>
  <c r="AL436" i="128" s="1"/>
  <c r="AM407" i="128"/>
  <c r="AL406" i="128"/>
  <c r="AL419" i="128" s="1" a="1"/>
  <c r="AL419" i="128" s="1"/>
  <c r="AK389" i="128"/>
  <c r="AK402" i="128" s="1" a="1"/>
  <c r="AK402" i="128" s="1"/>
  <c r="AL390" i="128"/>
  <c r="AJ402" i="128" a="1"/>
  <c r="AJ402" i="128" s="1"/>
  <c r="AJ406" i="128"/>
  <c r="AL373" i="128"/>
  <c r="AK372" i="128"/>
  <c r="AK385" i="128" s="1" a="1"/>
  <c r="AK385" i="128" s="1"/>
  <c r="AL356" i="128"/>
  <c r="AK355" i="128"/>
  <c r="AK368" i="128" s="1" a="1"/>
  <c r="AK368" i="128" s="1"/>
  <c r="AL339" i="128"/>
  <c r="AK338" i="128"/>
  <c r="AK351" i="128" s="1" a="1"/>
  <c r="AK351" i="128" s="1"/>
  <c r="AL322" i="128"/>
  <c r="AK321" i="128"/>
  <c r="AK334" i="128" s="1" a="1"/>
  <c r="AK334" i="128" s="1"/>
  <c r="AL305" i="128"/>
  <c r="AK304" i="128"/>
  <c r="AK317" i="128" s="1" a="1"/>
  <c r="AK317" i="128" s="1"/>
  <c r="AK287" i="128"/>
  <c r="AK300" i="128" s="1" a="1"/>
  <c r="AK300" i="128" s="1"/>
  <c r="AL288" i="128"/>
  <c r="AL271" i="128"/>
  <c r="AK270" i="128"/>
  <c r="AK283" i="128" s="1" a="1"/>
  <c r="AK283" i="128" s="1"/>
  <c r="AL254" i="128"/>
  <c r="AK253" i="128"/>
  <c r="AK266" i="128" s="1" a="1"/>
  <c r="AK266" i="128" s="1"/>
  <c r="AL237" i="128"/>
  <c r="AK236" i="128"/>
  <c r="AK249" i="128" s="1" a="1"/>
  <c r="AK249" i="128" s="1"/>
  <c r="AL220" i="128"/>
  <c r="AK219" i="128"/>
  <c r="AK232" i="128" s="1" a="1"/>
  <c r="AK232" i="128" s="1"/>
  <c r="AD426" i="128" l="1"/>
  <c r="AC423" i="128"/>
  <c r="AC436" i="128" s="1" a="1"/>
  <c r="AC436" i="128" s="1"/>
  <c r="AD409" i="128"/>
  <c r="AC406" i="128"/>
  <c r="AC419" i="128" s="1" a="1"/>
  <c r="AC419" i="128" s="1"/>
  <c r="AD392" i="128"/>
  <c r="AC389" i="128"/>
  <c r="AC402" i="128" s="1" a="1"/>
  <c r="AC402" i="128" s="1"/>
  <c r="AD375" i="128"/>
  <c r="AC372" i="128"/>
  <c r="AC385" i="128" s="1" a="1"/>
  <c r="AC385" i="128" s="1"/>
  <c r="AD358" i="128"/>
  <c r="AC355" i="128"/>
  <c r="AC368" i="128" s="1" a="1"/>
  <c r="AC368" i="128" s="1"/>
  <c r="AD341" i="128"/>
  <c r="AC338" i="128"/>
  <c r="AC351" i="128" s="1" a="1"/>
  <c r="AC351" i="128" s="1"/>
  <c r="AD324" i="128"/>
  <c r="AC321" i="128"/>
  <c r="AC334" i="128" s="1" a="1"/>
  <c r="AC334" i="128" s="1"/>
  <c r="AD307" i="128"/>
  <c r="AC304" i="128"/>
  <c r="AC317" i="128" s="1" a="1"/>
  <c r="AC317" i="128" s="1"/>
  <c r="AD290" i="128"/>
  <c r="AC287" i="128"/>
  <c r="AC300" i="128" s="1" a="1"/>
  <c r="AC300" i="128" s="1"/>
  <c r="AD273" i="128"/>
  <c r="AC270" i="128"/>
  <c r="AC283" i="128" s="1" a="1"/>
  <c r="AC283" i="128" s="1"/>
  <c r="AD256" i="128"/>
  <c r="AC253" i="128"/>
  <c r="AC266" i="128" s="1" a="1"/>
  <c r="AC266" i="128" s="1"/>
  <c r="AD239" i="128"/>
  <c r="AC236" i="128"/>
  <c r="AC249" i="128" s="1" a="1"/>
  <c r="AC249" i="128" s="1"/>
  <c r="AD222" i="128"/>
  <c r="AC219" i="128"/>
  <c r="AC232" i="128" s="1" a="1"/>
  <c r="AC232" i="128" s="1"/>
  <c r="Z122" i="128"/>
  <c r="Z149" i="128" s="1" a="1"/>
  <c r="Z149" i="128" s="1"/>
  <c r="AA123" i="128"/>
  <c r="Z91" i="128"/>
  <c r="Z118" i="128" s="1" a="1"/>
  <c r="Z118" i="128" s="1"/>
  <c r="AA92" i="128"/>
  <c r="Z153" i="128"/>
  <c r="Z180" i="128" s="1" a="1"/>
  <c r="Z180" i="128" s="1"/>
  <c r="AA154" i="128"/>
  <c r="Z184" i="128"/>
  <c r="Z211" i="128" s="1" a="1"/>
  <c r="Z211" i="128" s="1"/>
  <c r="AA185" i="128"/>
  <c r="AN424" i="128"/>
  <c r="AM423" i="128"/>
  <c r="AM436" i="128" s="1" a="1"/>
  <c r="AM436" i="128" s="1"/>
  <c r="AN407" i="128"/>
  <c r="AM406" i="128"/>
  <c r="AM419" i="128" s="1" a="1"/>
  <c r="AM419" i="128" s="1"/>
  <c r="AL389" i="128"/>
  <c r="AL402" i="128" s="1" a="1"/>
  <c r="AL402" i="128" s="1"/>
  <c r="AM390" i="128"/>
  <c r="AJ419" i="128" a="1"/>
  <c r="AJ419" i="128" s="1"/>
  <c r="AJ423" i="128"/>
  <c r="AJ436" i="128" s="1" a="1"/>
  <c r="AJ436" i="128" s="1"/>
  <c r="AM373" i="128"/>
  <c r="AL372" i="128"/>
  <c r="AL385" i="128" s="1" a="1"/>
  <c r="AL385" i="128" s="1"/>
  <c r="AM356" i="128"/>
  <c r="AL355" i="128"/>
  <c r="AL368" i="128" s="1" a="1"/>
  <c r="AL368" i="128" s="1"/>
  <c r="AM339" i="128"/>
  <c r="AL338" i="128"/>
  <c r="AL351" i="128" s="1" a="1"/>
  <c r="AL351" i="128" s="1"/>
  <c r="AM322" i="128"/>
  <c r="AL321" i="128"/>
  <c r="AL334" i="128" s="1" a="1"/>
  <c r="AL334" i="128" s="1"/>
  <c r="AM305" i="128"/>
  <c r="AP305" i="128"/>
  <c r="AL304" i="128"/>
  <c r="AL317" i="128" s="1" a="1"/>
  <c r="AL317" i="128" s="1"/>
  <c r="AP288" i="128"/>
  <c r="AM288" i="128"/>
  <c r="AL287" i="128"/>
  <c r="AL300" i="128" s="1" a="1"/>
  <c r="AL300" i="128" s="1"/>
  <c r="AM271" i="128"/>
  <c r="AP271" i="128"/>
  <c r="AL270" i="128"/>
  <c r="AL283" i="128" s="1" a="1"/>
  <c r="AL283" i="128" s="1"/>
  <c r="AM254" i="128"/>
  <c r="AP254" i="128"/>
  <c r="AL253" i="128"/>
  <c r="AL266" i="128" s="1" a="1"/>
  <c r="AL266" i="128" s="1"/>
  <c r="AM237" i="128"/>
  <c r="AP237" i="128"/>
  <c r="AL236" i="128"/>
  <c r="AL249" i="128" s="1" a="1"/>
  <c r="AL249" i="128" s="1"/>
  <c r="AM220" i="128"/>
  <c r="AP220" i="128"/>
  <c r="AL219" i="128"/>
  <c r="AL232" i="128" s="1" a="1"/>
  <c r="AL232" i="128" s="1"/>
  <c r="AE426" i="128" l="1"/>
  <c r="AD423" i="128"/>
  <c r="AD436" i="128" s="1" a="1"/>
  <c r="AD436" i="128" s="1"/>
  <c r="AE409" i="128"/>
  <c r="AD406" i="128"/>
  <c r="AD419" i="128" s="1" a="1"/>
  <c r="AD419" i="128" s="1"/>
  <c r="AE392" i="128"/>
  <c r="AD389" i="128"/>
  <c r="AD402" i="128" s="1" a="1"/>
  <c r="AD402" i="128" s="1"/>
  <c r="AE375" i="128"/>
  <c r="AD372" i="128"/>
  <c r="AD385" i="128" s="1" a="1"/>
  <c r="AD385" i="128" s="1"/>
  <c r="AE358" i="128"/>
  <c r="AD355" i="128"/>
  <c r="AD368" i="128" s="1" a="1"/>
  <c r="AD368" i="128" s="1"/>
  <c r="AE341" i="128"/>
  <c r="AD338" i="128"/>
  <c r="AD351" i="128" s="1" a="1"/>
  <c r="AD351" i="128" s="1"/>
  <c r="AE324" i="128"/>
  <c r="AD321" i="128"/>
  <c r="AD334" i="128" s="1" a="1"/>
  <c r="AD334" i="128" s="1"/>
  <c r="AE307" i="128"/>
  <c r="AD304" i="128"/>
  <c r="AD317" i="128" s="1" a="1"/>
  <c r="AD317" i="128" s="1"/>
  <c r="AE290" i="128"/>
  <c r="AD287" i="128"/>
  <c r="AD300" i="128" s="1" a="1"/>
  <c r="AD300" i="128" s="1"/>
  <c r="AE273" i="128"/>
  <c r="AD270" i="128"/>
  <c r="AD283" i="128" s="1" a="1"/>
  <c r="AD283" i="128" s="1"/>
  <c r="AE256" i="128"/>
  <c r="AD253" i="128"/>
  <c r="AD266" i="128" s="1" a="1"/>
  <c r="AD266" i="128" s="1"/>
  <c r="AE239" i="128"/>
  <c r="AD236" i="128"/>
  <c r="AD249" i="128" s="1" a="1"/>
  <c r="AD249" i="128" s="1"/>
  <c r="AE222" i="128"/>
  <c r="AD219" i="128"/>
  <c r="AD232" i="128" s="1" a="1"/>
  <c r="AD232" i="128" s="1"/>
  <c r="AA122" i="128"/>
  <c r="AA149" i="128" s="1" a="1"/>
  <c r="AA149" i="128" s="1"/>
  <c r="AB123" i="128"/>
  <c r="AA91" i="128"/>
  <c r="AA118" i="128" s="1" a="1"/>
  <c r="AA118" i="128" s="1"/>
  <c r="AB92" i="128"/>
  <c r="AA153" i="128"/>
  <c r="AA180" i="128" s="1" a="1"/>
  <c r="AA180" i="128" s="1"/>
  <c r="AB154" i="128"/>
  <c r="AA184" i="128"/>
  <c r="AA211" i="128" s="1" a="1"/>
  <c r="AA211" i="128" s="1"/>
  <c r="AB185" i="128"/>
  <c r="AO424" i="128"/>
  <c r="AN423" i="128"/>
  <c r="AN436" i="128" s="1" a="1"/>
  <c r="AN436" i="128" s="1"/>
  <c r="AO407" i="128"/>
  <c r="AN406" i="128"/>
  <c r="AN419" i="128" s="1" a="1"/>
  <c r="AN419" i="128" s="1"/>
  <c r="AM389" i="128"/>
  <c r="AM402" i="128" s="1" a="1"/>
  <c r="AM402" i="128" s="1"/>
  <c r="AN390" i="128"/>
  <c r="AN373" i="128"/>
  <c r="AM372" i="128"/>
  <c r="AM385" i="128" s="1" a="1"/>
  <c r="AM385" i="128" s="1"/>
  <c r="AN356" i="128"/>
  <c r="AM355" i="128"/>
  <c r="AM368" i="128" s="1" a="1"/>
  <c r="AM368" i="128" s="1"/>
  <c r="AN339" i="128"/>
  <c r="AM338" i="128"/>
  <c r="AM351" i="128" s="1" a="1"/>
  <c r="AM351" i="128" s="1"/>
  <c r="AN322" i="128"/>
  <c r="AM321" i="128"/>
  <c r="AM334" i="128" s="1" a="1"/>
  <c r="AM334" i="128" s="1"/>
  <c r="AN305" i="128"/>
  <c r="AM304" i="128"/>
  <c r="AM317" i="128" s="1" a="1"/>
  <c r="AM317" i="128" s="1"/>
  <c r="AQ305" i="128"/>
  <c r="AP304" i="128"/>
  <c r="AP317" i="128" s="1" a="1"/>
  <c r="AP317" i="128" s="1"/>
  <c r="AP287" i="128"/>
  <c r="AP300" i="128" s="1" a="1"/>
  <c r="AP300" i="128" s="1"/>
  <c r="AQ288" i="128"/>
  <c r="AM287" i="128"/>
  <c r="AM300" i="128" s="1" a="1"/>
  <c r="AM300" i="128" s="1"/>
  <c r="AN288" i="128"/>
  <c r="AN271" i="128"/>
  <c r="AM270" i="128"/>
  <c r="AM283" i="128" s="1" a="1"/>
  <c r="AM283" i="128" s="1"/>
  <c r="AQ271" i="128"/>
  <c r="AP270" i="128"/>
  <c r="AP283" i="128" s="1" a="1"/>
  <c r="AP283" i="128" s="1"/>
  <c r="AN254" i="128"/>
  <c r="AM253" i="128"/>
  <c r="AM266" i="128" s="1" a="1"/>
  <c r="AM266" i="128" s="1"/>
  <c r="AQ254" i="128"/>
  <c r="AP253" i="128"/>
  <c r="AP266" i="128" s="1" a="1"/>
  <c r="AP266" i="128" s="1"/>
  <c r="AN237" i="128"/>
  <c r="AM236" i="128"/>
  <c r="AM249" i="128" s="1" a="1"/>
  <c r="AM249" i="128" s="1"/>
  <c r="AQ237" i="128"/>
  <c r="AP236" i="128"/>
  <c r="AP249" i="128" s="1" a="1"/>
  <c r="AP249" i="128" s="1"/>
  <c r="AN220" i="128"/>
  <c r="AM219" i="128"/>
  <c r="AM232" i="128" s="1" a="1"/>
  <c r="AM232" i="128" s="1"/>
  <c r="AQ220" i="128"/>
  <c r="AP219" i="128"/>
  <c r="AP232" i="128" s="1" a="1"/>
  <c r="AP232" i="128" s="1"/>
  <c r="AF426" i="128" l="1"/>
  <c r="AF423" i="128" s="1"/>
  <c r="AF436" i="128" s="1" a="1"/>
  <c r="AF436" i="128" s="1"/>
  <c r="AE423" i="128"/>
  <c r="AE436" i="128" s="1" a="1"/>
  <c r="AE436" i="128" s="1"/>
  <c r="AF409" i="128"/>
  <c r="AF406" i="128" s="1"/>
  <c r="AF419" i="128" s="1" a="1"/>
  <c r="AF419" i="128" s="1"/>
  <c r="AE406" i="128"/>
  <c r="AE419" i="128" s="1" a="1"/>
  <c r="AE419" i="128" s="1"/>
  <c r="AF392" i="128"/>
  <c r="AF389" i="128" s="1"/>
  <c r="AF402" i="128" s="1" a="1"/>
  <c r="AF402" i="128" s="1"/>
  <c r="AE389" i="128"/>
  <c r="AE402" i="128" s="1" a="1"/>
  <c r="AE402" i="128" s="1"/>
  <c r="AF375" i="128"/>
  <c r="AF372" i="128" s="1"/>
  <c r="AF385" i="128" s="1" a="1"/>
  <c r="AF385" i="128" s="1"/>
  <c r="AE372" i="128"/>
  <c r="AE385" i="128" s="1" a="1"/>
  <c r="AE385" i="128" s="1"/>
  <c r="AF358" i="128"/>
  <c r="AF355" i="128" s="1"/>
  <c r="AF368" i="128" s="1" a="1"/>
  <c r="AF368" i="128" s="1"/>
  <c r="AE355" i="128"/>
  <c r="AE368" i="128" s="1" a="1"/>
  <c r="AE368" i="128" s="1"/>
  <c r="AF341" i="128"/>
  <c r="AF338" i="128" s="1"/>
  <c r="AF351" i="128" s="1" a="1"/>
  <c r="AF351" i="128" s="1"/>
  <c r="AE338" i="128"/>
  <c r="AE351" i="128" s="1" a="1"/>
  <c r="AE351" i="128" s="1"/>
  <c r="AF324" i="128"/>
  <c r="AF321" i="128" s="1"/>
  <c r="AF334" i="128" s="1" a="1"/>
  <c r="AF334" i="128" s="1"/>
  <c r="AE321" i="128"/>
  <c r="AE334" i="128" s="1" a="1"/>
  <c r="AE334" i="128" s="1"/>
  <c r="AF307" i="128"/>
  <c r="AF304" i="128" s="1"/>
  <c r="AF317" i="128" s="1" a="1"/>
  <c r="AF317" i="128" s="1"/>
  <c r="AE304" i="128"/>
  <c r="AE317" i="128" s="1" a="1"/>
  <c r="AE317" i="128" s="1"/>
  <c r="AF290" i="128"/>
  <c r="AF287" i="128" s="1"/>
  <c r="AF300" i="128" s="1" a="1"/>
  <c r="AF300" i="128" s="1"/>
  <c r="AE287" i="128"/>
  <c r="AE300" i="128" s="1" a="1"/>
  <c r="AE300" i="128" s="1"/>
  <c r="AF273" i="128"/>
  <c r="AF270" i="128" s="1"/>
  <c r="AF283" i="128" s="1" a="1"/>
  <c r="AF283" i="128" s="1"/>
  <c r="AE270" i="128"/>
  <c r="AE283" i="128" s="1" a="1"/>
  <c r="AE283" i="128" s="1"/>
  <c r="AF256" i="128"/>
  <c r="AF253" i="128" s="1"/>
  <c r="AF266" i="128" s="1" a="1"/>
  <c r="AF266" i="128" s="1"/>
  <c r="AE253" i="128"/>
  <c r="AE266" i="128" s="1" a="1"/>
  <c r="AE266" i="128" s="1"/>
  <c r="AE236" i="128"/>
  <c r="AE249" i="128" s="1" a="1"/>
  <c r="AE249" i="128" s="1"/>
  <c r="AF239" i="128"/>
  <c r="AF236" i="128" s="1"/>
  <c r="AF249" i="128" s="1" a="1"/>
  <c r="AF249" i="128" s="1"/>
  <c r="AF222" i="128"/>
  <c r="AF219" i="128" s="1"/>
  <c r="AF232" i="128" s="1" a="1"/>
  <c r="AF232" i="128" s="1"/>
  <c r="AE219" i="128"/>
  <c r="AE232" i="128" s="1" a="1"/>
  <c r="AE232" i="128" s="1"/>
  <c r="AC123" i="128"/>
  <c r="AB122" i="128"/>
  <c r="AB149" i="128" s="1" a="1"/>
  <c r="AB149" i="128" s="1"/>
  <c r="AC92" i="128"/>
  <c r="AB91" i="128"/>
  <c r="AB118" i="128" s="1" a="1"/>
  <c r="AB118" i="128" s="1"/>
  <c r="AC154" i="128"/>
  <c r="AB153" i="128"/>
  <c r="AB180" i="128" s="1" a="1"/>
  <c r="AB180" i="128" s="1"/>
  <c r="AC185" i="128"/>
  <c r="AB184" i="128"/>
  <c r="AB211" i="128" s="1" a="1"/>
  <c r="AB211" i="128" s="1"/>
  <c r="AP424" i="128"/>
  <c r="AO423" i="128"/>
  <c r="AO436" i="128" s="1" a="1"/>
  <c r="AO436" i="128" s="1"/>
  <c r="AP407" i="128"/>
  <c r="AO406" i="128"/>
  <c r="AO419" i="128" s="1" a="1"/>
  <c r="AO419" i="128" s="1"/>
  <c r="AO390" i="128"/>
  <c r="AN389" i="128"/>
  <c r="AN402" i="128" s="1" a="1"/>
  <c r="AN402" i="128" s="1"/>
  <c r="AO373" i="128"/>
  <c r="AN372" i="128"/>
  <c r="AN385" i="128" s="1" a="1"/>
  <c r="AN385" i="128" s="1"/>
  <c r="AO356" i="128"/>
  <c r="AN355" i="128"/>
  <c r="AN368" i="128" s="1" a="1"/>
  <c r="AN368" i="128" s="1"/>
  <c r="AO339" i="128"/>
  <c r="AN338" i="128"/>
  <c r="AN351" i="128" s="1" a="1"/>
  <c r="AN351" i="128" s="1"/>
  <c r="AO322" i="128"/>
  <c r="AN321" i="128"/>
  <c r="AN334" i="128" s="1" a="1"/>
  <c r="AN334" i="128" s="1"/>
  <c r="AO305" i="128"/>
  <c r="AO304" i="128" s="1"/>
  <c r="AO317" i="128" s="1" a="1"/>
  <c r="AO317" i="128" s="1"/>
  <c r="AN304" i="128"/>
  <c r="AN317" i="128" s="1" a="1"/>
  <c r="AN317" i="128" s="1"/>
  <c r="AR305" i="128"/>
  <c r="AQ304" i="128"/>
  <c r="AQ317" i="128" s="1" a="1"/>
  <c r="AQ317" i="128" s="1"/>
  <c r="AR288" i="128"/>
  <c r="AQ287" i="128"/>
  <c r="AQ300" i="128" s="1" a="1"/>
  <c r="AQ300" i="128" s="1"/>
  <c r="AO288" i="128"/>
  <c r="AO287" i="128" s="1"/>
  <c r="AO300" i="128" s="1" a="1"/>
  <c r="AO300" i="128" s="1"/>
  <c r="AN287" i="128"/>
  <c r="AN300" i="128" s="1" a="1"/>
  <c r="AN300" i="128" s="1"/>
  <c r="AO271" i="128"/>
  <c r="AO270" i="128" s="1"/>
  <c r="AO283" i="128" s="1" a="1"/>
  <c r="AO283" i="128" s="1"/>
  <c r="AN270" i="128"/>
  <c r="AN283" i="128" s="1" a="1"/>
  <c r="AN283" i="128" s="1"/>
  <c r="AR271" i="128"/>
  <c r="AQ270" i="128"/>
  <c r="AQ283" i="128" s="1" a="1"/>
  <c r="AQ283" i="128" s="1"/>
  <c r="AO254" i="128"/>
  <c r="AO253" i="128" s="1"/>
  <c r="AO266" i="128" s="1" a="1"/>
  <c r="AO266" i="128" s="1"/>
  <c r="AN253" i="128"/>
  <c r="AN266" i="128" s="1" a="1"/>
  <c r="AN266" i="128" s="1"/>
  <c r="AR254" i="128"/>
  <c r="AQ253" i="128"/>
  <c r="AQ266" i="128" s="1" a="1"/>
  <c r="AQ266" i="128" s="1"/>
  <c r="AO237" i="128"/>
  <c r="AO236" i="128" s="1"/>
  <c r="AO249" i="128" s="1" a="1"/>
  <c r="AO249" i="128" s="1"/>
  <c r="AN236" i="128"/>
  <c r="AN249" i="128" s="1" a="1"/>
  <c r="AN249" i="128" s="1"/>
  <c r="AR237" i="128"/>
  <c r="AQ236" i="128"/>
  <c r="AQ249" i="128" s="1" a="1"/>
  <c r="AQ249" i="128" s="1"/>
  <c r="AO220" i="128"/>
  <c r="AO219" i="128" s="1"/>
  <c r="AO232" i="128" s="1" a="1"/>
  <c r="AO232" i="128" s="1"/>
  <c r="AN219" i="128"/>
  <c r="AN232" i="128" s="1" a="1"/>
  <c r="AN232" i="128" s="1"/>
  <c r="AR220" i="128"/>
  <c r="AQ219" i="128"/>
  <c r="AQ232" i="128" s="1" a="1"/>
  <c r="AQ232" i="128" s="1"/>
  <c r="AC122" i="128" l="1"/>
  <c r="AC149" i="128" s="1" a="1"/>
  <c r="AC149" i="128" s="1"/>
  <c r="AD123" i="128"/>
  <c r="AC91" i="128"/>
  <c r="AC118" i="128" s="1" a="1"/>
  <c r="AC118" i="128" s="1"/>
  <c r="AD92" i="128"/>
  <c r="AC153" i="128"/>
  <c r="AC180" i="128" s="1" a="1"/>
  <c r="AC180" i="128" s="1"/>
  <c r="AD154" i="128"/>
  <c r="AC184" i="128"/>
  <c r="AC211" i="128" s="1" a="1"/>
  <c r="AC211" i="128" s="1"/>
  <c r="AD185" i="128"/>
  <c r="AQ424" i="128"/>
  <c r="AP423" i="128"/>
  <c r="AP436" i="128" s="1" a="1"/>
  <c r="AP436" i="128" s="1"/>
  <c r="AQ407" i="128"/>
  <c r="AP406" i="128"/>
  <c r="AP419" i="128" s="1" a="1"/>
  <c r="AP419" i="128" s="1"/>
  <c r="AP390" i="128"/>
  <c r="AO389" i="128"/>
  <c r="AO402" i="128" s="1" a="1"/>
  <c r="AO402" i="128" s="1"/>
  <c r="AP373" i="128"/>
  <c r="AO372" i="128"/>
  <c r="AO385" i="128" s="1" a="1"/>
  <c r="AO385" i="128" s="1"/>
  <c r="AP356" i="128"/>
  <c r="AO355" i="128"/>
  <c r="AO368" i="128" s="1" a="1"/>
  <c r="AO368" i="128" s="1"/>
  <c r="AP339" i="128"/>
  <c r="AO338" i="128"/>
  <c r="AO351" i="128" s="1" a="1"/>
  <c r="AO351" i="128" s="1"/>
  <c r="AP322" i="128"/>
  <c r="AO321" i="128"/>
  <c r="AO334" i="128" s="1" a="1"/>
  <c r="AO334" i="128" s="1"/>
  <c r="AS305" i="128"/>
  <c r="AR304" i="128"/>
  <c r="AR317" i="128" s="1" a="1"/>
  <c r="AR317" i="128" s="1"/>
  <c r="AS288" i="128"/>
  <c r="AR287" i="128"/>
  <c r="AR300" i="128" s="1" a="1"/>
  <c r="AR300" i="128" s="1"/>
  <c r="AS271" i="128"/>
  <c r="AR270" i="128"/>
  <c r="AR283" i="128" s="1" a="1"/>
  <c r="AR283" i="128" s="1"/>
  <c r="AS254" i="128"/>
  <c r="AR253" i="128"/>
  <c r="AR266" i="128" s="1" a="1"/>
  <c r="AR266" i="128" s="1"/>
  <c r="AS237" i="128"/>
  <c r="AR236" i="128"/>
  <c r="AR249" i="128" s="1" a="1"/>
  <c r="AR249" i="128" s="1"/>
  <c r="AS220" i="128"/>
  <c r="AR219" i="128"/>
  <c r="AR232" i="128" s="1" a="1"/>
  <c r="AR232" i="128" s="1"/>
  <c r="AD122" i="128" l="1"/>
  <c r="AD149" i="128" s="1" a="1"/>
  <c r="AD149" i="128" s="1"/>
  <c r="AE123" i="128"/>
  <c r="AD91" i="128"/>
  <c r="AD118" i="128" s="1" a="1"/>
  <c r="AD118" i="128" s="1"/>
  <c r="AE92" i="128"/>
  <c r="AD153" i="128"/>
  <c r="AD180" i="128" s="1" a="1"/>
  <c r="AD180" i="128" s="1"/>
  <c r="AE154" i="128"/>
  <c r="AD184" i="128"/>
  <c r="AD211" i="128" s="1" a="1"/>
  <c r="AD211" i="128" s="1"/>
  <c r="AE185" i="128"/>
  <c r="AR424" i="128"/>
  <c r="AQ423" i="128"/>
  <c r="AQ436" i="128" s="1" a="1"/>
  <c r="AQ436" i="128" s="1"/>
  <c r="AR407" i="128"/>
  <c r="AQ406" i="128"/>
  <c r="AQ419" i="128" s="1" a="1"/>
  <c r="AQ419" i="128" s="1"/>
  <c r="AQ390" i="128"/>
  <c r="AP389" i="128"/>
  <c r="AP402" i="128" s="1" a="1"/>
  <c r="AP402" i="128" s="1"/>
  <c r="AQ373" i="128"/>
  <c r="AP372" i="128"/>
  <c r="AP385" i="128" s="1" a="1"/>
  <c r="AP385" i="128" s="1"/>
  <c r="AQ356" i="128"/>
  <c r="AP355" i="128"/>
  <c r="AP368" i="128" s="1" a="1"/>
  <c r="AP368" i="128" s="1"/>
  <c r="AQ339" i="128"/>
  <c r="AP338" i="128"/>
  <c r="AP351" i="128" s="1" a="1"/>
  <c r="AP351" i="128" s="1"/>
  <c r="AQ322" i="128"/>
  <c r="AP321" i="128"/>
  <c r="AP334" i="128" s="1" a="1"/>
  <c r="AP334" i="128" s="1"/>
  <c r="AT305" i="128"/>
  <c r="AS304" i="128"/>
  <c r="AS317" i="128" s="1" a="1"/>
  <c r="AS317" i="128" s="1"/>
  <c r="AT288" i="128"/>
  <c r="AS287" i="128"/>
  <c r="AS300" i="128" s="1" a="1"/>
  <c r="AS300" i="128" s="1"/>
  <c r="AT271" i="128"/>
  <c r="AS270" i="128"/>
  <c r="AS283" i="128" s="1" a="1"/>
  <c r="AS283" i="128" s="1"/>
  <c r="AT254" i="128"/>
  <c r="AS253" i="128"/>
  <c r="AS266" i="128" s="1" a="1"/>
  <c r="AS266" i="128" s="1"/>
  <c r="AT237" i="128"/>
  <c r="AS236" i="128"/>
  <c r="AS249" i="128" s="1" a="1"/>
  <c r="AS249" i="128" s="1"/>
  <c r="AT220" i="128"/>
  <c r="AS219" i="128"/>
  <c r="AS232" i="128" s="1" a="1"/>
  <c r="AS232" i="128" s="1"/>
  <c r="AE122" i="128" l="1"/>
  <c r="AE149" i="128" s="1" a="1"/>
  <c r="AE149" i="128" s="1"/>
  <c r="AF123" i="128"/>
  <c r="AF122" i="128" s="1"/>
  <c r="AF149" i="128" s="1" a="1"/>
  <c r="AF149" i="128" s="1"/>
  <c r="AE91" i="128"/>
  <c r="AE118" i="128" s="1" a="1"/>
  <c r="AE118" i="128" s="1"/>
  <c r="AF92" i="128"/>
  <c r="AF91" i="128" s="1"/>
  <c r="AF118" i="128" s="1" a="1"/>
  <c r="AF118" i="128" s="1"/>
  <c r="AE153" i="128"/>
  <c r="AE180" i="128" s="1" a="1"/>
  <c r="AE180" i="128" s="1"/>
  <c r="AF154" i="128"/>
  <c r="AF153" i="128" s="1"/>
  <c r="AF180" i="128" s="1" a="1"/>
  <c r="AF180" i="128" s="1"/>
  <c r="AE184" i="128"/>
  <c r="AE211" i="128" s="1" a="1"/>
  <c r="AE211" i="128" s="1"/>
  <c r="AF185" i="128"/>
  <c r="AF184" i="128" s="1"/>
  <c r="AF211" i="128" s="1" a="1"/>
  <c r="AF211" i="128" s="1"/>
  <c r="AS424" i="128"/>
  <c r="AR423" i="128"/>
  <c r="AR436" i="128" s="1" a="1"/>
  <c r="AR436" i="128" s="1"/>
  <c r="AS407" i="128"/>
  <c r="AR406" i="128"/>
  <c r="AR419" i="128" s="1" a="1"/>
  <c r="AR419" i="128" s="1"/>
  <c r="AR390" i="128"/>
  <c r="AQ389" i="128"/>
  <c r="AQ402" i="128" s="1" a="1"/>
  <c r="AQ402" i="128" s="1"/>
  <c r="AR373" i="128"/>
  <c r="AQ372" i="128"/>
  <c r="AQ385" i="128" s="1" a="1"/>
  <c r="AQ385" i="128" s="1"/>
  <c r="AR356" i="128"/>
  <c r="AQ355" i="128"/>
  <c r="AQ368" i="128" s="1" a="1"/>
  <c r="AQ368" i="128" s="1"/>
  <c r="AR339" i="128"/>
  <c r="AQ338" i="128"/>
  <c r="AQ351" i="128" s="1" a="1"/>
  <c r="AQ351" i="128" s="1"/>
  <c r="AR322" i="128"/>
  <c r="AQ321" i="128"/>
  <c r="AQ334" i="128" s="1" a="1"/>
  <c r="AQ334" i="128" s="1"/>
  <c r="AU305" i="128"/>
  <c r="AU304" i="128" s="1"/>
  <c r="AU317" i="128" s="1" a="1"/>
  <c r="AU317" i="128" s="1"/>
  <c r="AT304" i="128"/>
  <c r="AT317" i="128" s="1" a="1"/>
  <c r="AT317" i="128" s="1"/>
  <c r="AU288" i="128"/>
  <c r="AU287" i="128" s="1"/>
  <c r="AU300" i="128" s="1" a="1"/>
  <c r="AU300" i="128" s="1"/>
  <c r="AT287" i="128"/>
  <c r="AT300" i="128" s="1" a="1"/>
  <c r="AT300" i="128" s="1"/>
  <c r="AU271" i="128"/>
  <c r="AU270" i="128" s="1"/>
  <c r="AU283" i="128" s="1" a="1"/>
  <c r="AU283" i="128" s="1"/>
  <c r="AT270" i="128"/>
  <c r="AT283" i="128" s="1" a="1"/>
  <c r="AT283" i="128" s="1"/>
  <c r="AU254" i="128"/>
  <c r="AU253" i="128" s="1"/>
  <c r="AU266" i="128" s="1" a="1"/>
  <c r="AU266" i="128" s="1"/>
  <c r="AT253" i="128"/>
  <c r="AT266" i="128" s="1" a="1"/>
  <c r="AT266" i="128" s="1"/>
  <c r="AU237" i="128"/>
  <c r="AU236" i="128" s="1"/>
  <c r="AU249" i="128" s="1" a="1"/>
  <c r="AU249" i="128" s="1"/>
  <c r="AT236" i="128"/>
  <c r="AT249" i="128" s="1" a="1"/>
  <c r="AT249" i="128" s="1"/>
  <c r="AU220" i="128"/>
  <c r="AU219" i="128" s="1"/>
  <c r="AU232" i="128" s="1" a="1"/>
  <c r="AU232" i="128" s="1"/>
  <c r="AT219" i="128"/>
  <c r="AT232" i="128" s="1" a="1"/>
  <c r="AT232" i="128" s="1"/>
  <c r="AT424" i="128" l="1"/>
  <c r="AS423" i="128"/>
  <c r="AS436" i="128" s="1" a="1"/>
  <c r="AS436" i="128" s="1"/>
  <c r="AT407" i="128"/>
  <c r="AS406" i="128"/>
  <c r="AS419" i="128" s="1" a="1"/>
  <c r="AS419" i="128" s="1"/>
  <c r="AS390" i="128"/>
  <c r="AR389" i="128"/>
  <c r="AR402" i="128" s="1" a="1"/>
  <c r="AR402" i="128" s="1"/>
  <c r="AS373" i="128"/>
  <c r="AR372" i="128"/>
  <c r="AR385" i="128" s="1" a="1"/>
  <c r="AR385" i="128" s="1"/>
  <c r="AS356" i="128"/>
  <c r="AR355" i="128"/>
  <c r="AR368" i="128" s="1" a="1"/>
  <c r="AR368" i="128" s="1"/>
  <c r="AS339" i="128"/>
  <c r="AR338" i="128"/>
  <c r="AR351" i="128" s="1" a="1"/>
  <c r="AR351" i="128" s="1"/>
  <c r="AS322" i="128"/>
  <c r="AR321" i="128"/>
  <c r="AR334" i="128" s="1" a="1"/>
  <c r="AR334" i="128" s="1"/>
  <c r="AU424" i="128" l="1"/>
  <c r="AU423" i="128" s="1"/>
  <c r="AU436" i="128" s="1" a="1"/>
  <c r="AU436" i="128" s="1"/>
  <c r="AT423" i="128"/>
  <c r="AT436" i="128" s="1" a="1"/>
  <c r="AT436" i="128" s="1"/>
  <c r="AU407" i="128"/>
  <c r="AU406" i="128" s="1"/>
  <c r="AU419" i="128" s="1" a="1"/>
  <c r="AU419" i="128" s="1"/>
  <c r="AT406" i="128"/>
  <c r="AT419" i="128" s="1" a="1"/>
  <c r="AT419" i="128" s="1"/>
  <c r="AT390" i="128"/>
  <c r="AS389" i="128"/>
  <c r="AS402" i="128" s="1" a="1"/>
  <c r="AS402" i="128" s="1"/>
  <c r="AT373" i="128"/>
  <c r="AS372" i="128"/>
  <c r="AS385" i="128" s="1" a="1"/>
  <c r="AS385" i="128" s="1"/>
  <c r="AT356" i="128"/>
  <c r="AS355" i="128"/>
  <c r="AS368" i="128" s="1" a="1"/>
  <c r="AS368" i="128" s="1"/>
  <c r="AT339" i="128"/>
  <c r="AS338" i="128"/>
  <c r="AS351" i="128" s="1" a="1"/>
  <c r="AS351" i="128" s="1"/>
  <c r="AT322" i="128"/>
  <c r="AS321" i="128"/>
  <c r="AS334" i="128" s="1" a="1"/>
  <c r="AS334" i="128" s="1"/>
  <c r="AU390" i="128" l="1"/>
  <c r="AU389" i="128" s="1"/>
  <c r="AU402" i="128" s="1" a="1"/>
  <c r="AU402" i="128" s="1"/>
  <c r="AT389" i="128"/>
  <c r="AT402" i="128" s="1" a="1"/>
  <c r="AT402" i="128" s="1"/>
  <c r="AU373" i="128"/>
  <c r="AU372" i="128" s="1"/>
  <c r="AU385" i="128" s="1" a="1"/>
  <c r="AU385" i="128" s="1"/>
  <c r="AT372" i="128"/>
  <c r="AT385" i="128" s="1" a="1"/>
  <c r="AT385" i="128" s="1"/>
  <c r="AU356" i="128"/>
  <c r="AU355" i="128" s="1"/>
  <c r="AU368" i="128" s="1" a="1"/>
  <c r="AU368" i="128" s="1"/>
  <c r="AT355" i="128"/>
  <c r="AT368" i="128" s="1" a="1"/>
  <c r="AT368" i="128" s="1"/>
  <c r="AU339" i="128"/>
  <c r="AU338" i="128" s="1"/>
  <c r="AU351" i="128" s="1" a="1"/>
  <c r="AU351" i="128" s="1"/>
  <c r="AT338" i="128"/>
  <c r="AT351" i="128" s="1" a="1"/>
  <c r="AT351" i="128" s="1"/>
  <c r="AU322" i="128"/>
  <c r="AU321" i="128" s="1"/>
  <c r="AU334" i="128" s="1" a="1"/>
  <c r="AU334" i="128" s="1"/>
  <c r="AT321" i="128"/>
  <c r="AT334" i="128" s="1" a="1"/>
  <c r="AT334" i="128" s="1"/>
</calcChain>
</file>

<file path=xl/sharedStrings.xml><?xml version="1.0" encoding="utf-8"?>
<sst xmlns="http://schemas.openxmlformats.org/spreadsheetml/2006/main" count="3329" uniqueCount="488">
  <si>
    <t>Sheep</t>
  </si>
  <si>
    <t>Goats</t>
  </si>
  <si>
    <t>Horses</t>
  </si>
  <si>
    <t>Turkeys</t>
  </si>
  <si>
    <t/>
  </si>
  <si>
    <t>Chickens</t>
  </si>
  <si>
    <t>Pigs</t>
  </si>
  <si>
    <t>Sows</t>
  </si>
  <si>
    <t>Geese</t>
  </si>
  <si>
    <t>Ducks</t>
  </si>
  <si>
    <t>Hens</t>
  </si>
  <si>
    <t>Cattle</t>
  </si>
  <si>
    <t>Cows</t>
  </si>
  <si>
    <t>Poultry</t>
  </si>
  <si>
    <t>3,506,222</t>
  </si>
  <si>
    <t>1,236,218</t>
  </si>
  <si>
    <t>4,789,898</t>
  </si>
  <si>
    <t>31,981,100</t>
  </si>
  <si>
    <t>15,437,483</t>
  </si>
  <si>
    <t>3,359,976</t>
  </si>
  <si>
    <t>1,195,429</t>
  </si>
  <si>
    <t>4,569,304</t>
  </si>
  <si>
    <t>33,278,468</t>
  </si>
  <si>
    <t>15,215,376</t>
  </si>
  <si>
    <t>2,949,574</t>
  </si>
  <si>
    <t>1,036,276</t>
  </si>
  <si>
    <t>4,609,149</t>
  </si>
  <si>
    <t>30,756,308</t>
  </si>
  <si>
    <t>14,893,818</t>
  </si>
  <si>
    <t>2,511,737</t>
  </si>
  <si>
    <t>4,598,821</t>
  </si>
  <si>
    <t>28,219,580</t>
  </si>
  <si>
    <t>13,385,218</t>
  </si>
  <si>
    <t>2,161,438</t>
  </si>
  <si>
    <t>4,070,898</t>
  </si>
  <si>
    <t>24,974,149</t>
  </si>
  <si>
    <t>12,555,655</t>
  </si>
  <si>
    <t>2,029,827</t>
  </si>
  <si>
    <t>3,866,568</t>
  </si>
  <si>
    <t>26,688,376</t>
  </si>
  <si>
    <t>12,028,561</t>
  </si>
  <si>
    <t>1,988,810</t>
  </si>
  <si>
    <t>4,016,246</t>
  </si>
  <si>
    <t>27,875,356</t>
  </si>
  <si>
    <t>12,030,460</t>
  </si>
  <si>
    <t>1,865,902</t>
  </si>
  <si>
    <t>4,079,590</t>
  </si>
  <si>
    <t>27,572,714</t>
  </si>
  <si>
    <t>11,833,185</t>
  </si>
  <si>
    <t>1,700,789</t>
  </si>
  <si>
    <t>4,012,943</t>
  </si>
  <si>
    <t>29,035,455</t>
  </si>
  <si>
    <t>12,279,959</t>
  </si>
  <si>
    <t>1,657,337</t>
  </si>
  <si>
    <t>4,000,720</t>
  </si>
  <si>
    <t>30,222,187</t>
  </si>
  <si>
    <t>11,901,600</t>
  </si>
  <si>
    <t>1,573,530</t>
  </si>
  <si>
    <t>3,687,967</t>
  </si>
  <si>
    <t>30,784,432</t>
  </si>
  <si>
    <t>11,739,179</t>
  </si>
  <si>
    <t>1,582,027</t>
  </si>
  <si>
    <t>3,593,717</t>
  </si>
  <si>
    <t>32,043,425</t>
  </si>
  <si>
    <t>11,676,924</t>
  </si>
  <si>
    <t>1,520,136</t>
  </si>
  <si>
    <t>3,440,925</t>
  </si>
  <si>
    <t>29,946,846</t>
  </si>
  <si>
    <t>6,837,737</t>
  </si>
  <si>
    <t>1,473,828</t>
  </si>
  <si>
    <t>3,362,801</t>
  </si>
  <si>
    <t>26,873,408</t>
  </si>
  <si>
    <t>7,044,423</t>
  </si>
  <si>
    <t>1,428,329</t>
  </si>
  <si>
    <t>3,126,539</t>
  </si>
  <si>
    <t>25,493,559</t>
  </si>
  <si>
    <t>6,394,409</t>
  </si>
  <si>
    <t>1,397,308</t>
  </si>
  <si>
    <t>2,876,834</t>
  </si>
  <si>
    <t>25,372,333</t>
  </si>
  <si>
    <t>5,940,971</t>
  </si>
  <si>
    <t>1,373,645</t>
  </si>
  <si>
    <t>2,840,375</t>
  </si>
  <si>
    <t>25,736,003</t>
  </si>
  <si>
    <t>6,315,609</t>
  </si>
  <si>
    <t>1,391,393</t>
  </si>
  <si>
    <t>2,830,415</t>
  </si>
  <si>
    <t>24,592,085</t>
  </si>
  <si>
    <t>6,287,764</t>
  </si>
  <si>
    <t>1,401,607</t>
  </si>
  <si>
    <t>2,432,984</t>
  </si>
  <si>
    <t>27,316,866</t>
  </si>
  <si>
    <t>6,308,618</t>
  </si>
  <si>
    <t>1,363,213</t>
  </si>
  <si>
    <t>1,971,417</t>
  </si>
  <si>
    <t>26,490,848</t>
  </si>
  <si>
    <t>6,463,805</t>
  </si>
  <si>
    <t>1,349,286</t>
  </si>
  <si>
    <t>1,909,232</t>
  </si>
  <si>
    <t>24,838,435</t>
  </si>
  <si>
    <t>6,215,840</t>
  </si>
  <si>
    <t>1,343,686</t>
  </si>
  <si>
    <t>1,749,092</t>
  </si>
  <si>
    <t>21,250,147</t>
  </si>
  <si>
    <t>6,137,484</t>
  </si>
  <si>
    <t>1,353,685</t>
  </si>
  <si>
    <t>1,578,827</t>
  </si>
  <si>
    <t>20,691,308</t>
  </si>
  <si>
    <t>5,354,575</t>
  </si>
  <si>
    <t>1,352,822</t>
  </si>
  <si>
    <t>1,586,627</t>
  </si>
  <si>
    <t>23,265,358</t>
  </si>
  <si>
    <t>7,242,723</t>
  </si>
  <si>
    <t>1,373,560</t>
  </si>
  <si>
    <t>1,617,061</t>
  </si>
  <si>
    <t>21,463,815</t>
  </si>
  <si>
    <t>6,755,502</t>
  </si>
  <si>
    <t>1,407,132</t>
  </si>
  <si>
    <t>1,559,648</t>
  </si>
  <si>
    <t>22,508,192</t>
  </si>
  <si>
    <t>6,297,189</t>
  </si>
  <si>
    <t>1,415,658</t>
  </si>
  <si>
    <t>1,609,945</t>
  </si>
  <si>
    <t>21,313,958</t>
  </si>
  <si>
    <t>6,116,213</t>
  </si>
  <si>
    <t>1,421,242</t>
  </si>
  <si>
    <t>1,490,775</t>
  </si>
  <si>
    <t>21,494,347</t>
  </si>
  <si>
    <t>6,835,746</t>
  </si>
  <si>
    <t>1,415,770</t>
  </si>
  <si>
    <t>1,557,218</t>
  </si>
  <si>
    <t>23,572,784</t>
  </si>
  <si>
    <t>7,989,588</t>
  </si>
  <si>
    <t>1,418,106</t>
  </si>
  <si>
    <t>1,544,084</t>
  </si>
  <si>
    <t>22,979,360</t>
  </si>
  <si>
    <t>7,581,659</t>
  </si>
  <si>
    <t>1,404,117</t>
  </si>
  <si>
    <t>1,499,307</t>
  </si>
  <si>
    <t>24,247,371</t>
  </si>
  <si>
    <t>8,502,347</t>
  </si>
  <si>
    <t>x</t>
  </si>
  <si>
    <t xml:space="preserve">https://vdb.czso.cz/vdbvo2/faces/en/index.jsf?page=vystup-objekt&amp;pvo=ZEM06A&amp;z=T&amp;f=TABULKA&amp;skupId=2746&amp;katalog=30840&amp;pvo=ZEM06A&amp;evo=v937_!_ZEM06A-19892018_1#fx=0 </t>
  </si>
  <si>
    <t>Source of data: Czech statistical office</t>
  </si>
  <si>
    <t>Measure unit: heads</t>
  </si>
  <si>
    <t xml:space="preserve">Livestock </t>
  </si>
  <si>
    <t>Territoty: Czech Republic</t>
  </si>
  <si>
    <t>head</t>
  </si>
  <si>
    <t>Indicator</t>
  </si>
  <si>
    <t>Cattle, total</t>
  </si>
  <si>
    <t xml:space="preserve">Cattle aged up to 6 months </t>
  </si>
  <si>
    <t xml:space="preserve">           Calves for slaughter </t>
  </si>
  <si>
    <t xml:space="preserve">           Other calves</t>
  </si>
  <si>
    <t xml:space="preserve">                     Males</t>
  </si>
  <si>
    <t xml:space="preserve">                     Females</t>
  </si>
  <si>
    <t xml:space="preserve">Cattle aged over 6 months up to 12 months </t>
  </si>
  <si>
    <t xml:space="preserve">          Calves for slaughter</t>
  </si>
  <si>
    <t>Cattle aged between 1 and 2 years</t>
  </si>
  <si>
    <t xml:space="preserve">           Bulls (incl. bullocks)</t>
  </si>
  <si>
    <t xml:space="preserve">                     Breeding bulls</t>
  </si>
  <si>
    <t xml:space="preserve">                     Other bulls (incl. bullocks)</t>
  </si>
  <si>
    <t xml:space="preserve">           Heifers for slaughter</t>
  </si>
  <si>
    <t xml:space="preserve">           Other heifers</t>
  </si>
  <si>
    <t xml:space="preserve">                     Mated</t>
  </si>
  <si>
    <t xml:space="preserve">                     Not mated</t>
  </si>
  <si>
    <t>Cattle of 2 years and over</t>
  </si>
  <si>
    <t xml:space="preserve">           Dairy cows</t>
  </si>
  <si>
    <t xml:space="preserve">           Other cows </t>
  </si>
  <si>
    <t>Pigs, total</t>
  </si>
  <si>
    <t>Piglets, less than 20 kg of l. w.</t>
  </si>
  <si>
    <t>Young pigs, 20 and less than 50 kg of l. w.</t>
  </si>
  <si>
    <t>Pigs for fattening (incl. cull boars and sows)</t>
  </si>
  <si>
    <t xml:space="preserve">            50 and less than 80 kg of l. w.</t>
  </si>
  <si>
    <t xml:space="preserve">            80 and less than 110 kg of l. w.</t>
  </si>
  <si>
    <t xml:space="preserve">            110 kg of l.w. and more</t>
  </si>
  <si>
    <t>Breeding pigs (50 kg l.w. and over)</t>
  </si>
  <si>
    <t xml:space="preserve">           Boars</t>
  </si>
  <si>
    <t xml:space="preserve">           Sows</t>
  </si>
  <si>
    <t xml:space="preserve">                     Covered</t>
  </si>
  <si>
    <t xml:space="preserve">                     Not covered</t>
  </si>
  <si>
    <t xml:space="preserve">           Gilts</t>
  </si>
  <si>
    <t xml:space="preserve">                     Not yet covered</t>
  </si>
  <si>
    <t>Sheep, total</t>
  </si>
  <si>
    <t>Ewe-lambs</t>
  </si>
  <si>
    <t xml:space="preserve">           Ewe-lambs put to the ram</t>
  </si>
  <si>
    <t xml:space="preserve">                    Milk ewe-lambs</t>
  </si>
  <si>
    <t xml:space="preserve">                   Other ewe-lambs</t>
  </si>
  <si>
    <t xml:space="preserve">           Ewe-lambs not put to the ram</t>
  </si>
  <si>
    <t>Ewes</t>
  </si>
  <si>
    <t xml:space="preserve">           Ewes put to the ram</t>
  </si>
  <si>
    <t xml:space="preserve">                    Milk ewes</t>
  </si>
  <si>
    <t xml:space="preserve">                   Other ewes</t>
  </si>
  <si>
    <t xml:space="preserve">           Ewes not put to the ram</t>
  </si>
  <si>
    <t>Breeding rams</t>
  </si>
  <si>
    <t>Other sheep (regardless of age)</t>
  </si>
  <si>
    <t>Goats, total</t>
  </si>
  <si>
    <t>Goats, females</t>
  </si>
  <si>
    <t xml:space="preserve">          of which goats mated for the first time</t>
  </si>
  <si>
    <t>Other goats (regardless of age)</t>
  </si>
  <si>
    <t>Horses, total</t>
  </si>
  <si>
    <t>Foals, colts, fillies</t>
  </si>
  <si>
    <t xml:space="preserve">           Foals less than 1 year old</t>
  </si>
  <si>
    <t xml:space="preserve">          Colts and fillies 1 to 3 years old</t>
  </si>
  <si>
    <t xml:space="preserve">Horses over 3 years </t>
  </si>
  <si>
    <t xml:space="preserve">         Stallions</t>
  </si>
  <si>
    <t xml:space="preserve">         Mares</t>
  </si>
  <si>
    <t xml:space="preserve">        Geldings</t>
  </si>
  <si>
    <t>Donkeys, mules, hinnies, total</t>
  </si>
  <si>
    <t>Poultry, total</t>
  </si>
  <si>
    <t xml:space="preserve">                  For breeding    </t>
  </si>
  <si>
    <t xml:space="preserve">                  Broilers</t>
  </si>
  <si>
    <t xml:space="preserve">          Hens</t>
  </si>
  <si>
    <t xml:space="preserve">          Cocks</t>
  </si>
  <si>
    <t>Geese, total</t>
  </si>
  <si>
    <t>Ducks, total</t>
  </si>
  <si>
    <t>Turkeys, total</t>
  </si>
  <si>
    <t>Data source: Czech Statistical Office</t>
  </si>
  <si>
    <t xml:space="preserve">           Young cattle for slaughter</t>
  </si>
  <si>
    <t xml:space="preserve">           Other young cattle </t>
  </si>
  <si>
    <t>Bovines aged between 1 and 2 years</t>
  </si>
  <si>
    <t>Bovines of 2 years and over</t>
  </si>
  <si>
    <t>Cattle less than 8 months old</t>
  </si>
  <si>
    <t>Cattle aged between 8 months and 1 year</t>
  </si>
  <si>
    <t>Breeding pigs (more than 50 kg l.w.)</t>
  </si>
  <si>
    <t xml:space="preserve">                     Not yet mated</t>
  </si>
  <si>
    <t>She-goats</t>
  </si>
  <si>
    <t xml:space="preserve">          Of which she-goats mated for the first time</t>
  </si>
  <si>
    <t>Colts</t>
  </si>
  <si>
    <t xml:space="preserve">           Less than 1 year old</t>
  </si>
  <si>
    <t xml:space="preserve">          1 to 3 years old</t>
  </si>
  <si>
    <t>Horses of 3 years and over</t>
  </si>
  <si>
    <t>Donkeys and mules, total</t>
  </si>
  <si>
    <t xml:space="preserve">           Sows, total </t>
  </si>
  <si>
    <t xml:space="preserve">                     mated</t>
  </si>
  <si>
    <t xml:space="preserve">                     not mated</t>
  </si>
  <si>
    <t xml:space="preserve">           Gilts, total</t>
  </si>
  <si>
    <t xml:space="preserve">                     not yet mated</t>
  </si>
  <si>
    <t>Ewe-lambs, total</t>
  </si>
  <si>
    <t xml:space="preserve">           Ewe-lambs not put to the ram, total</t>
  </si>
  <si>
    <t>Ewes, total</t>
  </si>
  <si>
    <t xml:space="preserve">           Ewes not put to the ram, total</t>
  </si>
  <si>
    <t>She-goats, total</t>
  </si>
  <si>
    <t xml:space="preserve">          She-goats mated for the first time</t>
  </si>
  <si>
    <t>Colts, total</t>
  </si>
  <si>
    <t xml:space="preserve">           less than 1 year old</t>
  </si>
  <si>
    <t xml:space="preserve">         Stud horses</t>
  </si>
  <si>
    <t>Chickens, total</t>
  </si>
  <si>
    <t xml:space="preserve">            For breeding    </t>
  </si>
  <si>
    <t xml:space="preserve">           Broilers</t>
  </si>
  <si>
    <t>Cockerels</t>
  </si>
  <si>
    <t>Bovines less than 6 months old</t>
  </si>
  <si>
    <t xml:space="preserve">                     Bullocks</t>
  </si>
  <si>
    <t xml:space="preserve">                     Heifers</t>
  </si>
  <si>
    <t>Bovines aged between 6 months and 1 year</t>
  </si>
  <si>
    <t xml:space="preserve">           Bulls, total (incl. oxen)</t>
  </si>
  <si>
    <t xml:space="preserve">                     Other bulls (incl. oxen)</t>
  </si>
  <si>
    <t xml:space="preserve">           Other Heifers</t>
  </si>
  <si>
    <t>Piglets, less than 19 kg live weight</t>
  </si>
  <si>
    <t>Young pigs, 20 to 49 kg l.w.</t>
  </si>
  <si>
    <t xml:space="preserve">            50 to 79 kg l.w.</t>
  </si>
  <si>
    <t xml:space="preserve">            80 to 109 kg l.w.</t>
  </si>
  <si>
    <t xml:space="preserve">            110 kg l.w. and more</t>
  </si>
  <si>
    <t xml:space="preserve">           Calves for slaughter</t>
  </si>
  <si>
    <t xml:space="preserve">           Other calves </t>
  </si>
  <si>
    <t xml:space="preserve">           Suckler cows
           (not for market milk production)</t>
  </si>
  <si>
    <t>Pigs for fattening
(incl. cull boars and sows)</t>
  </si>
  <si>
    <t xml:space="preserve">                     mated for the first time</t>
  </si>
  <si>
    <t xml:space="preserve">           Ewe-lambs put to the ram
           for the first time</t>
  </si>
  <si>
    <t>Broilers</t>
  </si>
  <si>
    <t>in holdings of</t>
  </si>
  <si>
    <t>Size group
of cattle
(head)</t>
  </si>
  <si>
    <t>Agricultural holdings, total</t>
  </si>
  <si>
    <t>Natural persons, total</t>
  </si>
  <si>
    <t>Legal persons, total</t>
  </si>
  <si>
    <t>Holdings</t>
  </si>
  <si>
    <t>Number</t>
  </si>
  <si>
    <t>Share</t>
  </si>
  <si>
    <t>Head</t>
  </si>
  <si>
    <t>Total</t>
  </si>
  <si>
    <t>1–10</t>
  </si>
  <si>
    <t>11– 50</t>
  </si>
  <si>
    <t>51–100</t>
  </si>
  <si>
    <t>101–500</t>
  </si>
  <si>
    <t>501–1 000</t>
  </si>
  <si>
    <t>1 001+</t>
  </si>
  <si>
    <t>Size group
of pigs
(head)</t>
  </si>
  <si>
    <t>1–100</t>
  </si>
  <si>
    <t>101– 500</t>
  </si>
  <si>
    <t>501– 1 000</t>
  </si>
  <si>
    <t>1 001–5 000</t>
  </si>
  <si>
    <t>5 001–10 000</t>
  </si>
  <si>
    <t>10 001–50 000</t>
  </si>
  <si>
    <t>50 001–100 000</t>
  </si>
  <si>
    <t>100 001+</t>
  </si>
  <si>
    <t>101–200</t>
  </si>
  <si>
    <t>201–300</t>
  </si>
  <si>
    <t>301–500</t>
  </si>
  <si>
    <t>501+</t>
  </si>
  <si>
    <t>51+</t>
  </si>
  <si>
    <t xml:space="preserve">source: Czech Statistical Office </t>
  </si>
  <si>
    <t>Lookup</t>
  </si>
  <si>
    <t>Dairy cattle</t>
  </si>
  <si>
    <t>Non-dairy cattle</t>
  </si>
  <si>
    <t xml:space="preserve">Soupis hospodářského zvířectva k 1.7.1991. ČSÚ 1991, v Praze 5.8.1991, č.j. 552/91. Available in the CZSO library in print version only. </t>
  </si>
  <si>
    <t xml:space="preserve">Soupis hospodářského zvířectva k 1.1.1992. ČSÚ 1992, v Praze 3.2.1992, č.j. 65/92. Available in the CZSO library in print version only. </t>
  </si>
  <si>
    <t>,</t>
  </si>
  <si>
    <t xml:space="preserve">Soupis hospodářských zvířat k 1.3.1993. ČSÚ 1993, v Praze 24.3.1993, č.j. 299/93-53. Available in the CZSO library in print version only. </t>
  </si>
  <si>
    <t xml:space="preserve">Soupis hospodářských zvířat k 1.3.1994. ČSÚ 1994, v Praze 30.3.1994, č.j. 352/94-3130. Available in the CZSO library in print version only. </t>
  </si>
  <si>
    <t xml:space="preserve">Soupis hospodářských zvířat k 1.3.1995. ČSÚ 1995, v Praze 30.3.1995, č.j. 297/95-3130. Available in the CZSO library in print version only. </t>
  </si>
  <si>
    <t xml:space="preserve">Soupis hospodářských zvířat k 1.3.1996. ČSÚ 1996, v Praze 2.4.1996, č.j. 327/96-3130. Available in the CZSO library in print version only. </t>
  </si>
  <si>
    <t xml:space="preserve">Soupis hospodářských zvířat k 1.3.1997. ČSÚ 1997, v Praze 28.3.1997, č.j. 347/97-3130. Available in the CZSO library in print version only. </t>
  </si>
  <si>
    <t xml:space="preserve">Soupis hospodářských zvířat k 1.3.1998. ČSÚ 1998, v Praze 26.3.1998, č.j. 299/98-3130. Available in the CZSO library in print version only. </t>
  </si>
  <si>
    <t xml:space="preserve">Soupis hospodářských zvířat k 1.3.1999. ČSÚ 1999, v Praze 26.3.1999, č.j. 321/99-3130. Available in the CZSO library in print version only. </t>
  </si>
  <si>
    <t xml:space="preserve">Soupis hospodářských zvířat k 1.3.2000. ČSÚ 2000, v Praze 30.3.2000, č.j. 396/2000. ISBN 80-7223-259-2. Available in the CZSO library in print version only. </t>
  </si>
  <si>
    <t xml:space="preserve">Soupis hospodářských zvířat k 1.3.2001. ČSÚ 2001, v Praze 30.3.2001, č.j. 467/2001. ISBN 80-7223-437-4. Available in the CZSO library in print version only. </t>
  </si>
  <si>
    <t xml:space="preserve">Soupis hospodářských zvířat k 1.3.2002. ČSÚ 2002, v Praze 8.4.2002, č.j. 432/2002. ISBN 80-7223-699-7. Available in the CZSO library in print version only. </t>
  </si>
  <si>
    <t xml:space="preserve">Soupis hospodářských zvířat k 1.3.2003. ČSÚ 2003, v Praze 7.5.2003, č.j. 456/2003-3410. ISBN 80-7223-932-5. Available in the CZSO library in print version only. </t>
  </si>
  <si>
    <t>Note: Livestock Survey have been reported according to the inventories as at 1 January till 1992,, from 1993 as at 1 March and since 2003 as at 1 April. Since 2002, livestock Survey have been reported only for the agricultural sector.</t>
  </si>
  <si>
    <t>8,148,644</t>
  </si>
  <si>
    <t>1,406,403</t>
  </si>
  <si>
    <t>1,518,402</t>
  </si>
  <si>
    <t>10. Agricultural holdings by size group of cattle</t>
  </si>
  <si>
    <t>11. Agricultural holdings by size group of pigs</t>
  </si>
  <si>
    <t>12. Agricultural holdings by size group of poultry</t>
  </si>
  <si>
    <t>13. Agricultural holdings by size group of sheep</t>
  </si>
  <si>
    <t>14. Agricultural holdings by size group of goats</t>
  </si>
  <si>
    <t>Share of AWMS (%)</t>
  </si>
  <si>
    <t>Livestock type</t>
  </si>
  <si>
    <t>Parameter code</t>
  </si>
  <si>
    <t>BaseEF / mitigation measure / abated EF</t>
  </si>
  <si>
    <t xml:space="preserve">Penetration% / AE% </t>
  </si>
  <si>
    <t>Reference / notes</t>
  </si>
  <si>
    <t>BaseEF</t>
  </si>
  <si>
    <t>N/A</t>
  </si>
  <si>
    <t>Penetration rate</t>
  </si>
  <si>
    <t>Calculated as 1-sum of penetration of all measures</t>
  </si>
  <si>
    <t>Abatement efficiency rate</t>
  </si>
  <si>
    <t>UNECE Ammonia abatement guidance (2014)</t>
  </si>
  <si>
    <t>Abated EF</t>
  </si>
  <si>
    <t xml:space="preserve">data source:  expert judgement </t>
  </si>
  <si>
    <t>EF_NH3_storage_slurry</t>
  </si>
  <si>
    <t>Reference case (no cover)</t>
  </si>
  <si>
    <t>Tight lid</t>
  </si>
  <si>
    <t>Plastic sheeting</t>
  </si>
  <si>
    <t>Natural crust</t>
  </si>
  <si>
    <t>Covered/tall open tanks</t>
  </si>
  <si>
    <t>Storage bag</t>
  </si>
  <si>
    <t>LECA balls / HEXA covers</t>
  </si>
  <si>
    <t>Low-tech floating covers</t>
  </si>
  <si>
    <r>
      <t xml:space="preserve">To link into N-flow tool parameters sheet </t>
    </r>
    <r>
      <rPr>
        <b/>
        <i/>
        <sz val="11"/>
        <color rgb="FF92D050"/>
        <rFont val="Calibri"/>
        <family val="2"/>
        <charset val="238"/>
        <scheme val="minor"/>
      </rPr>
      <t xml:space="preserve">cell K275 </t>
    </r>
  </si>
  <si>
    <t>Non dairy cattle</t>
  </si>
  <si>
    <r>
      <t xml:space="preserve">To link into N-flow tool parameters sheet </t>
    </r>
    <r>
      <rPr>
        <b/>
        <i/>
        <sz val="11"/>
        <color rgb="FF92D050"/>
        <rFont val="Calibri"/>
        <family val="2"/>
        <charset val="238"/>
        <scheme val="minor"/>
      </rPr>
      <t xml:space="preserve">cell K276 </t>
    </r>
  </si>
  <si>
    <t>Swine (finishing pigs)</t>
  </si>
  <si>
    <r>
      <t xml:space="preserve">To link into N-flow tool parameters sheet </t>
    </r>
    <r>
      <rPr>
        <b/>
        <i/>
        <sz val="11"/>
        <color rgb="FF92D050"/>
        <rFont val="Calibri"/>
        <family val="2"/>
        <charset val="238"/>
        <scheme val="minor"/>
      </rPr>
      <t xml:space="preserve">cell K279 </t>
    </r>
  </si>
  <si>
    <t>Swine (sows)</t>
  </si>
  <si>
    <r>
      <t xml:space="preserve">To link into N-flow tool parameters sheet </t>
    </r>
    <r>
      <rPr>
        <b/>
        <i/>
        <sz val="11"/>
        <color rgb="FF92D050"/>
        <rFont val="Calibri"/>
        <family val="2"/>
        <charset val="238"/>
        <scheme val="minor"/>
      </rPr>
      <t>cell K280</t>
    </r>
  </si>
  <si>
    <t xml:space="preserve">data source:  sheet manure application based on https://www.czso.cz/documents/10180/46015056/27015117021.pdf/050bb28a-1a6c-47e0-9dc7-b5ad29673b38?version=1.0  </t>
  </si>
  <si>
    <t>EF_NH3_applic_slurry</t>
  </si>
  <si>
    <t>Reference case (broadcast, no incorporation)</t>
  </si>
  <si>
    <t>Band spreading - trailing hose (BS-TH) (only)</t>
  </si>
  <si>
    <t>Band spreading - trailing shoe (BS-TS) (only)</t>
  </si>
  <si>
    <t>Injection - open slot (INJ-OS) (only)</t>
  </si>
  <si>
    <t>Injection - closed slot (INJ-CS) (only)</t>
  </si>
  <si>
    <t>Incorporation immediately by ploughing</t>
  </si>
  <si>
    <t>Incorporation immediately by non-inversion cultivation</t>
  </si>
  <si>
    <t>Incorporation after 4 hours</t>
  </si>
  <si>
    <t>Incorporation within 24 hours</t>
  </si>
  <si>
    <t>BS-TH + acidification</t>
  </si>
  <si>
    <t>BS-TS + acidfication</t>
  </si>
  <si>
    <t>INJ-OS + acidification</t>
  </si>
  <si>
    <t>INJ-CS + acidification</t>
  </si>
  <si>
    <t>Band spreading - trailing hose (BS-TH)</t>
  </si>
  <si>
    <t>Band spreading - trailing shoe (BS-TS)</t>
  </si>
  <si>
    <t>Injection - open slot (INJ-OS)</t>
  </si>
  <si>
    <t>Injection - closed slot (INJ-CS)</t>
  </si>
  <si>
    <t>Assumed that abatement efficiency of combined measures is the product of the efficiencies of the individual measures - acidifcation assumed 50% AE% (UNECE ammonia mitigation guidance paragraph 174, p40)</t>
  </si>
  <si>
    <r>
      <t xml:space="preserve">To link into N-flow tool parameters sheet </t>
    </r>
    <r>
      <rPr>
        <b/>
        <i/>
        <sz val="11"/>
        <color rgb="FF92D050"/>
        <rFont val="Calibri"/>
        <family val="2"/>
        <charset val="238"/>
        <scheme val="minor"/>
      </rPr>
      <t>cell K309</t>
    </r>
  </si>
  <si>
    <r>
      <t xml:space="preserve">To link into N-flow tool parameters sheet </t>
    </r>
    <r>
      <rPr>
        <b/>
        <i/>
        <sz val="11"/>
        <color rgb="FF92D050"/>
        <rFont val="Calibri"/>
        <family val="2"/>
        <charset val="238"/>
        <scheme val="minor"/>
      </rPr>
      <t>cell K310</t>
    </r>
  </si>
  <si>
    <r>
      <t xml:space="preserve">To link into N-flow tool parameters sheet </t>
    </r>
    <r>
      <rPr>
        <b/>
        <i/>
        <sz val="11"/>
        <color rgb="FF92D050"/>
        <rFont val="Calibri"/>
        <family val="2"/>
        <charset val="238"/>
        <scheme val="minor"/>
      </rPr>
      <t>cell K313</t>
    </r>
  </si>
  <si>
    <t>Incorporation within 4 hours</t>
  </si>
  <si>
    <r>
      <t xml:space="preserve">To link into N-flow tool parameters sheet </t>
    </r>
    <r>
      <rPr>
        <b/>
        <i/>
        <sz val="11"/>
        <color rgb="FF92D050"/>
        <rFont val="Calibri"/>
        <family val="2"/>
        <charset val="238"/>
        <scheme val="minor"/>
      </rPr>
      <t>cell K314</t>
    </r>
  </si>
  <si>
    <r>
      <t xml:space="preserve">Application - solid </t>
    </r>
    <r>
      <rPr>
        <b/>
        <sz val="20"/>
        <color rgb="FF92D050"/>
        <rFont val="Calibri"/>
        <family val="2"/>
        <charset val="238"/>
        <scheme val="minor"/>
      </rPr>
      <t>applied in inventory</t>
    </r>
  </si>
  <si>
    <t>EF_NH3_applic_solid</t>
  </si>
  <si>
    <t>Incorporation within 12 hours</t>
  </si>
  <si>
    <r>
      <t xml:space="preserve">To link into N-flow tool parameters sheet </t>
    </r>
    <r>
      <rPr>
        <b/>
        <i/>
        <sz val="11"/>
        <color rgb="FF92D050"/>
        <rFont val="Calibri"/>
        <family val="2"/>
        <charset val="238"/>
        <scheme val="minor"/>
      </rPr>
      <t>cell K326</t>
    </r>
  </si>
  <si>
    <r>
      <t xml:space="preserve">To link into N-flow tool parameters sheet </t>
    </r>
    <r>
      <rPr>
        <b/>
        <i/>
        <sz val="11"/>
        <color rgb="FF92D050"/>
        <rFont val="Calibri"/>
        <family val="2"/>
        <charset val="238"/>
        <scheme val="minor"/>
      </rPr>
      <t>cell K327</t>
    </r>
  </si>
  <si>
    <r>
      <t xml:space="preserve">To link into N-flow tool parameters sheet </t>
    </r>
    <r>
      <rPr>
        <b/>
        <i/>
        <sz val="11"/>
        <color rgb="FF92D050"/>
        <rFont val="Calibri"/>
        <family val="2"/>
        <charset val="238"/>
        <scheme val="minor"/>
      </rPr>
      <t>cell K329</t>
    </r>
  </si>
  <si>
    <r>
      <t xml:space="preserve">To link into N-flow tool parameters sheet </t>
    </r>
    <r>
      <rPr>
        <b/>
        <i/>
        <sz val="11"/>
        <color rgb="FF92D050"/>
        <rFont val="Calibri"/>
        <family val="2"/>
        <charset val="238"/>
        <scheme val="minor"/>
      </rPr>
      <t>cell K333</t>
    </r>
  </si>
  <si>
    <r>
      <t xml:space="preserve">To link into N-flow tool parameters sheet </t>
    </r>
    <r>
      <rPr>
        <b/>
        <i/>
        <sz val="11"/>
        <color rgb="FF92D050"/>
        <rFont val="Calibri"/>
        <family val="2"/>
        <charset val="238"/>
        <scheme val="minor"/>
      </rPr>
      <t>cell K334</t>
    </r>
  </si>
  <si>
    <r>
      <t xml:space="preserve">To link into N-flow tool parameters sheet </t>
    </r>
    <r>
      <rPr>
        <b/>
        <i/>
        <sz val="11"/>
        <color rgb="FF92D050"/>
        <rFont val="Calibri"/>
        <family val="2"/>
        <charset val="238"/>
        <scheme val="minor"/>
      </rPr>
      <t>cell K330</t>
    </r>
  </si>
  <si>
    <r>
      <t xml:space="preserve">To link into N-flow tool parameters sheet </t>
    </r>
    <r>
      <rPr>
        <b/>
        <i/>
        <sz val="11"/>
        <color rgb="FF92D050"/>
        <rFont val="Calibri"/>
        <family val="2"/>
        <charset val="238"/>
        <scheme val="minor"/>
      </rPr>
      <t>cell K331</t>
    </r>
  </si>
  <si>
    <t>Laying hens</t>
  </si>
  <si>
    <r>
      <t xml:space="preserve">To link into N-flow tool parameters sheet </t>
    </r>
    <r>
      <rPr>
        <b/>
        <i/>
        <sz val="11"/>
        <color rgb="FF92D050"/>
        <rFont val="Calibri"/>
        <family val="2"/>
        <charset val="238"/>
        <scheme val="minor"/>
      </rPr>
      <t>cell K336</t>
    </r>
  </si>
  <si>
    <r>
      <t xml:space="preserve">To link into N-flow tool parameters sheet </t>
    </r>
    <r>
      <rPr>
        <b/>
        <i/>
        <sz val="11"/>
        <color rgb="FF92D050"/>
        <rFont val="Calibri"/>
        <family val="2"/>
        <charset val="238"/>
        <scheme val="minor"/>
      </rPr>
      <t>cell K337</t>
    </r>
  </si>
  <si>
    <r>
      <t xml:space="preserve">To link into N-flow tool parameters sheet </t>
    </r>
    <r>
      <rPr>
        <b/>
        <i/>
        <sz val="11"/>
        <color rgb="FF92D050"/>
        <rFont val="Calibri"/>
        <family val="2"/>
        <charset val="238"/>
        <scheme val="minor"/>
      </rPr>
      <t>cell K338</t>
    </r>
  </si>
  <si>
    <r>
      <t xml:space="preserve">To link into N-flow tool parameters sheet </t>
    </r>
    <r>
      <rPr>
        <b/>
        <i/>
        <sz val="11"/>
        <color rgb="FF92D050"/>
        <rFont val="Calibri"/>
        <family val="2"/>
        <charset val="238"/>
        <scheme val="minor"/>
      </rPr>
      <t>cell K339</t>
    </r>
  </si>
  <si>
    <r>
      <t xml:space="preserve">To link into N-flow tool parameters sheet </t>
    </r>
    <r>
      <rPr>
        <b/>
        <i/>
        <sz val="11"/>
        <color rgb="FF92D050"/>
        <rFont val="Calibri"/>
        <family val="2"/>
        <charset val="238"/>
        <scheme val="minor"/>
      </rPr>
      <t>cell K340</t>
    </r>
  </si>
  <si>
    <t xml:space="preserve">In several cases large earth-banked lagoons are used for slurry storage. These lagoons are cover by floating plastic sheeting. This fact follows from an analysis of satellite photos of dairy cattle farms covering appr. 131 farms using slurry system. However a penetration rate has been assumed as "0%". </t>
  </si>
  <si>
    <t>Tall open tanks with depth more than 3 metres are used in the Czech Republic. However, they are not covered as follows from an analysis of satellite photos of dairy cattle farms and therefore a penetration rate has been assumed as "0%".</t>
  </si>
  <si>
    <t>Storage bags are not used in the Czech Republic for slurry storage due to risk of pollution in case of damage. Therefore the penetration rate is considered "0%".</t>
  </si>
  <si>
    <t>Cover by LECA balls is not used in the Czech Republic. Based on communication with a dealer of Hexa cover system in the Czech Republic this system has been used on very few pigs installations. Therefore, the penetration rate is considered "0%".</t>
  </si>
  <si>
    <t>Low technology floating covers are not used in the Czech Republic. Satellite photos have not indicated utilisation of these floating covers. Therefore, the penetration rate is considered "0%".</t>
  </si>
  <si>
    <t xml:space="preserve">Cover of slurry tanks with a “tight” lid, roof or tent structure is used sporadically in the Czech Republic. This fact follows from an analysis of satellite photos of dairy cattle farms covering appr. 43 500 animal places on 131 farms using slurry system. A penetration rate has been assumed as "0%".  </t>
  </si>
  <si>
    <t>Storage bags are not used for slurry storage in the Czech Republic due to risk of pollution in case of their damage. Therefore the penetration rate is considered "0%".</t>
  </si>
  <si>
    <t xml:space="preserve">Cover of slurry tanks with a “tight” lid, roof or tent structure is used sporadically in the Czech Republic. This fact follows from an analysis of integrated permissions of farms falling under IED (IPPC) Directive carried out by the Research Institute of Agricultural Engineering in 2011. This analysis covers all 153 farms under IPPC using slurry system. Predominant pig production is realised just in these extra-large installations in the Czech Republic. A penetration rate has been assumed as 1% since 2010. New data are not available.           </t>
  </si>
  <si>
    <t xml:space="preserve">Large earth-banked lagoons are used for slurry storage in the Czech Republic rarely. These lagoons are cover by floating plastic sheeting. According to analysis of integrated permissions of farms falling under IED (IPPC) Directive carried out by the Research Institute of Agricultural Engineering in 2011 a penetration rate has been assumed as 2 % since 2010. New data are not available.  </t>
  </si>
  <si>
    <t>Tall open tanks with depth more than 3 metres are used in the Czech Republic. However, they are not covered and thefore a penetration rate has been assumed as "0%".</t>
  </si>
  <si>
    <t xml:space="preserve">This combination of measures is not applied in the country especially due to safety reasons yet. Technology for slurry acidification usually used in Denmark (e.g., Biocover company - SyreN technology) has not been tested under the Czech conditions. Representatives of the Research Institute of Agricultural Engineering and the Research Institute of Crop Production in cooperation with a representative of the Biocover company (Denmark) have submitted a suggestion for a research project to introduce this technology for slurry acidification into the Czech condition, but these activities have not been supported by the Czech Ministry of Agriculture. As technology of slurry acidification is joined with manipulation with extra dangerous acids it was agreed that this technology will not be introduce by the Biocover company in the Czech Republic without verification and approvement of working processes securing safety operation.   </t>
  </si>
  <si>
    <t>EU Code</t>
  </si>
  <si>
    <t>PC3221</t>
  </si>
  <si>
    <t>PC4100</t>
  </si>
  <si>
    <t>PC4200</t>
  </si>
  <si>
    <t>PP0000</t>
  </si>
  <si>
    <t>A121_OECD</t>
  </si>
  <si>
    <t>PP1000</t>
  </si>
  <si>
    <t>PP2000</t>
  </si>
  <si>
    <t>A12121_OECD</t>
  </si>
  <si>
    <t>A12122_OECD</t>
  </si>
  <si>
    <t>1,421,254</t>
  </si>
  <si>
    <t>1,432,824</t>
  </si>
  <si>
    <t>23,026,197</t>
  </si>
  <si>
    <t>7,624,998</t>
  </si>
  <si>
    <t>Livestock category</t>
  </si>
  <si>
    <t>Buffalo</t>
  </si>
  <si>
    <t>Mules and asses</t>
  </si>
  <si>
    <t>Other poultry (ducks)</t>
  </si>
  <si>
    <t>Other poultry (geese)</t>
  </si>
  <si>
    <t>Other animals (fur animals)</t>
  </si>
  <si>
    <t xml:space="preserve">Anaerobic lagoon </t>
  </si>
  <si>
    <t xml:space="preserve">Liquid system  </t>
  </si>
  <si>
    <t xml:space="preserve">Daily spread </t>
  </si>
  <si>
    <t xml:space="preserve">Solid storage and dry lot  </t>
  </si>
  <si>
    <t xml:space="preserve">Pasture range paddock </t>
  </si>
  <si>
    <t xml:space="preserve">Composting  </t>
  </si>
  <si>
    <t>Digesters  slurry</t>
  </si>
  <si>
    <t>Digesters  solid</t>
  </si>
  <si>
    <t xml:space="preserve">Burned for fuel or as waste  </t>
  </si>
  <si>
    <t xml:space="preserve">Other </t>
  </si>
  <si>
    <t>Check</t>
  </si>
  <si>
    <r>
      <t xml:space="preserve">Storage - slurry </t>
    </r>
    <r>
      <rPr>
        <b/>
        <sz val="20"/>
        <color rgb="FF92D050"/>
        <rFont val="Calibri"/>
        <family val="2"/>
        <charset val="238"/>
        <scheme val="minor"/>
      </rPr>
      <t xml:space="preserve"> applied in inventory</t>
    </r>
  </si>
  <si>
    <r>
      <t xml:space="preserve">Application - slurry </t>
    </r>
    <r>
      <rPr>
        <b/>
        <sz val="20"/>
        <color rgb="FF92D050"/>
        <rFont val="Calibri"/>
        <family val="2"/>
        <charset val="238"/>
        <scheme val="minor"/>
      </rPr>
      <t>applied in inventory</t>
    </r>
  </si>
  <si>
    <t xml:space="preserve">The Czech regulation no. 353/2002 col. as an implementary regulation of the Czech law no. 86/2002 col. on the air protection came into effect in 2002. According to this regulation slurry tanks should be covered at least by a natural crust if possible. It is assumed a linear interpolation from 40 % in 2002 to 52% in 2016 as a time for gradual introduction of this measure into practice. In 2002 a penetration rate of 40% is assumed, because natural crust formation is a natural process occurring especially on cattle slurry with a high ratio of solid particles. Until 2002 utilisation of slurry separators was a common practice on cattle and pig farms. Slurry separators were used to decrease volume of solid particles in slurry to avoid of natural crust formation. However, natural crust formation has been considered as an abatement measure by the Czech legislation. Farmers have begun utilising this measure for fulfilment of legislation requirements, because no additional investment costs were joined with it. A survey of housing technologies used for dairy cattle breeding farms was carried out by the Czech – Moravian Breeders Union in 2016. Approximately 1100 farms were analysed. It was found that 28 % of dairy cattle is housed on slurry. Approx. 48 % of these farms use a slurry separate as a bedding material. It means, these farms provably utilise slurry separators. It follows natural crust formation after solid separation on the level of these slurry tanks is unlikely. This is a reason, why a penetration rate of 52 % is assumed since 2016.  </t>
  </si>
  <si>
    <t xml:space="preserve">The Czech regulation no. 353/2002 col. as an implementary regulation of the Czech law no. 86/2002 col. on the air protection came into effect in 2002. According to this regulation slurry tanks should be covered at least by a natural crust if possible. It is assumed a linear interpolation from 30 % in 2002 to 50% in 2016 as a time for gradual introduction of this measure into practice. Until 2002 a penetration rate of 30% is assumed, because natural crust formation occurred mostly on small pig (sows) farms in the Czech Republic. On large farms slurry separators were used to decrease volume of solid particles in slurry to avoid of natural crust formation. Since 2002 natural crust formation has been considered as an abatement measure by the Czech legislation. Farmers utilised this measure for fulfilment of legislation requirements, because on one hand no additional investment costs were joined with it, on the other hand operation of slurry separators was energy consuming process in time of pig sector crisis joined with a rapid decreasing of pig population in the Czech Republic. Penetration rate of 50 % since 2016 is assumed on the bases of expert judgement after consultancy with Pig Breeders Association. According to AWMS used for GHG inventory approx. 40 % - 50% of slurry is used for biogas production since 2012. After biogas production a natural crust is formed on the level of tank with digestate naturally. </t>
  </si>
  <si>
    <t xml:space="preserve">The Czech regulation no. 353/2002 col. as an implementary regulation of the Czech law no. 86/2002 col. on the air protection came into effect in 2002. According to this regulation slurry tanks should be covered at least by a natural crust if possible. It is assumed a linear interpolation from 30 % in 2002 to 50% in 2016 as a time for gradual introduction of this measure into practice. Until 2002 a penetration rate of 30% is assumed, because natural crust formation occurred mostly on small pig (sows) farms in the Czech Republic. On large farms slurry separators were used to decrease volume of solid particles in slurry to avoid of natural crust formation. Since 2002 natural crust formation has been considered as an abatement measure by the Czech legislation. Farmers utilised this measure for fulfilment of legislation requirements, because on one hand no additional investment costs were joined with it, on the other hand operation of slurry separators was energy consuming process in time of pig sector crisis joined with a rapid decreasing of pig population in the Czech Republic. Penetration rate of 50 % since 2016 is assumed on the bases of expert judgement after consultancy with Pig Breeders Association. According to AWMS used for GHG inventory approx. 40 % - 50 % of slurry is used for biogas production (biogas production was integrated into GHG inventory since 2016). After biogas production a natural crust is formed on the level of tank with digestate naturally. </t>
  </si>
  <si>
    <t>Integrated farm structure survey 2020</t>
  </si>
  <si>
    <t>https://csu.gov.cz/docs/107508/b33c6690-d41c-8e11-5c25-a5e6312718e1/27016822065.xlsx?version=1.0</t>
  </si>
  <si>
    <t>Integrated farm structure survey 2000</t>
  </si>
  <si>
    <t>https://csu.gov.cz/docs/107508/fdbeaf1d-f29f-2942-7293-bc51caebd22a/27016822061.xlsx?version=1.0</t>
  </si>
  <si>
    <t>https://csu.gov.cz/docs/107508/ae9eb3c0-671d-4c66-6383-4fdfc2f45be8/27016822062.xlsx?version=1.0</t>
  </si>
  <si>
    <t>https://csu.gov.cz/docs/107508/9e117dc4-0be5-1db8-e814-6f0d516c083a/27016822063.xlsx?version=1.0</t>
  </si>
  <si>
    <t>https://csu.gov.cz/docs/107508/fc33180f-4068-311f-883b-e87998ba7534/27016822064.xlsx?version=1.0</t>
  </si>
  <si>
    <r>
      <t xml:space="preserve">Kg N / 1000 kg animal mass day </t>
    </r>
    <r>
      <rPr>
        <b/>
        <vertAlign val="superscript"/>
        <sz val="11"/>
        <rFont val="Calibri"/>
        <family val="2"/>
        <charset val="238"/>
        <scheme val="minor"/>
      </rPr>
      <t>-1</t>
    </r>
  </si>
  <si>
    <t>Rabbits</t>
  </si>
  <si>
    <t>Projection</t>
  </si>
  <si>
    <t>Livestock as at 1.4.of relevant year, since 2023 livestock as at 31.12. of relevant year</t>
  </si>
  <si>
    <t>23,808,503</t>
  </si>
  <si>
    <t>1,369,593</t>
  </si>
  <si>
    <t>1,397,414</t>
  </si>
  <si>
    <t>1,362,275</t>
  </si>
  <si>
    <t>1,421,823</t>
  </si>
  <si>
    <t>21,956,942</t>
  </si>
  <si>
    <t>25,875,271</t>
  </si>
  <si>
    <t>projection</t>
  </si>
  <si>
    <t>https://vdb.czso.cz/vdbvo2/faces/index.jsf?page=vystup-objekt&amp;z=T&amp;f=TABULKA&amp;skupId=2178&amp;katalog=30840&amp;pvo=ZEMDDRUBEZ01&amp;pvo=ZEMDDRUBEZ01&amp;c=v3~8__RP2023</t>
  </si>
  <si>
    <t>https://vdb.czso.cz/vdbvo2/faces/en/index.jsf?page=vystup-objekt&amp;z=T&amp;f=TABULKA&amp;skupId=2746&amp;katalog=30840&amp;pvo=ZEM06B2&amp;pvo=ZEM06B2&amp;evo=v915_!_ZEMpodrobne_1&amp;c=v3~2__RP2022MP04DP01</t>
  </si>
  <si>
    <t>https://vdb.czso.cz/vdbvo2/faces/en/index.jsf?page=vystup-objekt&amp;z=T&amp;f=TABULKA&amp;skupId=2584&amp;katalog=30840&amp;pvo=ZEMDSKOT09&amp;pvo=ZEMDSKOT09&amp;c=v3~7__RP2024PP2</t>
  </si>
  <si>
    <t xml:space="preserve">https://vdb.czso.cz/vdbvo2/faces/en/index.jsf?page=vystup-objekt&amp;z=T&amp;f=TABULKA&amp;skupId=2704&amp;katalog=30840&amp;pvo=ZEMDPRAS01&amp;pvo=ZEMDPRAS01&amp;evo=v1507_!_ZEMDPRAS01-MR_1&amp;c=v1554~7__RP2024PP2 </t>
  </si>
  <si>
    <t xml:space="preserve">https://vdb.czso.cz/vdbvo2/faces/en/index.jsf?page=vystup-objekt&amp;z=T&amp;f=TABULKA&amp;skupId=2178&amp;katalog=30840&amp;pvo=ZEMDDRUBEZ01&amp;pvo=ZEMDDRUBEZ01&amp;c=v3~8__RP2024 </t>
  </si>
  <si>
    <t>CZ-3Da2a-2025-0002</t>
  </si>
  <si>
    <t>změna času zapravení pevných statkových hnojiv od roku 2025</t>
  </si>
  <si>
    <t>correction of penetration rates between 1990 and 2016 based on TERT comment CZ-3Da2a-2025-0002 for 1990 "0" was recommended in 2016 is the first value from the statistical survey</t>
  </si>
  <si>
    <t>The Czech regulation no. 274/1998 col. as an implementary regulation of the Czech law no. 156/1998 col. on fertilisers utilisation came into effect in 1998. According to this regulation slurry and liquid organic fertilisers should be incorporated into soil within 24 hours after spreading. Before 1999 low ammonia abatement measures were partially fulfilled by utilisation of measures based on incorporation of slurry after spreading by broadcast. According to the Czech Agricultural Machinery Carriers Association slurry applicators were not used in years 1990 – 1999 at all, because tractors with low power were predominantly used. However, new regulations on the air protection stimulated an interest in low ammonia application techniques and slurry applicators have started appearing in the Czech Republic. However, a first statistical survey on utilisation of different types of manure application was carried out in 2016 (tab. 20 of the Farm Structure Survey – Regions – 2016 https://csu.gov.cz/produkty/farm-structure-survey-regions-2016 . For this reason, it is assumed a linear interpolation from 0 % in 1990 to 49.25 % in 2016 for trailing hose, 3.58 % for trailing shoe, 7.56 % for injection – open slot, 4.79 % for injection – closed slot, 15.18 % for incorporation after 4 hours and 19.64 % for incorporation within 24 hours. Another statistical survey was carried out in 2020, and results were available in 2021. Within years 2017-2020 the penetration rate of thise technologies changed from 49% to 45% in 2020 for trailing hose, from 3.58 % to 5.45 % for trailing shoe, from 7.56 % to 10.3 % for injection – open slot, from 4.79 % to 5.41 % for injection – closed slot, from 15.18 % to 12.04 % for incorporation after 4 hours and from 19.64 % to 20.75 % for incorporation within 24 hours for. Between years 2016 – 2020 a linear interpolation has been used. Due to the lack of current data since 2021 the same penetration rate as for 2020 is used. After the new values are provided, the data from 2021 will be recalculated by linear interpolation.</t>
  </si>
  <si>
    <t>correction of penetration rates between 1990 and 2016 based on TERT comment CZ-3Da2a-2025-0001 for 1990 "0" was recommended in 2016 is the first value from the statistical survey</t>
  </si>
  <si>
    <t>As in the case of slurry, a first statistical survey on utilization of different types of solid manure application was carried out in 2016. For this reason, it is assumed a linear interpolation from 0 % in 1990 to 7.6 % in 2016 for incorporation after 4 hours and 68.80 % for incorporation within 24 hours. Another statistical survey was carried out in 2020, and results were available in 2021. Within years 2017-2020 the penetration rate of these technologies changed from 7.6 % to 10.80 % in 2020 for incorporation after 4 hours and from 68.80 % to 68.20 % for incorporation within 24 hours. Between years 2016 – 2020 a linear interpolation has been used. Due to the lack of current data since 2021 the same penetration rate as for 2020 is used. After the new values ​​are provided, the data from 2021 will be recalculated by linear interpolation.</t>
  </si>
  <si>
    <t>Gross energy intake (GEI) (MJ . DAY-1)</t>
  </si>
  <si>
    <t>VS excretion (KG VS animal -1 DAY-1)</t>
  </si>
  <si>
    <t>Fracsilage store (the proportion of NMVOC emissions from the silage store compared with emissions from the feeding table)</t>
  </si>
  <si>
    <t xml:space="preserve">Frac_of_maxsilage (the fraction of feed in dry matter during housing that is silage) </t>
  </si>
  <si>
    <t>Partialy slatted floor</t>
  </si>
  <si>
    <t>Entire deep litter surface</t>
  </si>
  <si>
    <t>Free range – outdoors</t>
  </si>
  <si>
    <t>Rearing pigs (heads)</t>
  </si>
  <si>
    <t>Breading sows (heads)</t>
  </si>
  <si>
    <t>Year</t>
  </si>
  <si>
    <t>Housing technique</t>
  </si>
  <si>
    <t>Fully slatted floor</t>
  </si>
  <si>
    <t>Solid floor housing (excluiding deep litter)</t>
  </si>
  <si>
    <t>Others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</si>
</sst>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0.00\ _K_č_-;\-* #,##0.00\ _K_č_-;_-* &quot;-&quot;??\ _K_č_-;_-@_-"/>
    <numFmt numFmtId="165" formatCode="0.000"/>
    <numFmt numFmtId="166" formatCode="0.0"/>
    <numFmt numFmtId="167" formatCode="_-* #,##0\ _K_č_-;\-* #,##0\ _K_č_-;_-* &quot;-&quot;??\ _K_č_-;_-@_-"/>
    <numFmt numFmtId="168" formatCode="#,##0.0"/>
    <numFmt numFmtId="169" formatCode="0.0000"/>
  </numFmts>
  <fonts count="77">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0"/>
      <color theme="1"/>
      <name val="Arial"/>
      <family val="2"/>
    </font>
    <font>
      <sz val="10"/>
      <name val="Arial"/>
      <family val="2"/>
    </font>
    <font>
      <sz val="11"/>
      <name val="Calibri"/>
      <family val="2"/>
      <scheme val="minor"/>
    </font>
    <font>
      <u/>
      <sz val="11"/>
      <color theme="10"/>
      <name val="Calibri"/>
      <family val="2"/>
      <scheme val="minor"/>
    </font>
    <font>
      <u/>
      <sz val="12"/>
      <color theme="10"/>
      <name val="Arial"/>
      <family val="2"/>
    </font>
    <font>
      <sz val="11"/>
      <color theme="1"/>
      <name val="Calibri"/>
      <family val="2"/>
      <charset val="238"/>
      <scheme val="minor"/>
    </font>
    <font>
      <sz val="9"/>
      <name val="Times New Roman"/>
      <family val="1"/>
    </font>
    <font>
      <sz val="11"/>
      <name val="Times"/>
      <family val="1"/>
    </font>
    <font>
      <sz val="11"/>
      <name val="Calibri"/>
      <family val="2"/>
      <charset val="238"/>
      <scheme val="minor"/>
    </font>
    <font>
      <sz val="10"/>
      <name val="Arial CE"/>
      <family val="2"/>
      <charset val="238"/>
    </font>
    <font>
      <sz val="10"/>
      <name val="Arial"/>
      <family val="2"/>
      <charset val="238"/>
    </font>
    <font>
      <sz val="10"/>
      <name val="Arial"/>
      <family val="2"/>
      <charset val="238"/>
    </font>
    <font>
      <b/>
      <sz val="11"/>
      <name val="Calibry"/>
      <charset val="238"/>
    </font>
    <font>
      <sz val="11"/>
      <name val="Calibry"/>
      <charset val="238"/>
    </font>
    <font>
      <b/>
      <sz val="16"/>
      <name val="Calibri"/>
      <family val="2"/>
      <charset val="238"/>
      <scheme val="minor"/>
    </font>
    <font>
      <b/>
      <sz val="10"/>
      <name val="Arial"/>
      <family val="2"/>
    </font>
    <font>
      <i/>
      <sz val="10"/>
      <name val="Arial"/>
      <family val="2"/>
    </font>
    <font>
      <sz val="9"/>
      <name val="Arial"/>
      <family val="2"/>
    </font>
    <font>
      <sz val="8"/>
      <name val="Arial"/>
      <family val="2"/>
    </font>
    <font>
      <i/>
      <sz val="8"/>
      <name val="Arial"/>
      <family val="2"/>
    </font>
    <font>
      <b/>
      <sz val="8"/>
      <name val="Arial"/>
      <family val="2"/>
    </font>
    <font>
      <sz val="8"/>
      <name val="Arial"/>
      <family val="2"/>
      <charset val="238"/>
    </font>
    <font>
      <sz val="10"/>
      <color theme="1"/>
      <name val="Arial CE"/>
      <family val="2"/>
      <charset val="238"/>
    </font>
    <font>
      <sz val="11"/>
      <color indexed="8"/>
      <name val="Arial"/>
      <family val="2"/>
    </font>
    <font>
      <sz val="8"/>
      <color indexed="8"/>
      <name val="Arial"/>
      <family val="2"/>
    </font>
    <font>
      <sz val="8"/>
      <name val="Arial CE"/>
      <family val="2"/>
      <charset val="238"/>
    </font>
    <font>
      <b/>
      <i/>
      <sz val="8"/>
      <color indexed="8"/>
      <name val="Arial"/>
      <family val="2"/>
    </font>
    <font>
      <i/>
      <sz val="8"/>
      <color indexed="8"/>
      <name val="Arial"/>
      <family val="2"/>
    </font>
    <font>
      <b/>
      <sz val="10"/>
      <color indexed="8"/>
      <name val="Arial"/>
      <family val="2"/>
    </font>
    <font>
      <i/>
      <sz val="10"/>
      <color indexed="8"/>
      <name val="Arial"/>
      <family val="2"/>
    </font>
    <font>
      <i/>
      <sz val="8"/>
      <color indexed="8"/>
      <name val="Arial"/>
      <family val="2"/>
      <charset val="238"/>
    </font>
    <font>
      <sz val="9"/>
      <color theme="1"/>
      <name val="Calibri"/>
      <family val="2"/>
      <scheme val="minor"/>
    </font>
    <font>
      <i/>
      <sz val="8"/>
      <name val="Calibri"/>
      <family val="2"/>
      <charset val="238"/>
      <scheme val="minor"/>
    </font>
    <font>
      <sz val="8"/>
      <name val="Calibri"/>
      <family val="2"/>
      <charset val="238"/>
      <scheme val="minor"/>
    </font>
    <font>
      <b/>
      <i/>
      <sz val="8"/>
      <name val="Calibri"/>
      <family val="2"/>
      <charset val="238"/>
      <scheme val="minor"/>
    </font>
    <font>
      <b/>
      <sz val="8"/>
      <name val="Calibri"/>
      <family val="2"/>
      <charset val="238"/>
      <scheme val="minor"/>
    </font>
    <font>
      <sz val="11"/>
      <color theme="0"/>
      <name val="Calibri"/>
      <family val="2"/>
      <scheme val="minor"/>
    </font>
    <font>
      <sz val="8"/>
      <name val="Calibry"/>
      <charset val="238"/>
    </font>
    <font>
      <b/>
      <sz val="20"/>
      <color theme="0"/>
      <name val="Calibri"/>
      <family val="2"/>
      <scheme val="minor"/>
    </font>
    <font>
      <sz val="12"/>
      <color theme="1"/>
      <name val="Calibri"/>
      <family val="2"/>
      <scheme val="minor"/>
    </font>
    <font>
      <sz val="10"/>
      <name val="Calibri"/>
      <family val="2"/>
      <scheme val="minor"/>
    </font>
    <font>
      <b/>
      <sz val="10"/>
      <name val="Calibri"/>
      <family val="2"/>
      <scheme val="minor"/>
    </font>
    <font>
      <b/>
      <sz val="11"/>
      <name val="Calibri"/>
      <family val="2"/>
      <scheme val="minor"/>
    </font>
    <font>
      <b/>
      <i/>
      <sz val="11"/>
      <name val="Calibri"/>
      <family val="2"/>
      <scheme val="minor"/>
    </font>
    <font>
      <b/>
      <sz val="20"/>
      <color rgb="FF92D050"/>
      <name val="Calibri"/>
      <family val="2"/>
      <charset val="238"/>
      <scheme val="minor"/>
    </font>
    <font>
      <sz val="11"/>
      <color rgb="FFFF0000"/>
      <name val="Calibri"/>
      <family val="2"/>
      <scheme val="minor"/>
    </font>
    <font>
      <sz val="11"/>
      <color rgb="FF92D050"/>
      <name val="Calibri"/>
      <family val="2"/>
      <scheme val="minor"/>
    </font>
    <font>
      <b/>
      <i/>
      <sz val="11"/>
      <color rgb="FF92D050"/>
      <name val="Calibri"/>
      <family val="2"/>
      <charset val="238"/>
      <scheme val="minor"/>
    </font>
    <font>
      <b/>
      <sz val="11"/>
      <name val="Calibri"/>
      <family val="2"/>
      <charset val="238"/>
      <scheme val="minor"/>
    </font>
    <font>
      <sz val="8"/>
      <color rgb="FF333333"/>
      <name val="Tahoma"/>
      <family val="2"/>
      <charset val="238"/>
    </font>
    <font>
      <sz val="8"/>
      <color rgb="FF006AB1"/>
      <name val="Tahoma"/>
      <family val="2"/>
      <charset val="238"/>
    </font>
    <font>
      <u/>
      <sz val="8"/>
      <color rgb="FFBF1627"/>
      <name val="Tahoma"/>
      <family val="2"/>
      <charset val="238"/>
    </font>
    <font>
      <sz val="11"/>
      <color theme="1"/>
      <name val="Tahoma"/>
      <family val="2"/>
      <charset val="238"/>
    </font>
    <font>
      <b/>
      <sz val="11"/>
      <color rgb="FFFFFFFF"/>
      <name val="Tahoma"/>
      <family val="2"/>
      <charset val="238"/>
    </font>
    <font>
      <sz val="8"/>
      <name val="Tahoma"/>
      <family val="2"/>
      <charset val="238"/>
    </font>
    <font>
      <sz val="10"/>
      <name val="Arial CE"/>
      <family val="2"/>
      <charset val="238"/>
    </font>
    <font>
      <b/>
      <vertAlign val="superscript"/>
      <sz val="11"/>
      <name val="Calibri"/>
      <family val="2"/>
      <charset val="238"/>
      <scheme val="minor"/>
    </font>
    <font>
      <b/>
      <sz val="11"/>
      <color rgb="FFFFC000"/>
      <name val="Calibri"/>
      <family val="2"/>
      <charset val="238"/>
      <scheme val="minor"/>
    </font>
    <font>
      <sz val="8"/>
      <name val="Calibri"/>
      <family val="2"/>
      <scheme val="minor"/>
    </font>
    <font>
      <sz val="8"/>
      <name val="Calibri Light"/>
      <family val="2"/>
      <charset val="238"/>
      <scheme val="major"/>
    </font>
    <font>
      <sz val="10"/>
      <name val="Calibri"/>
      <family val="2"/>
      <charset val="238"/>
      <scheme val="minor"/>
    </font>
    <font>
      <b/>
      <sz val="11"/>
      <color theme="1"/>
      <name val="Calibri"/>
      <family val="2"/>
      <charset val="238"/>
      <scheme val="minor"/>
    </font>
    <font>
      <sz val="9"/>
      <color rgb="FF000000"/>
      <name val="Calibri"/>
      <family val="2"/>
      <charset val="238"/>
      <scheme val="minor"/>
    </font>
    <font>
      <b/>
      <sz val="14"/>
      <color theme="1"/>
      <name val="Calibri"/>
      <family val="2"/>
      <charset val="238"/>
      <scheme val="minor"/>
    </font>
  </fonts>
  <fills count="2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D8E7F3"/>
      </patternFill>
    </fill>
    <fill>
      <patternFill patternType="solid">
        <fgColor theme="3"/>
        <bgColor indexed="64"/>
      </patternFill>
    </fill>
    <fill>
      <patternFill patternType="solid">
        <fgColor rgb="FFFFE18C"/>
        <bgColor indexed="64"/>
      </patternFill>
    </fill>
    <fill>
      <patternFill patternType="solid">
        <fgColor rgb="FF96C8FF"/>
        <bgColor indexed="64"/>
      </patternFill>
    </fill>
    <fill>
      <patternFill patternType="solid">
        <fgColor rgb="FF92D050"/>
        <bgColor indexed="64"/>
      </patternFill>
    </fill>
    <fill>
      <patternFill patternType="solid">
        <fgColor rgb="FF969696"/>
      </patternFill>
    </fill>
    <fill>
      <patternFill patternType="solid">
        <fgColor rgb="FF0096C8"/>
        <bgColor indexed="64"/>
      </patternFill>
    </fill>
    <fill>
      <patternFill patternType="solid">
        <fgColor rgb="FF44546A"/>
        <bgColor indexed="64"/>
      </patternFill>
    </fill>
    <fill>
      <patternFill patternType="solid">
        <fgColor theme="7" tint="0.59999389629810485"/>
        <bgColor indexed="64"/>
      </patternFill>
    </fill>
    <fill>
      <patternFill patternType="solid">
        <fgColor indexed="9"/>
        <bgColor indexed="9"/>
      </patternFill>
    </fill>
    <fill>
      <patternFill patternType="solid">
        <fgColor indexed="11"/>
        <bgColor indexed="64"/>
      </patternFill>
    </fill>
    <fill>
      <patternFill patternType="solid">
        <fgColor indexed="22"/>
        <bgColor indexed="64"/>
      </patternFill>
    </fill>
    <fill>
      <patternFill patternType="solid">
        <fgColor rgb="FFFF0000"/>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medium">
        <color rgb="FFCBCEC7"/>
      </left>
      <right style="medium">
        <color rgb="FFCBCEC7"/>
      </right>
      <top style="medium">
        <color rgb="FFCBCEC7"/>
      </top>
      <bottom style="medium">
        <color rgb="FFCBCEC7"/>
      </bottom>
      <diagonal/>
    </border>
    <border>
      <left style="medium">
        <color rgb="FFCBCEC7"/>
      </left>
      <right style="medium">
        <color rgb="FFCBCEC7"/>
      </right>
      <top style="medium">
        <color auto="1"/>
      </top>
      <bottom style="medium">
        <color rgb="FFCBCEC7"/>
      </bottom>
      <diagonal/>
    </border>
    <border>
      <left style="medium">
        <color rgb="FFCBCEC7"/>
      </left>
      <right style="medium">
        <color rgb="FFCBCEC7"/>
      </right>
      <top style="medium">
        <color rgb="FFCBCEC7"/>
      </top>
      <bottom/>
      <diagonal/>
    </border>
    <border>
      <left/>
      <right style="thin">
        <color indexed="64"/>
      </right>
      <top/>
      <bottom/>
      <diagonal/>
    </border>
    <border>
      <left style="thin">
        <color indexed="64"/>
      </left>
      <right style="thin">
        <color indexed="64"/>
      </right>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n">
        <color indexed="64"/>
      </top>
      <bottom/>
      <diagonal/>
    </border>
    <border>
      <left/>
      <right style="thick">
        <color indexed="64"/>
      </right>
      <top/>
      <bottom style="thin">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diagonal/>
    </border>
    <border>
      <left style="thin">
        <color indexed="64"/>
      </left>
      <right style="thick">
        <color indexed="64"/>
      </right>
      <top/>
      <bottom style="medium">
        <color indexed="64"/>
      </bottom>
      <diagonal/>
    </border>
    <border>
      <left style="thin">
        <color indexed="64"/>
      </left>
      <right style="thick">
        <color indexed="64"/>
      </right>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style="thick">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right style="thin">
        <color indexed="64"/>
      </right>
      <top/>
      <bottom style="thick">
        <color indexed="64"/>
      </bottom>
      <diagonal/>
    </border>
    <border>
      <left style="thick">
        <color indexed="64"/>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style="thin">
        <color indexed="64"/>
      </left>
      <right/>
      <top/>
      <bottom style="thick">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rgb="FFCBCEC7"/>
      </left>
      <right style="medium">
        <color rgb="FFCBCEC7"/>
      </right>
      <top/>
      <bottom style="medium">
        <color rgb="FFCBCEC7"/>
      </bottom>
      <diagonal/>
    </border>
    <border>
      <left style="medium">
        <color rgb="FFCBCEC7"/>
      </left>
      <right style="medium">
        <color rgb="FFCBCEC7"/>
      </right>
      <top style="medium">
        <color rgb="FFCBCEC7"/>
      </top>
      <bottom style="medium">
        <color auto="1"/>
      </bottom>
      <diagonal/>
    </border>
    <border>
      <left style="thick">
        <color indexed="64"/>
      </left>
      <right/>
      <top style="thin">
        <color indexed="64"/>
      </top>
      <bottom style="thin">
        <color indexed="64"/>
      </bottom>
      <diagonal/>
    </border>
    <border>
      <left style="thick">
        <color auto="1"/>
      </left>
      <right/>
      <top style="thin">
        <color auto="1"/>
      </top>
      <bottom style="thick">
        <color auto="1"/>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ck">
        <color indexed="64"/>
      </top>
      <bottom/>
      <diagonal/>
    </border>
    <border>
      <left style="thick">
        <color indexed="64"/>
      </left>
      <right/>
      <top style="medium">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bottom style="medium">
        <color indexed="64"/>
      </bottom>
      <diagonal/>
    </border>
    <border>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diagonal/>
    </border>
    <border>
      <left/>
      <right/>
      <top/>
      <bottom style="medium">
        <color indexed="64"/>
      </bottom>
      <diagonal/>
    </border>
    <border>
      <left/>
      <right style="thin">
        <color indexed="64"/>
      </right>
      <top style="thick">
        <color indexed="64"/>
      </top>
      <bottom style="thin">
        <color indexed="64"/>
      </bottom>
      <diagonal/>
    </border>
    <border>
      <left/>
      <right/>
      <top/>
      <bottom style="thick">
        <color indexed="64"/>
      </bottom>
      <diagonal/>
    </border>
    <border>
      <left style="thick">
        <color indexed="64"/>
      </left>
      <right/>
      <top style="thin">
        <color indexed="64"/>
      </top>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67">
    <xf numFmtId="0" fontId="0" fillId="0" borderId="0"/>
    <xf numFmtId="0" fontId="12" fillId="0" borderId="0" applyNumberFormat="0" applyFont="0" applyFill="0" applyBorder="0" applyProtection="0">
      <alignment vertical="center"/>
    </xf>
    <xf numFmtId="0" fontId="13" fillId="0" borderId="0"/>
    <xf numFmtId="0" fontId="14" fillId="0" borderId="0"/>
    <xf numFmtId="0" fontId="16" fillId="0" borderId="0" applyNumberFormat="0" applyFill="0" applyBorder="0" applyAlignment="0" applyProtection="0"/>
    <xf numFmtId="0" fontId="12" fillId="0" borderId="0"/>
    <xf numFmtId="0" fontId="14" fillId="0" borderId="0"/>
    <xf numFmtId="0" fontId="12" fillId="0" borderId="0"/>
    <xf numFmtId="0" fontId="12" fillId="0" borderId="0"/>
    <xf numFmtId="0" fontId="17" fillId="0" borderId="0" applyNumberFormat="0" applyFill="0" applyBorder="0" applyAlignment="0" applyProtection="0"/>
    <xf numFmtId="0" fontId="18" fillId="0" borderId="0"/>
    <xf numFmtId="0" fontId="19" fillId="0" borderId="0"/>
    <xf numFmtId="0" fontId="14" fillId="0" borderId="0" applyNumberFormat="0" applyFont="0" applyFill="0" applyBorder="0" applyProtection="0">
      <alignment horizontal="left" vertical="center" indent="2"/>
    </xf>
    <xf numFmtId="0" fontId="14" fillId="0" borderId="0" applyNumberFormat="0" applyFont="0" applyFill="0" applyBorder="0" applyProtection="0">
      <alignment horizontal="left" vertical="center" indent="5"/>
    </xf>
    <xf numFmtId="164" fontId="12" fillId="0" borderId="0" applyFont="0" applyFill="0" applyBorder="0" applyAlignment="0" applyProtection="0"/>
    <xf numFmtId="0" fontId="14" fillId="0" borderId="0"/>
    <xf numFmtId="0" fontId="11" fillId="0" borderId="0"/>
    <xf numFmtId="0" fontId="20" fillId="0" borderId="0"/>
    <xf numFmtId="43" fontId="11" fillId="0" borderId="0" applyFont="0" applyFill="0" applyBorder="0" applyAlignment="0" applyProtection="0"/>
    <xf numFmtId="0" fontId="10" fillId="0" borderId="0"/>
    <xf numFmtId="0" fontId="22" fillId="0" borderId="0"/>
    <xf numFmtId="0" fontId="23" fillId="0" borderId="0"/>
    <xf numFmtId="0" fontId="14" fillId="0" borderId="0"/>
    <xf numFmtId="0" fontId="9" fillId="0" borderId="0"/>
    <xf numFmtId="0" fontId="24" fillId="0" borderId="0"/>
    <xf numFmtId="164" fontId="9" fillId="0" borderId="0" applyFont="0" applyFill="0" applyBorder="0" applyAlignment="0" applyProtection="0"/>
    <xf numFmtId="0" fontId="8" fillId="0" borderId="0"/>
    <xf numFmtId="43" fontId="8" fillId="0" borderId="0" applyFont="0" applyFill="0" applyBorder="0" applyAlignment="0" applyProtection="0"/>
    <xf numFmtId="0" fontId="35" fillId="0" borderId="0"/>
    <xf numFmtId="0" fontId="22" fillId="0" borderId="0"/>
    <xf numFmtId="0" fontId="8" fillId="0" borderId="0"/>
    <xf numFmtId="0" fontId="35" fillId="0" borderId="0"/>
    <xf numFmtId="0" fontId="22" fillId="0" borderId="0"/>
    <xf numFmtId="0" fontId="22" fillId="0" borderId="0"/>
    <xf numFmtId="0" fontId="22" fillId="0" borderId="0"/>
    <xf numFmtId="0" fontId="22" fillId="0" borderId="0"/>
    <xf numFmtId="9" fontId="35" fillId="0" borderId="0" applyFont="0" applyFill="0" applyBorder="0" applyAlignment="0" applyProtection="0"/>
    <xf numFmtId="0" fontId="22" fillId="0" borderId="0"/>
    <xf numFmtId="0" fontId="7"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23" fillId="0" borderId="0"/>
    <xf numFmtId="0" fontId="6" fillId="0" borderId="0"/>
    <xf numFmtId="0" fontId="14"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0" fontId="3" fillId="0" borderId="0"/>
    <xf numFmtId="0" fontId="3" fillId="0" borderId="0"/>
    <xf numFmtId="0" fontId="68" fillId="0" borderId="0"/>
    <xf numFmtId="0" fontId="22" fillId="0" borderId="0"/>
    <xf numFmtId="0" fontId="35" fillId="0" borderId="0"/>
    <xf numFmtId="0" fontId="2" fillId="0" borderId="0"/>
    <xf numFmtId="0" fontId="2" fillId="0" borderId="0"/>
    <xf numFmtId="0" fontId="35" fillId="0" borderId="0"/>
    <xf numFmtId="0" fontId="35" fillId="0" borderId="0"/>
    <xf numFmtId="9" fontId="2" fillId="0" borderId="0" applyFont="0" applyFill="0" applyBorder="0" applyAlignment="0" applyProtection="0"/>
    <xf numFmtId="0" fontId="35" fillId="0" borderId="0"/>
    <xf numFmtId="0" fontId="35" fillId="0" borderId="0"/>
    <xf numFmtId="0" fontId="35" fillId="0" borderId="0"/>
    <xf numFmtId="0" fontId="35" fillId="0" borderId="0"/>
  </cellStyleXfs>
  <cellXfs count="402">
    <xf numFmtId="0" fontId="0" fillId="0" borderId="0" xfId="0"/>
    <xf numFmtId="0" fontId="16" fillId="0" borderId="0" xfId="4"/>
    <xf numFmtId="2" fontId="0" fillId="4" borderId="0" xfId="0" applyNumberFormat="1" applyFill="1" applyAlignment="1">
      <alignment horizontal="right"/>
    </xf>
    <xf numFmtId="0" fontId="26" fillId="0" borderId="0" xfId="0" applyFont="1"/>
    <xf numFmtId="0" fontId="15" fillId="0" borderId="0" xfId="0" applyFont="1"/>
    <xf numFmtId="0" fontId="14" fillId="0" borderId="0" xfId="0" applyFont="1"/>
    <xf numFmtId="0" fontId="35" fillId="0" borderId="0" xfId="28"/>
    <xf numFmtId="0" fontId="36" fillId="0" borderId="0" xfId="30" applyFont="1"/>
    <xf numFmtId="0" fontId="41" fillId="0" borderId="0" xfId="30" applyFont="1"/>
    <xf numFmtId="0" fontId="42" fillId="0" borderId="0" xfId="30" applyFont="1"/>
    <xf numFmtId="0" fontId="42" fillId="0" borderId="0" xfId="30" applyFont="1" applyAlignment="1">
      <alignment horizontal="left" indent="2"/>
    </xf>
    <xf numFmtId="0" fontId="35" fillId="0" borderId="0" xfId="31"/>
    <xf numFmtId="3" fontId="30" fillId="0" borderId="8" xfId="30" applyNumberFormat="1" applyFont="1" applyBorder="1" applyAlignment="1">
      <alignment horizontal="left" indent="1"/>
    </xf>
    <xf numFmtId="3" fontId="31" fillId="0" borderId="8" xfId="30" applyNumberFormat="1" applyFont="1" applyBorder="1" applyAlignment="1">
      <alignment horizontal="left" indent="1"/>
    </xf>
    <xf numFmtId="0" fontId="44" fillId="0" borderId="0" xfId="0" applyFont="1"/>
    <xf numFmtId="0" fontId="40" fillId="0" borderId="1" xfId="30" applyFont="1" applyBorder="1" applyAlignment="1">
      <alignment horizontal="center" vertical="center" wrapText="1"/>
    </xf>
    <xf numFmtId="0" fontId="40" fillId="0" borderId="11" xfId="30" applyFont="1" applyBorder="1" applyAlignment="1">
      <alignment horizontal="center" vertical="center" wrapText="1"/>
    </xf>
    <xf numFmtId="0" fontId="35" fillId="0" borderId="10" xfId="28" applyBorder="1"/>
    <xf numFmtId="0" fontId="39" fillId="0" borderId="10" xfId="30" applyFont="1" applyBorder="1" applyAlignment="1">
      <alignment horizontal="left" indent="1"/>
    </xf>
    <xf numFmtId="3" fontId="31" fillId="0" borderId="10" xfId="30" applyNumberFormat="1" applyFont="1" applyBorder="1" applyAlignment="1">
      <alignment horizontal="left" indent="1"/>
    </xf>
    <xf numFmtId="3" fontId="31" fillId="0" borderId="19" xfId="30" applyNumberFormat="1" applyFont="1" applyBorder="1" applyAlignment="1">
      <alignment horizontal="left" indent="1"/>
    </xf>
    <xf numFmtId="0" fontId="39" fillId="0" borderId="30" xfId="30" applyFont="1" applyBorder="1" applyAlignment="1">
      <alignment horizontal="left" indent="1"/>
    </xf>
    <xf numFmtId="3" fontId="31" fillId="0" borderId="33" xfId="30" applyNumberFormat="1" applyFont="1" applyBorder="1" applyAlignment="1">
      <alignment horizontal="left" indent="1"/>
    </xf>
    <xf numFmtId="3" fontId="31" fillId="0" borderId="34" xfId="30" applyNumberFormat="1" applyFont="1" applyBorder="1" applyAlignment="1">
      <alignment horizontal="left" indent="1"/>
    </xf>
    <xf numFmtId="0" fontId="46" fillId="0" borderId="0" xfId="0" applyFont="1"/>
    <xf numFmtId="0" fontId="48" fillId="0" borderId="0" xfId="0" applyFont="1"/>
    <xf numFmtId="0" fontId="25" fillId="7" borderId="5" xfId="0" applyFont="1" applyFill="1" applyBorder="1" applyAlignment="1">
      <alignment horizontal="center" wrapText="1"/>
    </xf>
    <xf numFmtId="165" fontId="25" fillId="7" borderId="5" xfId="0" applyNumberFormat="1" applyFont="1" applyFill="1" applyBorder="1" applyAlignment="1">
      <alignment horizontal="center" wrapText="1"/>
    </xf>
    <xf numFmtId="0" fontId="32" fillId="0" borderId="0" xfId="0" applyFont="1" applyAlignment="1">
      <alignment horizontal="left"/>
    </xf>
    <xf numFmtId="0" fontId="15" fillId="0" borderId="0" xfId="0" applyFont="1" applyAlignment="1">
      <alignment horizontal="center"/>
    </xf>
    <xf numFmtId="165" fontId="15" fillId="0" borderId="0" xfId="0" applyNumberFormat="1" applyFont="1" applyAlignment="1">
      <alignment horizontal="center"/>
    </xf>
    <xf numFmtId="0" fontId="16" fillId="0" borderId="0" xfId="4" applyAlignment="1">
      <alignment horizontal="center"/>
    </xf>
    <xf numFmtId="0" fontId="26" fillId="0" borderId="0" xfId="0" applyFont="1" applyAlignment="1">
      <alignment horizontal="center"/>
    </xf>
    <xf numFmtId="0" fontId="26" fillId="0" borderId="0" xfId="0" applyFont="1" applyAlignment="1">
      <alignment horizontal="center" wrapText="1"/>
    </xf>
    <xf numFmtId="0" fontId="29" fillId="0" borderId="0" xfId="0" applyFont="1" applyAlignment="1">
      <alignment horizontal="center"/>
    </xf>
    <xf numFmtId="0" fontId="14" fillId="0" borderId="0" xfId="0" applyFont="1" applyAlignment="1">
      <alignment horizontal="center"/>
    </xf>
    <xf numFmtId="0" fontId="32" fillId="0" borderId="0" xfId="0" applyFont="1" applyAlignment="1">
      <alignment horizontal="center"/>
    </xf>
    <xf numFmtId="0" fontId="30" fillId="0" borderId="0" xfId="0" applyFont="1" applyAlignment="1">
      <alignment horizontal="center"/>
    </xf>
    <xf numFmtId="0" fontId="31" fillId="0" borderId="0" xfId="0" applyFont="1" applyAlignment="1">
      <alignment horizontal="center"/>
    </xf>
    <xf numFmtId="0" fontId="46" fillId="0" borderId="38" xfId="20" applyFont="1" applyBorder="1" applyAlignment="1">
      <alignment horizontal="center"/>
    </xf>
    <xf numFmtId="3" fontId="48" fillId="0" borderId="8" xfId="0" applyNumberFormat="1" applyFont="1" applyBorder="1" applyAlignment="1">
      <alignment horizontal="center"/>
    </xf>
    <xf numFmtId="3" fontId="48" fillId="0" borderId="2" xfId="0" applyNumberFormat="1" applyFont="1" applyBorder="1" applyAlignment="1">
      <alignment horizontal="center"/>
    </xf>
    <xf numFmtId="3" fontId="48" fillId="0" borderId="2" xfId="20" applyNumberFormat="1" applyFont="1" applyBorder="1" applyAlignment="1">
      <alignment horizontal="center"/>
    </xf>
    <xf numFmtId="0" fontId="47" fillId="7" borderId="2" xfId="26" applyFont="1" applyFill="1" applyBorder="1" applyAlignment="1">
      <alignment horizontal="center"/>
    </xf>
    <xf numFmtId="3" fontId="48" fillId="0" borderId="2" xfId="26" applyNumberFormat="1" applyFont="1" applyBorder="1" applyAlignment="1">
      <alignment horizontal="center"/>
    </xf>
    <xf numFmtId="0" fontId="47" fillId="7" borderId="2" xfId="0" applyFont="1" applyFill="1" applyBorder="1" applyAlignment="1">
      <alignment horizontal="center"/>
    </xf>
    <xf numFmtId="167" fontId="46" fillId="0" borderId="2" xfId="14" applyNumberFormat="1" applyFont="1" applyFill="1" applyBorder="1" applyAlignment="1">
      <alignment horizontal="center"/>
    </xf>
    <xf numFmtId="3" fontId="46" fillId="0" borderId="8" xfId="0" applyNumberFormat="1" applyFont="1" applyBorder="1" applyAlignment="1">
      <alignment horizontal="center"/>
    </xf>
    <xf numFmtId="3" fontId="46" fillId="0" borderId="2" xfId="0" applyNumberFormat="1" applyFont="1" applyBorder="1" applyAlignment="1">
      <alignment horizontal="center"/>
    </xf>
    <xf numFmtId="3" fontId="46" fillId="0" borderId="2" xfId="20" applyNumberFormat="1" applyFont="1" applyBorder="1" applyAlignment="1">
      <alignment horizontal="center"/>
    </xf>
    <xf numFmtId="0" fontId="45" fillId="6" borderId="2" xfId="26" applyFont="1" applyFill="1" applyBorder="1" applyAlignment="1">
      <alignment horizontal="center"/>
    </xf>
    <xf numFmtId="3" fontId="46" fillId="0" borderId="2" xfId="26" applyNumberFormat="1" applyFont="1" applyBorder="1" applyAlignment="1">
      <alignment horizontal="center"/>
    </xf>
    <xf numFmtId="0" fontId="45" fillId="6" borderId="2" xfId="0" applyFont="1" applyFill="1" applyBorder="1" applyAlignment="1">
      <alignment horizontal="center"/>
    </xf>
    <xf numFmtId="167" fontId="46" fillId="0" borderId="0" xfId="14" applyNumberFormat="1" applyFont="1" applyAlignment="1">
      <alignment horizontal="center"/>
    </xf>
    <xf numFmtId="1" fontId="46" fillId="0" borderId="2" xfId="0" applyNumberFormat="1" applyFont="1" applyBorder="1" applyAlignment="1">
      <alignment horizontal="center"/>
    </xf>
    <xf numFmtId="0" fontId="45" fillId="7" borderId="2" xfId="26" applyFont="1" applyFill="1" applyBorder="1" applyAlignment="1">
      <alignment horizontal="center"/>
    </xf>
    <xf numFmtId="0" fontId="45" fillId="7" borderId="2" xfId="0" applyFont="1" applyFill="1" applyBorder="1" applyAlignment="1">
      <alignment horizontal="center"/>
    </xf>
    <xf numFmtId="0" fontId="46" fillId="0" borderId="0" xfId="0" applyFont="1" applyAlignment="1">
      <alignment horizontal="center"/>
    </xf>
    <xf numFmtId="0" fontId="46" fillId="0" borderId="2" xfId="0" applyFont="1" applyBorder="1" applyAlignment="1">
      <alignment horizontal="center"/>
    </xf>
    <xf numFmtId="167" fontId="48" fillId="0" borderId="2" xfId="14" applyNumberFormat="1" applyFont="1" applyFill="1" applyBorder="1" applyAlignment="1">
      <alignment horizontal="center"/>
    </xf>
    <xf numFmtId="167" fontId="46" fillId="0" borderId="35" xfId="14" applyNumberFormat="1" applyFont="1" applyFill="1" applyBorder="1" applyAlignment="1">
      <alignment horizontal="center"/>
    </xf>
    <xf numFmtId="3" fontId="46" fillId="0" borderId="39" xfId="0" applyNumberFormat="1" applyFont="1" applyBorder="1" applyAlignment="1">
      <alignment horizontal="center"/>
    </xf>
    <xf numFmtId="3" fontId="46" fillId="0" borderId="35" xfId="0" applyNumberFormat="1" applyFont="1" applyBorder="1" applyAlignment="1">
      <alignment horizontal="center"/>
    </xf>
    <xf numFmtId="3" fontId="46" fillId="0" borderId="35" xfId="20" applyNumberFormat="1" applyFont="1" applyBorder="1" applyAlignment="1">
      <alignment horizontal="center"/>
    </xf>
    <xf numFmtId="0" fontId="45" fillId="7" borderId="35" xfId="26" applyFont="1" applyFill="1" applyBorder="1" applyAlignment="1">
      <alignment horizontal="center"/>
    </xf>
    <xf numFmtId="3" fontId="46" fillId="0" borderId="35" xfId="26" applyNumberFormat="1" applyFont="1" applyBorder="1" applyAlignment="1">
      <alignment horizontal="center"/>
    </xf>
    <xf numFmtId="167" fontId="21" fillId="0" borderId="0" xfId="14" applyNumberFormat="1" applyFont="1" applyAlignment="1">
      <alignment horizontal="center"/>
    </xf>
    <xf numFmtId="167" fontId="48" fillId="0" borderId="2" xfId="14" applyNumberFormat="1" applyFont="1" applyBorder="1" applyAlignment="1">
      <alignment horizontal="center"/>
    </xf>
    <xf numFmtId="167" fontId="46" fillId="0" borderId="2" xfId="14" applyNumberFormat="1" applyFont="1" applyBorder="1" applyAlignment="1">
      <alignment horizontal="center"/>
    </xf>
    <xf numFmtId="167" fontId="46" fillId="0" borderId="2" xfId="14" applyNumberFormat="1" applyFont="1" applyBorder="1" applyAlignment="1">
      <alignment horizontal="center" wrapText="1"/>
    </xf>
    <xf numFmtId="167" fontId="46" fillId="0" borderId="35" xfId="14" applyNumberFormat="1" applyFont="1" applyBorder="1" applyAlignment="1">
      <alignment horizontal="center"/>
    </xf>
    <xf numFmtId="0" fontId="47" fillId="0" borderId="33" xfId="0" applyFont="1" applyBorder="1"/>
    <xf numFmtId="0" fontId="45" fillId="0" borderId="33" xfId="0" applyFont="1" applyBorder="1"/>
    <xf numFmtId="0" fontId="45" fillId="0" borderId="33" xfId="0" applyFont="1" applyBorder="1" applyAlignment="1">
      <alignment wrapText="1"/>
    </xf>
    <xf numFmtId="0" fontId="45" fillId="0" borderId="34" xfId="0" applyFont="1" applyBorder="1"/>
    <xf numFmtId="0" fontId="45" fillId="0" borderId="40" xfId="0" applyFont="1" applyBorder="1" applyAlignment="1">
      <alignment horizontal="center" vertical="center"/>
    </xf>
    <xf numFmtId="0" fontId="46" fillId="0" borderId="38" xfId="0" applyFont="1" applyBorder="1" applyAlignment="1">
      <alignment horizontal="center" vertical="center"/>
    </xf>
    <xf numFmtId="0" fontId="46" fillId="0" borderId="38" xfId="20" applyFont="1" applyBorder="1" applyAlignment="1">
      <alignment horizontal="center" vertical="center"/>
    </xf>
    <xf numFmtId="0" fontId="46" fillId="0" borderId="38" xfId="26" applyFont="1" applyBorder="1" applyAlignment="1">
      <alignment horizontal="center" vertical="center"/>
    </xf>
    <xf numFmtId="3" fontId="46" fillId="0" borderId="0" xfId="0" applyNumberFormat="1" applyFont="1" applyAlignment="1">
      <alignment horizontal="center"/>
    </xf>
    <xf numFmtId="3" fontId="46" fillId="0" borderId="0" xfId="26" applyNumberFormat="1" applyFont="1" applyAlignment="1">
      <alignment horizontal="center"/>
    </xf>
    <xf numFmtId="0" fontId="46" fillId="0" borderId="0" xfId="26" applyFont="1" applyAlignment="1">
      <alignment horizontal="center"/>
    </xf>
    <xf numFmtId="0" fontId="46" fillId="0" borderId="2" xfId="26" applyFont="1" applyBorder="1" applyAlignment="1">
      <alignment horizontal="center"/>
    </xf>
    <xf numFmtId="0" fontId="48" fillId="0" borderId="2" xfId="26" applyFont="1" applyBorder="1" applyAlignment="1">
      <alignment horizontal="center"/>
    </xf>
    <xf numFmtId="0" fontId="50" fillId="0" borderId="0" xfId="0" applyFont="1" applyAlignment="1">
      <alignment horizontal="center"/>
    </xf>
    <xf numFmtId="0" fontId="50" fillId="7" borderId="5" xfId="0" applyFont="1" applyFill="1" applyBorder="1" applyAlignment="1">
      <alignment horizontal="center" wrapText="1"/>
    </xf>
    <xf numFmtId="0" fontId="50" fillId="0" borderId="5" xfId="0" applyFont="1" applyBorder="1" applyAlignment="1">
      <alignment horizontal="center" wrapText="1"/>
    </xf>
    <xf numFmtId="165" fontId="50" fillId="0" borderId="5" xfId="0" applyNumberFormat="1" applyFont="1" applyBorder="1" applyAlignment="1">
      <alignment horizontal="center" wrapText="1"/>
    </xf>
    <xf numFmtId="0" fontId="50" fillId="0" borderId="0" xfId="0" applyFont="1"/>
    <xf numFmtId="0" fontId="50" fillId="0" borderId="7" xfId="0" applyFont="1" applyBorder="1" applyAlignment="1">
      <alignment horizontal="center" wrapText="1"/>
    </xf>
    <xf numFmtId="165" fontId="50" fillId="0" borderId="7" xfId="0" applyNumberFormat="1" applyFont="1" applyBorder="1" applyAlignment="1">
      <alignment horizontal="center" wrapText="1"/>
    </xf>
    <xf numFmtId="0" fontId="50" fillId="0" borderId="6" xfId="0" applyFont="1" applyBorder="1" applyAlignment="1">
      <alignment horizontal="center" wrapText="1"/>
    </xf>
    <xf numFmtId="165" fontId="50" fillId="0" borderId="6" xfId="0" applyNumberFormat="1" applyFont="1" applyBorder="1" applyAlignment="1">
      <alignment horizontal="center" wrapText="1"/>
    </xf>
    <xf numFmtId="0" fontId="27" fillId="0" borderId="0" xfId="0" applyFont="1" applyAlignment="1">
      <alignment horizontal="left"/>
    </xf>
    <xf numFmtId="0" fontId="15" fillId="0" borderId="0" xfId="0" applyFont="1" applyAlignment="1">
      <alignment horizontal="left"/>
    </xf>
    <xf numFmtId="0" fontId="25" fillId="7" borderId="5" xfId="0" applyFont="1" applyFill="1" applyBorder="1" applyAlignment="1">
      <alignment horizontal="left" wrapText="1"/>
    </xf>
    <xf numFmtId="0" fontId="16" fillId="0" borderId="0" xfId="4" applyAlignment="1">
      <alignment horizontal="left"/>
    </xf>
    <xf numFmtId="0" fontId="50" fillId="7" borderId="0" xfId="0" applyFont="1" applyFill="1" applyAlignment="1">
      <alignment horizontal="center" wrapText="1"/>
    </xf>
    <xf numFmtId="0" fontId="50" fillId="0" borderId="0" xfId="0" applyFont="1" applyAlignment="1">
      <alignment horizontal="center" wrapText="1"/>
    </xf>
    <xf numFmtId="165" fontId="50" fillId="0" borderId="0" xfId="0" applyNumberFormat="1" applyFont="1" applyAlignment="1">
      <alignment horizontal="center" wrapText="1"/>
    </xf>
    <xf numFmtId="0" fontId="14" fillId="0" borderId="0" xfId="0" applyFont="1" applyAlignment="1">
      <alignment horizontal="left"/>
    </xf>
    <xf numFmtId="0" fontId="31" fillId="0" borderId="0" xfId="0" applyFont="1" applyAlignment="1">
      <alignment horizontal="left"/>
    </xf>
    <xf numFmtId="0" fontId="46" fillId="0" borderId="41" xfId="0" applyFont="1" applyBorder="1" applyAlignment="1">
      <alignment horizontal="center" vertical="center"/>
    </xf>
    <xf numFmtId="3" fontId="48" fillId="0" borderId="4" xfId="0" applyNumberFormat="1" applyFont="1" applyBorder="1" applyAlignment="1">
      <alignment horizontal="center"/>
    </xf>
    <xf numFmtId="3" fontId="46" fillId="0" borderId="4" xfId="26" applyNumberFormat="1" applyFont="1" applyBorder="1" applyAlignment="1">
      <alignment horizontal="center"/>
    </xf>
    <xf numFmtId="3" fontId="48" fillId="0" borderId="4" xfId="26" applyNumberFormat="1" applyFont="1" applyBorder="1" applyAlignment="1">
      <alignment horizontal="center"/>
    </xf>
    <xf numFmtId="3" fontId="46" fillId="0" borderId="42" xfId="26" applyNumberFormat="1" applyFont="1" applyBorder="1" applyAlignment="1">
      <alignment horizontal="center"/>
    </xf>
    <xf numFmtId="3" fontId="46" fillId="0" borderId="4" xfId="0" applyNumberFormat="1" applyFont="1" applyBorder="1" applyAlignment="1">
      <alignment horizontal="center"/>
    </xf>
    <xf numFmtId="2" fontId="15" fillId="4" borderId="0" xfId="0" applyNumberFormat="1" applyFont="1" applyFill="1" applyAlignment="1">
      <alignment horizontal="right"/>
    </xf>
    <xf numFmtId="0" fontId="0" fillId="8" borderId="16" xfId="0" applyFill="1" applyBorder="1"/>
    <xf numFmtId="1" fontId="0" fillId="8" borderId="17" xfId="0" applyNumberFormat="1" applyFill="1" applyBorder="1"/>
    <xf numFmtId="0" fontId="0" fillId="13" borderId="10" xfId="0" applyFill="1" applyBorder="1" applyAlignment="1">
      <alignment horizontal="left"/>
    </xf>
    <xf numFmtId="166" fontId="0" fillId="13" borderId="1" xfId="0" applyNumberFormat="1" applyFill="1" applyBorder="1" applyAlignment="1">
      <alignment horizontal="right"/>
    </xf>
    <xf numFmtId="2" fontId="0" fillId="13" borderId="1" xfId="0" applyNumberFormat="1" applyFill="1" applyBorder="1" applyAlignment="1">
      <alignment horizontal="right"/>
    </xf>
    <xf numFmtId="0" fontId="0" fillId="5" borderId="10" xfId="0" applyFill="1" applyBorder="1" applyAlignment="1">
      <alignment horizontal="left" indent="2"/>
    </xf>
    <xf numFmtId="2" fontId="15" fillId="4" borderId="1" xfId="0" applyNumberFormat="1" applyFont="1" applyFill="1" applyBorder="1" applyAlignment="1">
      <alignment horizontal="right"/>
    </xf>
    <xf numFmtId="0" fontId="0" fillId="5" borderId="19" xfId="0" applyFill="1" applyBorder="1" applyAlignment="1">
      <alignment horizontal="left" indent="2"/>
    </xf>
    <xf numFmtId="2" fontId="0" fillId="4" borderId="20" xfId="0" applyNumberFormat="1" applyFill="1" applyBorder="1" applyAlignment="1">
      <alignment horizontal="right"/>
    </xf>
    <xf numFmtId="0" fontId="0" fillId="2" borderId="0" xfId="0" applyFill="1" applyAlignment="1">
      <alignment horizontal="left" indent="2"/>
    </xf>
    <xf numFmtId="2" fontId="15" fillId="13" borderId="1" xfId="0" applyNumberFormat="1" applyFont="1" applyFill="1" applyBorder="1" applyAlignment="1">
      <alignment horizontal="right"/>
    </xf>
    <xf numFmtId="2" fontId="15" fillId="4" borderId="20" xfId="0" applyNumberFormat="1" applyFont="1" applyFill="1" applyBorder="1" applyAlignment="1">
      <alignment horizontal="right"/>
    </xf>
    <xf numFmtId="2" fontId="0" fillId="4" borderId="1" xfId="0" applyNumberFormat="1" applyFill="1" applyBorder="1" applyAlignment="1">
      <alignment horizontal="right"/>
    </xf>
    <xf numFmtId="0" fontId="51" fillId="14" borderId="0" xfId="0" applyFont="1" applyFill="1"/>
    <xf numFmtId="0" fontId="52" fillId="0" borderId="0" xfId="0" applyFont="1"/>
    <xf numFmtId="0" fontId="49" fillId="15" borderId="0" xfId="0" applyFont="1" applyFill="1"/>
    <xf numFmtId="0" fontId="15" fillId="3" borderId="0" xfId="0" applyFont="1" applyFill="1"/>
    <xf numFmtId="0" fontId="54" fillId="10" borderId="0" xfId="0" applyFont="1" applyFill="1" applyProtection="1">
      <protection locked="0"/>
    </xf>
    <xf numFmtId="0" fontId="55" fillId="3" borderId="0" xfId="0" applyFont="1" applyFill="1"/>
    <xf numFmtId="0" fontId="56" fillId="3" borderId="0" xfId="0" applyFont="1" applyFill="1"/>
    <xf numFmtId="0" fontId="0" fillId="12" borderId="0" xfId="0" applyFill="1"/>
    <xf numFmtId="165" fontId="0" fillId="11" borderId="0" xfId="0" applyNumberFormat="1" applyFill="1" applyProtection="1">
      <protection locked="0"/>
    </xf>
    <xf numFmtId="0" fontId="58" fillId="0" borderId="0" xfId="0" applyFont="1"/>
    <xf numFmtId="165" fontId="15" fillId="10" borderId="0" xfId="0" applyNumberFormat="1" applyFont="1" applyFill="1" applyProtection="1">
      <protection locked="0"/>
    </xf>
    <xf numFmtId="0" fontId="59" fillId="0" borderId="0" xfId="0" applyFont="1"/>
    <xf numFmtId="0" fontId="0" fillId="3" borderId="0" xfId="0" applyFill="1"/>
    <xf numFmtId="165" fontId="0" fillId="10" borderId="0" xfId="0" applyNumberFormat="1" applyFill="1" applyProtection="1">
      <protection locked="0"/>
    </xf>
    <xf numFmtId="0" fontId="61" fillId="3" borderId="0" xfId="0" applyFont="1" applyFill="1"/>
    <xf numFmtId="0" fontId="15" fillId="2" borderId="0" xfId="0" applyFont="1" applyFill="1"/>
    <xf numFmtId="0" fontId="21" fillId="2" borderId="0" xfId="0" applyFont="1" applyFill="1"/>
    <xf numFmtId="0" fontId="67" fillId="0" borderId="5" xfId="0" applyFont="1" applyBorder="1" applyAlignment="1">
      <alignment horizontal="center" vertical="center" wrapText="1"/>
    </xf>
    <xf numFmtId="0" fontId="50" fillId="0" borderId="45" xfId="0" applyFont="1" applyBorder="1" applyAlignment="1">
      <alignment horizontal="center" wrapText="1"/>
    </xf>
    <xf numFmtId="0" fontId="67" fillId="0" borderId="45" xfId="0" applyFont="1" applyBorder="1" applyAlignment="1">
      <alignment horizontal="center" vertical="center" wrapText="1"/>
    </xf>
    <xf numFmtId="0" fontId="50" fillId="0" borderId="46" xfId="0" applyFont="1" applyBorder="1" applyAlignment="1">
      <alignment horizontal="center" wrapText="1"/>
    </xf>
    <xf numFmtId="0" fontId="67" fillId="0" borderId="46" xfId="0" applyFont="1" applyBorder="1" applyAlignment="1">
      <alignment horizontal="center" vertical="center" wrapText="1"/>
    </xf>
    <xf numFmtId="0" fontId="66" fillId="0" borderId="0" xfId="0" applyFont="1" applyAlignment="1">
      <alignment horizontal="center" vertical="center" wrapText="1"/>
    </xf>
    <xf numFmtId="0" fontId="65" fillId="0" borderId="0" xfId="0" applyFont="1" applyAlignment="1">
      <alignment horizontal="center" vertical="top" wrapText="1"/>
    </xf>
    <xf numFmtId="0" fontId="63" fillId="0" borderId="0" xfId="0" applyFont="1" applyAlignment="1">
      <alignment horizontal="right" vertical="center" wrapText="1"/>
    </xf>
    <xf numFmtId="0" fontId="64" fillId="0" borderId="0" xfId="0" applyFont="1" applyAlignment="1">
      <alignment horizontal="right" vertical="center" wrapText="1"/>
    </xf>
    <xf numFmtId="0" fontId="62" fillId="0" borderId="0" xfId="0" applyFont="1" applyAlignment="1">
      <alignment horizontal="center" vertical="top" wrapText="1"/>
    </xf>
    <xf numFmtId="0" fontId="31" fillId="0" borderId="37" xfId="52" applyFont="1" applyBorder="1" applyAlignment="1">
      <alignment horizontal="center" vertical="center"/>
    </xf>
    <xf numFmtId="165" fontId="46" fillId="0" borderId="0" xfId="0" applyNumberFormat="1" applyFont="1" applyAlignment="1">
      <alignment horizontal="center"/>
    </xf>
    <xf numFmtId="1" fontId="61" fillId="17" borderId="14" xfId="15" applyNumberFormat="1" applyFont="1" applyFill="1" applyBorder="1" applyAlignment="1">
      <alignment horizontal="left" vertical="center"/>
    </xf>
    <xf numFmtId="1" fontId="61" fillId="0" borderId="0" xfId="15" applyNumberFormat="1" applyFont="1"/>
    <xf numFmtId="1" fontId="61" fillId="0" borderId="43" xfId="15" applyNumberFormat="1" applyFont="1" applyBorder="1" applyAlignment="1">
      <alignment horizontal="left" vertical="center" wrapText="1"/>
    </xf>
    <xf numFmtId="1" fontId="61" fillId="0" borderId="0" xfId="15" applyNumberFormat="1" applyFont="1" applyAlignment="1">
      <alignment horizontal="right" vertical="center"/>
    </xf>
    <xf numFmtId="1" fontId="21" fillId="0" borderId="0" xfId="45" applyNumberFormat="1" applyFont="1"/>
    <xf numFmtId="1" fontId="21" fillId="18" borderId="0" xfId="15" applyNumberFormat="1" applyFont="1" applyFill="1" applyAlignment="1">
      <alignment horizontal="left" vertical="center"/>
    </xf>
    <xf numFmtId="1" fontId="21" fillId="19" borderId="0" xfId="15" applyNumberFormat="1" applyFont="1" applyFill="1" applyAlignment="1" applyProtection="1">
      <alignment vertical="top"/>
      <protection locked="0"/>
    </xf>
    <xf numFmtId="1" fontId="21" fillId="0" borderId="0" xfId="17" applyNumberFormat="1" applyFont="1"/>
    <xf numFmtId="1" fontId="21" fillId="18" borderId="0" xfId="45" applyNumberFormat="1" applyFont="1" applyFill="1"/>
    <xf numFmtId="166" fontId="21" fillId="0" borderId="0" xfId="17" applyNumberFormat="1" applyFont="1"/>
    <xf numFmtId="166" fontId="21" fillId="0" borderId="0" xfId="17" applyNumberFormat="1" applyFont="1" applyAlignment="1">
      <alignment horizontal="right"/>
    </xf>
    <xf numFmtId="1" fontId="21" fillId="0" borderId="0" xfId="17" applyNumberFormat="1" applyFont="1" applyAlignment="1">
      <alignment horizontal="right"/>
    </xf>
    <xf numFmtId="0" fontId="49" fillId="9" borderId="0" xfId="0" applyFont="1" applyFill="1" applyAlignment="1">
      <alignment wrapText="1"/>
    </xf>
    <xf numFmtId="1" fontId="61" fillId="0" borderId="1" xfId="15" applyNumberFormat="1" applyFont="1" applyBorder="1" applyAlignment="1">
      <alignment horizontal="center" vertical="center"/>
    </xf>
    <xf numFmtId="0" fontId="0" fillId="3" borderId="1" xfId="0" applyFill="1" applyBorder="1" applyProtection="1">
      <protection locked="0"/>
    </xf>
    <xf numFmtId="0" fontId="0" fillId="5" borderId="0" xfId="0" applyFill="1" applyAlignment="1">
      <alignment horizontal="left" indent="2"/>
    </xf>
    <xf numFmtId="166" fontId="15" fillId="4" borderId="0" xfId="0" applyNumberFormat="1" applyFont="1" applyFill="1" applyAlignment="1">
      <alignment horizontal="right"/>
    </xf>
    <xf numFmtId="1" fontId="0" fillId="8" borderId="27" xfId="0" applyNumberFormat="1" applyFill="1" applyBorder="1"/>
    <xf numFmtId="2" fontId="0" fillId="13" borderId="44" xfId="0" applyNumberFormat="1" applyFill="1" applyBorder="1" applyAlignment="1">
      <alignment horizontal="right"/>
    </xf>
    <xf numFmtId="0" fontId="0" fillId="2" borderId="33" xfId="0" applyFill="1" applyBorder="1" applyAlignment="1">
      <alignment horizontal="left" indent="2"/>
    </xf>
    <xf numFmtId="2" fontId="0" fillId="2" borderId="0" xfId="0" applyNumberFormat="1" applyFill="1" applyAlignment="1">
      <alignment horizontal="right"/>
    </xf>
    <xf numFmtId="0" fontId="0" fillId="2" borderId="0" xfId="0" applyFill="1"/>
    <xf numFmtId="2" fontId="0" fillId="13" borderId="3" xfId="0" applyNumberFormat="1" applyFill="1" applyBorder="1" applyAlignment="1">
      <alignment horizontal="right"/>
    </xf>
    <xf numFmtId="165" fontId="53" fillId="10" borderId="0" xfId="0" applyNumberFormat="1" applyFont="1" applyFill="1" applyProtection="1">
      <protection locked="0"/>
    </xf>
    <xf numFmtId="2" fontId="0" fillId="2" borderId="1" xfId="0" applyNumberFormat="1" applyFill="1" applyBorder="1" applyAlignment="1">
      <alignment horizontal="right"/>
    </xf>
    <xf numFmtId="2" fontId="0" fillId="2" borderId="20" xfId="0" applyNumberFormat="1" applyFill="1" applyBorder="1" applyAlignment="1">
      <alignment horizontal="right"/>
    </xf>
    <xf numFmtId="0" fontId="0" fillId="5" borderId="47" xfId="0" applyFill="1" applyBorder="1" applyAlignment="1">
      <alignment horizontal="left" indent="2"/>
    </xf>
    <xf numFmtId="2" fontId="0" fillId="4" borderId="10" xfId="0" applyNumberFormat="1" applyFill="1" applyBorder="1" applyAlignment="1">
      <alignment horizontal="right"/>
    </xf>
    <xf numFmtId="0" fontId="0" fillId="5" borderId="48" xfId="0" applyFill="1" applyBorder="1" applyAlignment="1">
      <alignment horizontal="left" indent="2"/>
    </xf>
    <xf numFmtId="2" fontId="0" fillId="4" borderId="19" xfId="0" applyNumberFormat="1" applyFill="1" applyBorder="1" applyAlignment="1">
      <alignment horizontal="right"/>
    </xf>
    <xf numFmtId="0" fontId="40" fillId="0" borderId="10" xfId="30" applyFont="1" applyBorder="1" applyAlignment="1">
      <alignment horizontal="center" vertical="center" wrapText="1"/>
    </xf>
    <xf numFmtId="3" fontId="31" fillId="0" borderId="55" xfId="30" applyNumberFormat="1" applyFont="1" applyBorder="1" applyAlignment="1">
      <alignment horizontal="left" indent="1"/>
    </xf>
    <xf numFmtId="3" fontId="38" fillId="0" borderId="56" xfId="54" applyNumberFormat="1" applyFont="1" applyBorder="1" applyAlignment="1">
      <alignment horizontal="right" indent="1"/>
    </xf>
    <xf numFmtId="168" fontId="38" fillId="0" borderId="56" xfId="54" applyNumberFormat="1" applyFont="1" applyBorder="1" applyAlignment="1">
      <alignment horizontal="right" indent="1"/>
    </xf>
    <xf numFmtId="168" fontId="38" fillId="0" borderId="57" xfId="54" applyNumberFormat="1" applyFont="1" applyBorder="1" applyAlignment="1">
      <alignment horizontal="right" indent="1"/>
    </xf>
    <xf numFmtId="168" fontId="33" fillId="0" borderId="32" xfId="56" applyNumberFormat="1" applyFont="1" applyBorder="1" applyAlignment="1">
      <alignment horizontal="right" indent="1"/>
    </xf>
    <xf numFmtId="0" fontId="40" fillId="0" borderId="10" xfId="30" applyFont="1" applyBorder="1" applyAlignment="1">
      <alignment vertical="center" wrapText="1"/>
    </xf>
    <xf numFmtId="3" fontId="33" fillId="0" borderId="1" xfId="56" applyNumberFormat="1" applyFont="1" applyBorder="1" applyAlignment="1">
      <alignment horizontal="right" indent="1"/>
    </xf>
    <xf numFmtId="168" fontId="33" fillId="0" borderId="1" xfId="56" applyNumberFormat="1" applyFont="1" applyBorder="1" applyAlignment="1">
      <alignment horizontal="right" indent="1"/>
    </xf>
    <xf numFmtId="168" fontId="33" fillId="0" borderId="11" xfId="56" applyNumberFormat="1" applyFont="1" applyBorder="1" applyAlignment="1">
      <alignment horizontal="right" indent="1"/>
    </xf>
    <xf numFmtId="0" fontId="35" fillId="0" borderId="10" xfId="31" applyBorder="1"/>
    <xf numFmtId="3" fontId="31" fillId="0" borderId="0" xfId="30" applyNumberFormat="1" applyFont="1" applyAlignment="1">
      <alignment horizontal="left" indent="1"/>
    </xf>
    <xf numFmtId="3" fontId="31" fillId="0" borderId="63" xfId="30" applyNumberFormat="1" applyFont="1" applyBorder="1" applyAlignment="1">
      <alignment horizontal="left" indent="1"/>
    </xf>
    <xf numFmtId="3" fontId="31" fillId="0" borderId="33" xfId="59" applyNumberFormat="1" applyFont="1" applyBorder="1" applyAlignment="1">
      <alignment horizontal="right" indent="1"/>
    </xf>
    <xf numFmtId="168" fontId="38" fillId="0" borderId="32" xfId="59" applyNumberFormat="1" applyFont="1" applyBorder="1" applyAlignment="1">
      <alignment horizontal="right" indent="1"/>
    </xf>
    <xf numFmtId="3" fontId="31" fillId="0" borderId="58" xfId="59" applyNumberFormat="1" applyFont="1" applyBorder="1" applyAlignment="1">
      <alignment horizontal="right" indent="1"/>
    </xf>
    <xf numFmtId="168" fontId="38" fillId="0" borderId="9" xfId="59" applyNumberFormat="1" applyFont="1" applyBorder="1" applyAlignment="1">
      <alignment horizontal="right" indent="1"/>
    </xf>
    <xf numFmtId="3" fontId="38" fillId="0" borderId="9" xfId="59" applyNumberFormat="1" applyFont="1" applyBorder="1" applyAlignment="1">
      <alignment horizontal="right" indent="1"/>
    </xf>
    <xf numFmtId="168" fontId="38" fillId="0" borderId="31" xfId="59" applyNumberFormat="1" applyFont="1" applyBorder="1" applyAlignment="1">
      <alignment horizontal="right" indent="1"/>
    </xf>
    <xf numFmtId="168" fontId="38" fillId="0" borderId="36" xfId="59" applyNumberFormat="1" applyFont="1" applyBorder="1" applyAlignment="1">
      <alignment horizontal="right" indent="1"/>
    </xf>
    <xf numFmtId="3" fontId="38" fillId="0" borderId="35" xfId="59" applyNumberFormat="1" applyFont="1" applyBorder="1" applyAlignment="1">
      <alignment horizontal="right" indent="1"/>
    </xf>
    <xf numFmtId="168" fontId="38" fillId="0" borderId="35" xfId="59" applyNumberFormat="1" applyFont="1" applyBorder="1" applyAlignment="1">
      <alignment horizontal="right" indent="1"/>
    </xf>
    <xf numFmtId="3" fontId="34" fillId="0" borderId="2" xfId="63" applyNumberFormat="1" applyFont="1" applyBorder="1" applyAlignment="1">
      <alignment horizontal="right" indent="1"/>
    </xf>
    <xf numFmtId="3" fontId="38" fillId="0" borderId="1" xfId="59" applyNumberFormat="1" applyFont="1" applyBorder="1" applyAlignment="1">
      <alignment horizontal="right" indent="1"/>
    </xf>
    <xf numFmtId="168" fontId="38" fillId="0" borderId="1" xfId="59" applyNumberFormat="1" applyFont="1" applyBorder="1" applyAlignment="1">
      <alignment horizontal="right" indent="1"/>
    </xf>
    <xf numFmtId="168" fontId="38" fillId="0" borderId="11" xfId="59" applyNumberFormat="1" applyFont="1" applyBorder="1" applyAlignment="1">
      <alignment horizontal="right" indent="1"/>
    </xf>
    <xf numFmtId="3" fontId="38" fillId="0" borderId="56" xfId="59" applyNumberFormat="1" applyFont="1" applyBorder="1" applyAlignment="1">
      <alignment horizontal="right" indent="1"/>
    </xf>
    <xf numFmtId="168" fontId="38" fillId="0" borderId="56" xfId="59" applyNumberFormat="1" applyFont="1" applyBorder="1" applyAlignment="1">
      <alignment horizontal="right" indent="1"/>
    </xf>
    <xf numFmtId="168" fontId="38" fillId="0" borderId="57" xfId="59" applyNumberFormat="1" applyFont="1" applyBorder="1" applyAlignment="1">
      <alignment horizontal="right" indent="1"/>
    </xf>
    <xf numFmtId="3" fontId="38" fillId="0" borderId="20" xfId="59" applyNumberFormat="1" applyFont="1" applyBorder="1" applyAlignment="1">
      <alignment horizontal="right" indent="1"/>
    </xf>
    <xf numFmtId="168" fontId="38" fillId="0" borderId="20" xfId="59" applyNumberFormat="1" applyFont="1" applyBorder="1" applyAlignment="1">
      <alignment horizontal="right" indent="1"/>
    </xf>
    <xf numFmtId="168" fontId="38" fillId="0" borderId="21" xfId="59" applyNumberFormat="1" applyFont="1" applyBorder="1" applyAlignment="1">
      <alignment horizontal="right" indent="1"/>
    </xf>
    <xf numFmtId="0" fontId="39" fillId="0" borderId="47" xfId="30" applyFont="1" applyBorder="1" applyAlignment="1">
      <alignment horizontal="left" indent="1"/>
    </xf>
    <xf numFmtId="3" fontId="34" fillId="0" borderId="1" xfId="65" applyNumberFormat="1" applyFont="1" applyBorder="1" applyAlignment="1">
      <alignment horizontal="right" indent="1"/>
    </xf>
    <xf numFmtId="3" fontId="34" fillId="0" borderId="20" xfId="65" applyNumberFormat="1" applyFont="1" applyBorder="1" applyAlignment="1">
      <alignment horizontal="right" indent="1"/>
    </xf>
    <xf numFmtId="0" fontId="39" fillId="0" borderId="67" xfId="30" applyFont="1" applyBorder="1" applyAlignment="1">
      <alignment horizontal="left" indent="1"/>
    </xf>
    <xf numFmtId="168" fontId="33" fillId="0" borderId="3" xfId="56" applyNumberFormat="1" applyFont="1" applyBorder="1" applyAlignment="1">
      <alignment horizontal="right" indent="1"/>
    </xf>
    <xf numFmtId="3" fontId="34" fillId="0" borderId="0" xfId="66" applyNumberFormat="1" applyFont="1" applyAlignment="1">
      <alignment horizontal="right" indent="1"/>
    </xf>
    <xf numFmtId="3" fontId="34" fillId="0" borderId="66" xfId="66" applyNumberFormat="1" applyFont="1" applyBorder="1" applyAlignment="1">
      <alignment horizontal="right" indent="1"/>
    </xf>
    <xf numFmtId="3" fontId="33" fillId="0" borderId="2" xfId="56" applyNumberFormat="1" applyFont="1" applyBorder="1" applyAlignment="1">
      <alignment horizontal="right" indent="1"/>
    </xf>
    <xf numFmtId="168" fontId="33" fillId="0" borderId="2" xfId="56" applyNumberFormat="1" applyFont="1" applyBorder="1" applyAlignment="1">
      <alignment horizontal="right" indent="1"/>
    </xf>
    <xf numFmtId="3" fontId="33" fillId="0" borderId="3" xfId="56" applyNumberFormat="1" applyFont="1" applyBorder="1" applyAlignment="1">
      <alignment horizontal="right" indent="1"/>
    </xf>
    <xf numFmtId="3" fontId="38" fillId="0" borderId="2" xfId="59" applyNumberFormat="1" applyFont="1" applyBorder="1" applyAlignment="1">
      <alignment horizontal="right" indent="1"/>
    </xf>
    <xf numFmtId="168" fontId="38" fillId="0" borderId="2" xfId="59" applyNumberFormat="1" applyFont="1" applyBorder="1" applyAlignment="1">
      <alignment horizontal="right" indent="1"/>
    </xf>
    <xf numFmtId="168" fontId="33" fillId="0" borderId="22" xfId="56" applyNumberFormat="1" applyFont="1" applyBorder="1" applyAlignment="1">
      <alignment horizontal="right" indent="1"/>
    </xf>
    <xf numFmtId="3" fontId="34" fillId="0" borderId="64" xfId="66" applyNumberFormat="1" applyFont="1" applyBorder="1" applyAlignment="1">
      <alignment horizontal="right" indent="1"/>
    </xf>
    <xf numFmtId="3" fontId="31" fillId="0" borderId="63" xfId="59" applyNumberFormat="1" applyFont="1" applyBorder="1" applyAlignment="1">
      <alignment horizontal="right" indent="1"/>
    </xf>
    <xf numFmtId="3" fontId="38" fillId="0" borderId="3" xfId="59" applyNumberFormat="1" applyFont="1" applyBorder="1" applyAlignment="1">
      <alignment horizontal="right" indent="1"/>
    </xf>
    <xf numFmtId="168" fontId="38" fillId="0" borderId="3" xfId="59" applyNumberFormat="1" applyFont="1" applyBorder="1" applyAlignment="1">
      <alignment horizontal="right" indent="1"/>
    </xf>
    <xf numFmtId="168" fontId="38" fillId="0" borderId="22" xfId="59" applyNumberFormat="1" applyFont="1" applyBorder="1" applyAlignment="1">
      <alignment horizontal="right" indent="1"/>
    </xf>
    <xf numFmtId="3" fontId="31" fillId="0" borderId="68" xfId="59" applyNumberFormat="1" applyFont="1" applyBorder="1" applyAlignment="1">
      <alignment horizontal="right" indent="1"/>
    </xf>
    <xf numFmtId="3" fontId="34" fillId="0" borderId="14" xfId="66" applyNumberFormat="1" applyFont="1" applyBorder="1" applyAlignment="1">
      <alignment horizontal="right" indent="1"/>
    </xf>
    <xf numFmtId="168" fontId="38" fillId="0" borderId="69" xfId="59" applyNumberFormat="1" applyFont="1" applyBorder="1" applyAlignment="1">
      <alignment horizontal="right" indent="1"/>
    </xf>
    <xf numFmtId="3" fontId="38" fillId="0" borderId="69" xfId="59" applyNumberFormat="1" applyFont="1" applyBorder="1" applyAlignment="1">
      <alignment horizontal="right" indent="1"/>
    </xf>
    <xf numFmtId="168" fontId="38" fillId="0" borderId="70" xfId="59" applyNumberFormat="1" applyFont="1" applyBorder="1" applyAlignment="1">
      <alignment horizontal="right" indent="1"/>
    </xf>
    <xf numFmtId="3" fontId="31" fillId="0" borderId="68" xfId="30" applyNumberFormat="1" applyFont="1" applyBorder="1" applyAlignment="1">
      <alignment horizontal="left" indent="1"/>
    </xf>
    <xf numFmtId="165" fontId="21" fillId="0" borderId="1" xfId="45" applyNumberFormat="1" applyFont="1" applyBorder="1" applyAlignment="1">
      <alignment horizontal="center" vertical="center"/>
    </xf>
    <xf numFmtId="3" fontId="34" fillId="0" borderId="35" xfId="66" applyNumberFormat="1" applyFont="1" applyBorder="1" applyAlignment="1">
      <alignment horizontal="right" indent="1"/>
    </xf>
    <xf numFmtId="3" fontId="34" fillId="0" borderId="1" xfId="56" applyNumberFormat="1" applyFont="1" applyBorder="1" applyAlignment="1">
      <alignment horizontal="right" indent="1"/>
    </xf>
    <xf numFmtId="3" fontId="34" fillId="0" borderId="1" xfId="66" applyNumberFormat="1" applyFont="1" applyBorder="1" applyAlignment="1">
      <alignment horizontal="right" indent="1"/>
    </xf>
    <xf numFmtId="3" fontId="34" fillId="0" borderId="1" xfId="63" applyNumberFormat="1" applyFont="1" applyBorder="1" applyAlignment="1">
      <alignment horizontal="right" indent="1"/>
    </xf>
    <xf numFmtId="3" fontId="34" fillId="0" borderId="35" xfId="56" applyNumberFormat="1" applyFont="1" applyBorder="1" applyAlignment="1">
      <alignment horizontal="right" indent="1"/>
    </xf>
    <xf numFmtId="3" fontId="34" fillId="0" borderId="2" xfId="56" applyNumberFormat="1" applyFont="1" applyBorder="1" applyAlignment="1">
      <alignment horizontal="right" indent="1"/>
    </xf>
    <xf numFmtId="1" fontId="61" fillId="17" borderId="0" xfId="15" applyNumberFormat="1" applyFont="1" applyFill="1" applyAlignment="1">
      <alignment vertical="center"/>
    </xf>
    <xf numFmtId="0" fontId="53" fillId="10" borderId="0" xfId="0" applyFont="1" applyFill="1" applyProtection="1">
      <protection locked="0"/>
    </xf>
    <xf numFmtId="165" fontId="15" fillId="11" borderId="0" xfId="0" applyNumberFormat="1" applyFont="1" applyFill="1" applyProtection="1">
      <protection locked="0"/>
    </xf>
    <xf numFmtId="1" fontId="61" fillId="0" borderId="1" xfId="15" applyNumberFormat="1" applyFont="1" applyBorder="1" applyAlignment="1">
      <alignment horizontal="right" vertical="center"/>
    </xf>
    <xf numFmtId="165" fontId="21" fillId="0" borderId="1" xfId="45" applyNumberFormat="1" applyFont="1" applyBorder="1"/>
    <xf numFmtId="165" fontId="21" fillId="2" borderId="1" xfId="45" applyNumberFormat="1" applyFont="1" applyFill="1" applyBorder="1"/>
    <xf numFmtId="0" fontId="0" fillId="11" borderId="0" xfId="0" applyFill="1" applyProtection="1">
      <protection locked="0"/>
    </xf>
    <xf numFmtId="2" fontId="0" fillId="16" borderId="0" xfId="0" applyNumberFormat="1" applyFill="1" applyProtection="1">
      <protection locked="0"/>
    </xf>
    <xf numFmtId="2" fontId="53" fillId="10" borderId="0" xfId="0" applyNumberFormat="1" applyFont="1" applyFill="1" applyProtection="1">
      <protection locked="0"/>
    </xf>
    <xf numFmtId="2" fontId="0" fillId="11" borderId="0" xfId="0" applyNumberFormat="1" applyFill="1" applyProtection="1">
      <protection locked="0"/>
    </xf>
    <xf numFmtId="2" fontId="0" fillId="10" borderId="0" xfId="0" applyNumberFormat="1" applyFill="1" applyProtection="1">
      <protection locked="0"/>
    </xf>
    <xf numFmtId="169" fontId="0" fillId="11" borderId="0" xfId="0" applyNumberFormat="1" applyFill="1" applyProtection="1">
      <protection locked="0"/>
    </xf>
    <xf numFmtId="169" fontId="0" fillId="10" borderId="0" xfId="0" applyNumberFormat="1" applyFill="1" applyProtection="1">
      <protection locked="0"/>
    </xf>
    <xf numFmtId="165" fontId="70" fillId="20" borderId="0" xfId="0" applyNumberFormat="1" applyFont="1" applyFill="1" applyProtection="1">
      <protection locked="0"/>
    </xf>
    <xf numFmtId="0" fontId="15" fillId="11" borderId="0" xfId="0" applyFont="1" applyFill="1" applyProtection="1">
      <protection locked="0"/>
    </xf>
    <xf numFmtId="169" fontId="15" fillId="10" borderId="0" xfId="0" applyNumberFormat="1" applyFont="1" applyFill="1" applyProtection="1">
      <protection locked="0"/>
    </xf>
    <xf numFmtId="169" fontId="70" fillId="20" borderId="0" xfId="0" applyNumberFormat="1" applyFont="1" applyFill="1" applyProtection="1">
      <protection locked="0"/>
    </xf>
    <xf numFmtId="2" fontId="15" fillId="11" borderId="0" xfId="0" applyNumberFormat="1" applyFont="1" applyFill="1" applyProtection="1">
      <protection locked="0"/>
    </xf>
    <xf numFmtId="0" fontId="67" fillId="0" borderId="0" xfId="0" applyFont="1" applyAlignment="1">
      <alignment horizontal="center" vertical="center" wrapText="1"/>
    </xf>
    <xf numFmtId="0" fontId="31" fillId="0" borderId="41" xfId="52" applyFont="1" applyBorder="1" applyAlignment="1">
      <alignment horizontal="center" vertical="center"/>
    </xf>
    <xf numFmtId="3" fontId="48" fillId="0" borderId="75" xfId="52" applyNumberFormat="1" applyFont="1" applyBorder="1" applyAlignment="1">
      <alignment horizontal="center"/>
    </xf>
    <xf numFmtId="3" fontId="46" fillId="0" borderId="4" xfId="52" applyNumberFormat="1" applyFont="1" applyBorder="1" applyAlignment="1">
      <alignment horizontal="center"/>
    </xf>
    <xf numFmtId="3" fontId="48" fillId="0" borderId="74" xfId="0" applyNumberFormat="1" applyFont="1" applyBorder="1" applyAlignment="1">
      <alignment horizontal="center"/>
    </xf>
    <xf numFmtId="3" fontId="48" fillId="0" borderId="76" xfId="0" applyNumberFormat="1" applyFont="1" applyBorder="1" applyAlignment="1">
      <alignment horizontal="center"/>
    </xf>
    <xf numFmtId="3" fontId="46" fillId="0" borderId="32" xfId="0" applyNumberFormat="1" applyFont="1" applyBorder="1" applyAlignment="1">
      <alignment horizontal="center"/>
    </xf>
    <xf numFmtId="0" fontId="48" fillId="0" borderId="2" xfId="0" applyFont="1" applyBorder="1" applyAlignment="1">
      <alignment horizontal="center"/>
    </xf>
    <xf numFmtId="0" fontId="72" fillId="0" borderId="2" xfId="0" applyFont="1" applyBorder="1" applyAlignment="1">
      <alignment horizontal="center"/>
    </xf>
    <xf numFmtId="3" fontId="72" fillId="0" borderId="32" xfId="0" applyNumberFormat="1" applyFont="1" applyBorder="1" applyAlignment="1">
      <alignment horizontal="center"/>
    </xf>
    <xf numFmtId="3" fontId="48" fillId="0" borderId="4" xfId="52" applyNumberFormat="1" applyFont="1" applyBorder="1" applyAlignment="1">
      <alignment horizontal="center"/>
    </xf>
    <xf numFmtId="3" fontId="48" fillId="0" borderId="32" xfId="0" applyNumberFormat="1" applyFont="1" applyBorder="1" applyAlignment="1">
      <alignment horizontal="center"/>
    </xf>
    <xf numFmtId="3" fontId="46" fillId="0" borderId="42" xfId="52" applyNumberFormat="1" applyFont="1" applyBorder="1" applyAlignment="1">
      <alignment horizontal="center"/>
    </xf>
    <xf numFmtId="0" fontId="46" fillId="0" borderId="32" xfId="0" applyFont="1" applyBorder="1" applyAlignment="1">
      <alignment horizontal="center"/>
    </xf>
    <xf numFmtId="3" fontId="46" fillId="0" borderId="36" xfId="0" applyNumberFormat="1" applyFont="1" applyBorder="1" applyAlignment="1">
      <alignment horizontal="center"/>
    </xf>
    <xf numFmtId="0" fontId="46" fillId="0" borderId="40" xfId="0" applyFont="1" applyBorder="1" applyAlignment="1">
      <alignment horizontal="center" vertical="center"/>
    </xf>
    <xf numFmtId="0" fontId="31" fillId="0" borderId="38" xfId="52" applyFont="1" applyBorder="1" applyAlignment="1">
      <alignment horizontal="center" vertical="center"/>
    </xf>
    <xf numFmtId="167" fontId="48" fillId="0" borderId="77" xfId="14" applyNumberFormat="1" applyFont="1" applyBorder="1" applyAlignment="1">
      <alignment horizontal="center"/>
    </xf>
    <xf numFmtId="167" fontId="48" fillId="0" borderId="74" xfId="14" applyNumberFormat="1" applyFont="1" applyBorder="1" applyAlignment="1">
      <alignment horizontal="center"/>
    </xf>
    <xf numFmtId="167" fontId="46" fillId="0" borderId="74" xfId="14" applyNumberFormat="1" applyFont="1" applyBorder="1" applyAlignment="1">
      <alignment horizontal="center"/>
    </xf>
    <xf numFmtId="167" fontId="46" fillId="0" borderId="76" xfId="14" applyNumberFormat="1" applyFont="1" applyBorder="1" applyAlignment="1">
      <alignment horizontal="center"/>
    </xf>
    <xf numFmtId="167" fontId="46" fillId="0" borderId="33" xfId="14" applyNumberFormat="1" applyFont="1" applyBorder="1" applyAlignment="1">
      <alignment horizontal="center"/>
    </xf>
    <xf numFmtId="167" fontId="46" fillId="0" borderId="32" xfId="14" applyNumberFormat="1" applyFont="1" applyBorder="1" applyAlignment="1">
      <alignment horizontal="center"/>
    </xf>
    <xf numFmtId="167" fontId="48" fillId="0" borderId="33" xfId="14" applyNumberFormat="1" applyFont="1" applyBorder="1" applyAlignment="1">
      <alignment horizontal="center"/>
    </xf>
    <xf numFmtId="167" fontId="48" fillId="0" borderId="32" xfId="14" applyNumberFormat="1" applyFont="1" applyBorder="1" applyAlignment="1">
      <alignment horizontal="center"/>
    </xf>
    <xf numFmtId="167" fontId="46" fillId="0" borderId="34" xfId="14" applyNumberFormat="1" applyFont="1" applyBorder="1" applyAlignment="1">
      <alignment horizontal="center"/>
    </xf>
    <xf numFmtId="167" fontId="46" fillId="0" borderId="36" xfId="14" applyNumberFormat="1" applyFont="1" applyBorder="1" applyAlignment="1">
      <alignment horizontal="center"/>
    </xf>
    <xf numFmtId="167" fontId="46" fillId="0" borderId="2" xfId="14" applyNumberFormat="1" applyFont="1" applyFill="1" applyBorder="1" applyAlignment="1">
      <alignment horizontal="center" vertical="center"/>
    </xf>
    <xf numFmtId="167" fontId="46" fillId="0" borderId="2" xfId="14" applyNumberFormat="1" applyFont="1" applyBorder="1" applyAlignment="1">
      <alignment horizontal="center" vertical="center"/>
    </xf>
    <xf numFmtId="0" fontId="28" fillId="0" borderId="60" xfId="54" applyFont="1" applyBorder="1" applyAlignment="1">
      <alignment horizontal="center"/>
    </xf>
    <xf numFmtId="0" fontId="28" fillId="0" borderId="61" xfId="54" applyFont="1" applyBorder="1" applyAlignment="1">
      <alignment horizontal="center"/>
    </xf>
    <xf numFmtId="0" fontId="28" fillId="0" borderId="62" xfId="54" applyFont="1" applyBorder="1" applyAlignment="1">
      <alignment horizontal="center"/>
    </xf>
    <xf numFmtId="0" fontId="28" fillId="0" borderId="54" xfId="30" applyFont="1" applyBorder="1" applyAlignment="1">
      <alignment horizontal="center"/>
    </xf>
    <xf numFmtId="0" fontId="28" fillId="0" borderId="49" xfId="30" applyFont="1" applyBorder="1" applyAlignment="1">
      <alignment horizontal="center"/>
    </xf>
    <xf numFmtId="0" fontId="28" fillId="0" borderId="51" xfId="30" applyFont="1" applyBorder="1" applyAlignment="1">
      <alignment horizontal="center"/>
    </xf>
    <xf numFmtId="0" fontId="40" fillId="0" borderId="24" xfId="30" applyFont="1" applyBorder="1" applyAlignment="1">
      <alignment horizontal="center" vertical="center" wrapText="1"/>
    </xf>
    <xf numFmtId="0" fontId="40" fillId="0" borderId="25" xfId="30" applyFont="1" applyBorder="1" applyAlignment="1">
      <alignment horizontal="center" vertical="center" wrapText="1"/>
    </xf>
    <xf numFmtId="0" fontId="40" fillId="0" borderId="59" xfId="30" applyFont="1" applyBorder="1" applyAlignment="1">
      <alignment horizontal="center" vertical="center" wrapText="1"/>
    </xf>
    <xf numFmtId="0" fontId="40" fillId="0" borderId="13" xfId="30" applyFont="1" applyBorder="1" applyAlignment="1">
      <alignment horizontal="center" vertical="center" wrapText="1"/>
    </xf>
    <xf numFmtId="0" fontId="40" fillId="0" borderId="14" xfId="30" applyFont="1" applyBorder="1" applyAlignment="1">
      <alignment horizontal="center" vertical="center" wrapText="1"/>
    </xf>
    <xf numFmtId="0" fontId="40" fillId="0" borderId="23" xfId="30" applyFont="1" applyBorder="1" applyAlignment="1">
      <alignment horizontal="center" vertical="center" wrapText="1"/>
    </xf>
    <xf numFmtId="0" fontId="40" fillId="0" borderId="44" xfId="30" applyFont="1" applyBorder="1" applyAlignment="1">
      <alignment horizontal="center" vertical="center" wrapText="1"/>
    </xf>
    <xf numFmtId="0" fontId="40" fillId="0" borderId="43" xfId="30" applyFont="1" applyBorder="1" applyAlignment="1">
      <alignment horizontal="center" vertical="center" wrapText="1"/>
    </xf>
    <xf numFmtId="0" fontId="40" fillId="0" borderId="50" xfId="30" applyFont="1" applyBorder="1" applyAlignment="1">
      <alignment horizontal="center" vertical="center" wrapText="1"/>
    </xf>
    <xf numFmtId="0" fontId="40" fillId="0" borderId="52" xfId="30" applyFont="1" applyBorder="1" applyAlignment="1">
      <alignment horizontal="center" vertical="center" wrapText="1"/>
    </xf>
    <xf numFmtId="0" fontId="43" fillId="0" borderId="13" xfId="30" applyFont="1" applyBorder="1" applyAlignment="1">
      <alignment horizontal="center" vertical="center" wrapText="1"/>
    </xf>
    <xf numFmtId="0" fontId="43" fillId="0" borderId="15" xfId="30" applyFont="1" applyBorder="1" applyAlignment="1">
      <alignment horizontal="center" vertical="center" wrapText="1"/>
    </xf>
    <xf numFmtId="0" fontId="43" fillId="0" borderId="23" xfId="30" applyFont="1" applyBorder="1" applyAlignment="1">
      <alignment horizontal="center" vertical="center" wrapText="1"/>
    </xf>
    <xf numFmtId="0" fontId="40" fillId="0" borderId="53" xfId="30" applyFont="1" applyBorder="1" applyAlignment="1">
      <alignment horizontal="center" vertical="center" wrapText="1"/>
    </xf>
    <xf numFmtId="0" fontId="40" fillId="0" borderId="33" xfId="30" applyFont="1" applyBorder="1" applyAlignment="1">
      <alignment horizontal="center" vertical="center" wrapText="1"/>
    </xf>
    <xf numFmtId="0" fontId="37" fillId="0" borderId="24" xfId="30" applyFont="1" applyBorder="1" applyAlignment="1">
      <alignment horizontal="center" vertical="center" wrapText="1"/>
    </xf>
    <xf numFmtId="0" fontId="37" fillId="0" borderId="25" xfId="30" applyFont="1" applyBorder="1" applyAlignment="1">
      <alignment horizontal="center" vertical="center" wrapText="1"/>
    </xf>
    <xf numFmtId="0" fontId="37" fillId="0" borderId="26" xfId="30" applyFont="1" applyBorder="1" applyAlignment="1">
      <alignment horizontal="center" vertical="center" wrapText="1"/>
    </xf>
    <xf numFmtId="0" fontId="37" fillId="0" borderId="4" xfId="30" applyFont="1" applyBorder="1" applyAlignment="1">
      <alignment horizontal="center" vertical="center" wrapText="1"/>
    </xf>
    <xf numFmtId="0" fontId="37" fillId="0" borderId="0" xfId="30" applyFont="1" applyAlignment="1">
      <alignment horizontal="center" vertical="center" wrapText="1"/>
    </xf>
    <xf numFmtId="0" fontId="37" fillId="0" borderId="8" xfId="30" applyFont="1" applyBorder="1" applyAlignment="1">
      <alignment horizontal="center" vertical="center" wrapText="1"/>
    </xf>
    <xf numFmtId="0" fontId="40" fillId="0" borderId="1" xfId="30" applyFont="1" applyBorder="1" applyAlignment="1">
      <alignment horizontal="center" vertical="center" wrapText="1"/>
    </xf>
    <xf numFmtId="0" fontId="40" fillId="0" borderId="11" xfId="30" applyFont="1" applyBorder="1" applyAlignment="1">
      <alignment horizontal="center" vertical="center" wrapText="1"/>
    </xf>
    <xf numFmtId="0" fontId="28" fillId="0" borderId="10" xfId="54" applyFont="1" applyBorder="1" applyAlignment="1">
      <alignment horizontal="center"/>
    </xf>
    <xf numFmtId="0" fontId="28" fillId="0" borderId="1" xfId="54" applyFont="1" applyBorder="1" applyAlignment="1">
      <alignment horizontal="center"/>
    </xf>
    <xf numFmtId="0" fontId="28" fillId="0" borderId="11" xfId="54" applyFont="1" applyBorder="1" applyAlignment="1">
      <alignment horizontal="center"/>
    </xf>
    <xf numFmtId="0" fontId="28" fillId="0" borderId="60" xfId="30" applyFont="1" applyBorder="1" applyAlignment="1">
      <alignment horizontal="center"/>
    </xf>
    <xf numFmtId="0" fontId="28" fillId="0" borderId="61" xfId="30" applyFont="1" applyBorder="1" applyAlignment="1">
      <alignment horizontal="center"/>
    </xf>
    <xf numFmtId="0" fontId="28" fillId="0" borderId="62" xfId="30" applyFont="1" applyBorder="1" applyAlignment="1">
      <alignment horizontal="center"/>
    </xf>
    <xf numFmtId="0" fontId="40" fillId="0" borderId="16" xfId="30" applyFont="1" applyBorder="1" applyAlignment="1">
      <alignment horizontal="center" vertical="center" wrapText="1"/>
    </xf>
    <xf numFmtId="0" fontId="40" fillId="0" borderId="10" xfId="30" applyFont="1" applyBorder="1" applyAlignment="1">
      <alignment horizontal="center" vertical="center" wrapText="1"/>
    </xf>
    <xf numFmtId="0" fontId="40" fillId="0" borderId="17" xfId="30" applyFont="1" applyBorder="1" applyAlignment="1">
      <alignment horizontal="center" vertical="center" wrapText="1"/>
    </xf>
    <xf numFmtId="0" fontId="40" fillId="0" borderId="18" xfId="30" applyFont="1" applyBorder="1" applyAlignment="1">
      <alignment horizontal="center" vertical="center" wrapText="1"/>
    </xf>
    <xf numFmtId="0" fontId="40" fillId="0" borderId="4" xfId="30" applyFont="1" applyBorder="1" applyAlignment="1">
      <alignment horizontal="center" vertical="center" wrapText="1"/>
    </xf>
    <xf numFmtId="0" fontId="40" fillId="0" borderId="8" xfId="30" applyFont="1" applyBorder="1" applyAlignment="1">
      <alignment horizontal="center" vertical="center" wrapText="1"/>
    </xf>
    <xf numFmtId="0" fontId="40" fillId="0" borderId="12" xfId="30" applyFont="1" applyBorder="1" applyAlignment="1">
      <alignment horizontal="center" vertical="center" wrapText="1"/>
    </xf>
    <xf numFmtId="0" fontId="37" fillId="0" borderId="17" xfId="30" applyFont="1" applyBorder="1" applyAlignment="1">
      <alignment horizontal="center" vertical="center" wrapText="1"/>
    </xf>
    <xf numFmtId="0" fontId="37" fillId="0" borderId="1" xfId="30" applyFont="1" applyBorder="1" applyAlignment="1">
      <alignment horizontal="center" vertical="center" wrapText="1"/>
    </xf>
    <xf numFmtId="0" fontId="37" fillId="0" borderId="27" xfId="30" applyFont="1" applyBorder="1" applyAlignment="1">
      <alignment horizontal="center" vertical="center" wrapText="1"/>
    </xf>
    <xf numFmtId="0" fontId="37" fillId="0" borderId="28" xfId="30" applyFont="1" applyBorder="1" applyAlignment="1">
      <alignment horizontal="center" vertical="center" wrapText="1"/>
    </xf>
    <xf numFmtId="0" fontId="37" fillId="0" borderId="65" xfId="30" applyFont="1" applyBorder="1" applyAlignment="1">
      <alignment horizontal="center" vertical="center" wrapText="1"/>
    </xf>
    <xf numFmtId="0" fontId="37" fillId="0" borderId="44" xfId="30" applyFont="1" applyBorder="1" applyAlignment="1">
      <alignment horizontal="center" vertical="center" wrapText="1"/>
    </xf>
    <xf numFmtId="0" fontId="37" fillId="0" borderId="43" xfId="30" applyFont="1" applyBorder="1" applyAlignment="1">
      <alignment horizontal="center" vertical="center" wrapText="1"/>
    </xf>
    <xf numFmtId="0" fontId="37" fillId="0" borderId="50" xfId="30" applyFont="1" applyBorder="1" applyAlignment="1">
      <alignment horizontal="center" vertical="center" wrapText="1"/>
    </xf>
    <xf numFmtId="0" fontId="40" fillId="0" borderId="27" xfId="30" applyFont="1" applyBorder="1" applyAlignment="1">
      <alignment horizontal="center" vertical="center" wrapText="1"/>
    </xf>
    <xf numFmtId="0" fontId="40" fillId="0" borderId="28" xfId="30" applyFont="1" applyBorder="1" applyAlignment="1">
      <alignment horizontal="center" vertical="center" wrapText="1"/>
    </xf>
    <xf numFmtId="0" fontId="40" fillId="0" borderId="29" xfId="30" applyFont="1" applyBorder="1" applyAlignment="1">
      <alignment horizontal="center" vertical="center" wrapText="1"/>
    </xf>
    <xf numFmtId="0" fontId="43" fillId="0" borderId="44" xfId="30" applyFont="1" applyBorder="1" applyAlignment="1">
      <alignment horizontal="center" vertical="center" wrapText="1"/>
    </xf>
    <xf numFmtId="0" fontId="43" fillId="0" borderId="50" xfId="30" applyFont="1" applyBorder="1" applyAlignment="1">
      <alignment horizontal="center" vertical="center" wrapText="1"/>
    </xf>
    <xf numFmtId="0" fontId="43" fillId="0" borderId="52" xfId="30" applyFont="1" applyBorder="1" applyAlignment="1">
      <alignment horizontal="center" vertical="center" wrapText="1"/>
    </xf>
    <xf numFmtId="1" fontId="61" fillId="0" borderId="14" xfId="15" applyNumberFormat="1" applyFont="1" applyBorder="1" applyAlignment="1">
      <alignment horizontal="center"/>
    </xf>
    <xf numFmtId="0" fontId="0" fillId="6" borderId="71" xfId="0" applyFill="1" applyBorder="1" applyAlignment="1">
      <alignment horizontal="center"/>
    </xf>
    <xf numFmtId="0" fontId="0" fillId="6" borderId="72" xfId="0" applyFill="1" applyBorder="1" applyAlignment="1">
      <alignment horizontal="center"/>
    </xf>
    <xf numFmtId="0" fontId="0" fillId="6" borderId="73" xfId="0" applyFill="1" applyBorder="1" applyAlignment="1">
      <alignment horizontal="center"/>
    </xf>
    <xf numFmtId="165" fontId="21" fillId="0" borderId="1" xfId="45" applyNumberFormat="1" applyFont="1" applyBorder="1" applyAlignment="1">
      <alignment horizontal="center"/>
    </xf>
    <xf numFmtId="165" fontId="21" fillId="2" borderId="1" xfId="45" applyNumberFormat="1" applyFont="1" applyFill="1" applyBorder="1" applyAlignment="1">
      <alignment horizontal="center"/>
    </xf>
    <xf numFmtId="1" fontId="0" fillId="11" borderId="0" xfId="0" applyNumberFormat="1" applyFill="1" applyProtection="1">
      <protection locked="0"/>
    </xf>
    <xf numFmtId="0" fontId="75" fillId="0" borderId="0" xfId="0" applyFont="1"/>
    <xf numFmtId="165" fontId="21" fillId="11" borderId="0" xfId="0" applyNumberFormat="1" applyFont="1" applyFill="1" applyProtection="1">
      <protection locked="0"/>
    </xf>
    <xf numFmtId="169" fontId="0" fillId="0" borderId="0" xfId="0" applyNumberFormat="1"/>
    <xf numFmtId="165" fontId="61" fillId="11" borderId="0" xfId="0" applyNumberFormat="1" applyFont="1" applyFill="1" applyProtection="1">
      <protection locked="0"/>
    </xf>
    <xf numFmtId="0" fontId="53" fillId="11" borderId="0" xfId="0" applyFont="1" applyFill="1" applyProtection="1">
      <protection locked="0"/>
    </xf>
    <xf numFmtId="14" fontId="58" fillId="0" borderId="0" xfId="0" applyNumberFormat="1" applyFont="1"/>
    <xf numFmtId="0" fontId="76" fillId="0" borderId="0" xfId="0" applyFont="1" applyAlignment="1">
      <alignment horizontal="left" vertical="center" wrapText="1"/>
    </xf>
    <xf numFmtId="0" fontId="21" fillId="2" borderId="0" xfId="0" applyFont="1" applyFill="1" applyAlignment="1">
      <alignment horizontal="left" vertical="center" wrapText="1"/>
    </xf>
    <xf numFmtId="0" fontId="15" fillId="15" borderId="0" xfId="0" applyFont="1" applyFill="1"/>
    <xf numFmtId="0" fontId="1" fillId="0" borderId="0" xfId="0" applyFont="1" applyAlignment="1">
      <alignment horizontal="left" vertical="center" wrapText="1"/>
    </xf>
    <xf numFmtId="165" fontId="0" fillId="0" borderId="1" xfId="0" applyNumberFormat="1" applyBorder="1" applyAlignment="1">
      <alignment horizontal="center"/>
    </xf>
    <xf numFmtId="2" fontId="0" fillId="0" borderId="1" xfId="0" applyNumberFormat="1" applyBorder="1" applyAlignment="1">
      <alignment horizontal="center"/>
    </xf>
    <xf numFmtId="0" fontId="49" fillId="9" borderId="16" xfId="0" applyFont="1" applyFill="1" applyBorder="1" applyAlignment="1">
      <alignment wrapText="1"/>
    </xf>
    <xf numFmtId="1" fontId="61" fillId="0" borderId="17" xfId="15" applyNumberFormat="1" applyFont="1" applyBorder="1" applyAlignment="1">
      <alignment horizontal="center" vertical="center"/>
    </xf>
    <xf numFmtId="1" fontId="61" fillId="0" borderId="18" xfId="15" applyNumberFormat="1" applyFont="1" applyBorder="1" applyAlignment="1">
      <alignment horizontal="center" vertical="center"/>
    </xf>
    <xf numFmtId="0" fontId="0" fillId="3" borderId="10" xfId="0" applyFill="1" applyBorder="1" applyProtection="1">
      <protection locked="0"/>
    </xf>
    <xf numFmtId="0" fontId="0" fillId="3" borderId="19" xfId="0" applyFill="1" applyBorder="1" applyProtection="1">
      <protection locked="0"/>
    </xf>
    <xf numFmtId="0" fontId="49" fillId="9" borderId="16" xfId="0" applyFont="1" applyFill="1" applyBorder="1" applyAlignment="1">
      <alignment horizontal="center" wrapText="1"/>
    </xf>
    <xf numFmtId="0" fontId="0" fillId="3" borderId="10" xfId="0" applyFill="1" applyBorder="1" applyAlignment="1" applyProtection="1">
      <alignment horizontal="center"/>
      <protection locked="0"/>
    </xf>
    <xf numFmtId="0" fontId="0" fillId="0" borderId="1" xfId="0" applyBorder="1" applyAlignment="1">
      <alignment horizontal="center"/>
    </xf>
    <xf numFmtId="0" fontId="0" fillId="0" borderId="11" xfId="0" applyBorder="1" applyAlignment="1">
      <alignment horizontal="center"/>
    </xf>
    <xf numFmtId="0" fontId="0" fillId="3" borderId="19" xfId="0" applyFill="1" applyBorder="1" applyAlignment="1" applyProtection="1">
      <alignment horizontal="center"/>
      <protection locked="0"/>
    </xf>
    <xf numFmtId="0" fontId="0" fillId="0" borderId="20" xfId="0" applyBorder="1" applyAlignment="1">
      <alignment horizontal="center"/>
    </xf>
    <xf numFmtId="0" fontId="0" fillId="0" borderId="21" xfId="0" applyBorder="1" applyAlignment="1">
      <alignment horizontal="center"/>
    </xf>
    <xf numFmtId="165" fontId="0" fillId="0" borderId="11" xfId="0" applyNumberFormat="1" applyBorder="1" applyAlignment="1">
      <alignment horizontal="center"/>
    </xf>
    <xf numFmtId="165" fontId="0" fillId="0" borderId="20" xfId="0" applyNumberFormat="1" applyBorder="1" applyAlignment="1">
      <alignment horizontal="center"/>
    </xf>
    <xf numFmtId="165" fontId="0" fillId="0" borderId="21" xfId="0" applyNumberFormat="1" applyBorder="1" applyAlignment="1">
      <alignment horizontal="center"/>
    </xf>
    <xf numFmtId="2" fontId="0" fillId="0" borderId="11" xfId="0" applyNumberFormat="1" applyBorder="1" applyAlignment="1">
      <alignment horizontal="center"/>
    </xf>
    <xf numFmtId="2" fontId="0" fillId="0" borderId="20" xfId="0" applyNumberFormat="1" applyBorder="1" applyAlignment="1">
      <alignment horizontal="center"/>
    </xf>
    <xf numFmtId="2" fontId="0" fillId="0" borderId="21" xfId="0" applyNumberFormat="1" applyBorder="1" applyAlignment="1">
      <alignment horizontal="center"/>
    </xf>
    <xf numFmtId="0" fontId="1" fillId="0" borderId="0" xfId="0" applyFont="1"/>
    <xf numFmtId="0" fontId="74" fillId="0" borderId="0" xfId="0" applyFont="1" applyBorder="1"/>
    <xf numFmtId="0" fontId="1" fillId="0" borderId="0" xfId="0" applyFont="1" applyBorder="1"/>
    <xf numFmtId="167" fontId="1" fillId="0" borderId="0" xfId="14" applyNumberFormat="1" applyFont="1" applyBorder="1" applyAlignment="1">
      <alignment horizontal="center"/>
    </xf>
    <xf numFmtId="0" fontId="0" fillId="0" borderId="0" xfId="0" applyBorder="1"/>
    <xf numFmtId="0" fontId="1" fillId="0" borderId="16" xfId="0" applyFont="1" applyBorder="1" applyAlignment="1">
      <alignment horizontal="right"/>
    </xf>
    <xf numFmtId="0" fontId="1" fillId="0" borderId="18" xfId="0" applyFont="1" applyBorder="1" applyAlignment="1">
      <alignment horizontal="center"/>
    </xf>
    <xf numFmtId="0" fontId="74" fillId="0" borderId="10" xfId="0" applyFont="1" applyBorder="1"/>
    <xf numFmtId="0" fontId="0" fillId="0" borderId="12" xfId="0" applyBorder="1"/>
    <xf numFmtId="167" fontId="1" fillId="0" borderId="11" xfId="14" applyNumberFormat="1" applyFont="1" applyBorder="1" applyAlignment="1">
      <alignment horizontal="center"/>
    </xf>
    <xf numFmtId="0" fontId="74" fillId="0" borderId="10" xfId="0" applyFont="1" applyBorder="1" applyAlignment="1">
      <alignment vertical="center"/>
    </xf>
    <xf numFmtId="0" fontId="74" fillId="0" borderId="19" xfId="0" applyFont="1" applyBorder="1"/>
    <xf numFmtId="167" fontId="1" fillId="0" borderId="21" xfId="14" applyNumberFormat="1" applyFont="1" applyBorder="1" applyAlignment="1">
      <alignment horizontal="center"/>
    </xf>
    <xf numFmtId="167" fontId="1" fillId="0" borderId="0" xfId="0" applyNumberFormat="1" applyFont="1"/>
    <xf numFmtId="167" fontId="0" fillId="0" borderId="0" xfId="0" applyNumberFormat="1"/>
    <xf numFmtId="0" fontId="73" fillId="6" borderId="78" xfId="0" applyFont="1" applyFill="1" applyBorder="1" applyAlignment="1">
      <alignment horizontal="center"/>
    </xf>
    <xf numFmtId="0" fontId="73" fillId="6" borderId="79" xfId="0" applyFont="1" applyFill="1" applyBorder="1" applyAlignment="1">
      <alignment horizontal="center"/>
    </xf>
    <xf numFmtId="0" fontId="73" fillId="6" borderId="80" xfId="0" applyFont="1" applyFill="1" applyBorder="1" applyAlignment="1">
      <alignment horizontal="center"/>
    </xf>
  </cellXfs>
  <cellStyles count="67">
    <cellStyle name="2x indented GHG Textfiels" xfId="12" xr:uid="{00000000-0005-0000-0000-000000000000}"/>
    <cellStyle name="5x indented GHG Textfiels" xfId="13" xr:uid="{00000000-0005-0000-0000-000001000000}"/>
    <cellStyle name="Čárka" xfId="14" builtinId="3"/>
    <cellStyle name="Čárka 2" xfId="18" xr:uid="{00000000-0005-0000-0000-000003000000}"/>
    <cellStyle name="Čárka 2 2" xfId="42" xr:uid="{0AD5301C-A00C-43AF-B7A1-9F1781F617C2}"/>
    <cellStyle name="Čárka 2 2 2" xfId="51" xr:uid="{E80734A3-46E0-4220-A7C2-892118CA2CAF}"/>
    <cellStyle name="Čárka 2 3" xfId="49" xr:uid="{16A7DBA8-D37C-46F9-82F9-78F2D80707D3}"/>
    <cellStyle name="Čárka 3" xfId="25" xr:uid="{00000000-0005-0000-0000-000004000000}"/>
    <cellStyle name="Čárka 4" xfId="27" xr:uid="{70D50191-1D26-4747-8C2E-71E6CCF3A837}"/>
    <cellStyle name="Čárka 4 2" xfId="40" xr:uid="{BF7132D6-ACDA-4C1E-9E7C-F249874E985A}"/>
    <cellStyle name="Čárka 4 2 2" xfId="47" xr:uid="{D11F4361-0743-4981-BBF4-9F93CFB37BB4}"/>
    <cellStyle name="Hyperlink 2" xfId="9" xr:uid="{00000000-0005-0000-0000-000005000000}"/>
    <cellStyle name="Hypertextový odkaz" xfId="4" builtinId="8"/>
    <cellStyle name="Normal 10 3 3 3" xfId="7" xr:uid="{00000000-0005-0000-0000-000007000000}"/>
    <cellStyle name="Normal 2" xfId="2" xr:uid="{00000000-0005-0000-0000-000008000000}"/>
    <cellStyle name="Normal 2 2" xfId="1" xr:uid="{00000000-0005-0000-0000-000009000000}"/>
    <cellStyle name="Normal 209 2" xfId="8" xr:uid="{00000000-0005-0000-0000-00000A000000}"/>
    <cellStyle name="Normal 210" xfId="6" xr:uid="{00000000-0005-0000-0000-00000B000000}"/>
    <cellStyle name="Normal 3" xfId="3" xr:uid="{00000000-0005-0000-0000-00000C000000}"/>
    <cellStyle name="Normal 5 33" xfId="5" xr:uid="{00000000-0005-0000-0000-00000D000000}"/>
    <cellStyle name="Normal_Nutrient inputs; crops" xfId="15" xr:uid="{00000000-0005-0000-0000-00000E000000}"/>
    <cellStyle name="Normal_Nutrient inputs; livestock" xfId="45" xr:uid="{F16356F3-624B-4EE2-93F8-822358BA5862}"/>
    <cellStyle name="Normální" xfId="0" builtinId="0"/>
    <cellStyle name="Normální 10" xfId="31" xr:uid="{835DE041-A8B0-4F9C-B6EB-0BB69D67DB42}"/>
    <cellStyle name="Normální 11" xfId="37" xr:uid="{D28F5F5B-E7C0-4C20-9E41-F435B204BF0E}"/>
    <cellStyle name="Normální 12" xfId="38" xr:uid="{CC0E9B50-E8A8-4CB3-AB1B-8599246C3D52}"/>
    <cellStyle name="Normální 13" xfId="52" xr:uid="{FFBA26B8-EEF0-4C03-A373-FF22165568BA}"/>
    <cellStyle name="Normální 14" xfId="53" xr:uid="{A470A255-3F50-4B57-AC57-B53B424530B4}"/>
    <cellStyle name="Normální 15" xfId="58" xr:uid="{FB8DCD11-2784-447D-950B-8E460B98212D}"/>
    <cellStyle name="Normální 2" xfId="16" xr:uid="{00000000-0005-0000-0000-000010000000}"/>
    <cellStyle name="normální 2 10" xfId="55" xr:uid="{4906A581-DC33-4069-A7FA-85267FF74137}"/>
    <cellStyle name="normální 2 11" xfId="56" xr:uid="{2673650F-DA7C-4AC0-8BAF-2653743D0528}"/>
    <cellStyle name="Normální 2 2" xfId="24" xr:uid="{00000000-0005-0000-0000-000011000000}"/>
    <cellStyle name="normální 2 3" xfId="29" xr:uid="{476A24B9-1681-4528-A6AD-5D10E31D72B3}"/>
    <cellStyle name="normální 2 4" xfId="32" xr:uid="{30AD0D9A-A4C9-4C32-9884-7489508AF6EE}"/>
    <cellStyle name="normální 2 5" xfId="33" xr:uid="{E4F5F776-407E-41A7-BFF7-B6189A792BF7}"/>
    <cellStyle name="normální 2 6" xfId="34" xr:uid="{48B116A7-1546-461B-97C3-16256FD35542}"/>
    <cellStyle name="normální 2 7" xfId="35" xr:uid="{8043F75F-B33D-411E-815A-EAC5AF445C58}"/>
    <cellStyle name="Normální 2 8" xfId="41" xr:uid="{0B857977-56FA-4EA3-80BC-FDFCEC6BEE6C}"/>
    <cellStyle name="Normální 2 8 2" xfId="50" xr:uid="{91A6D092-53F6-4480-8C1B-175DCBD942FD}"/>
    <cellStyle name="Normální 2 9" xfId="48" xr:uid="{AD95CC55-4E95-4B21-B7D7-4674930C6B32}"/>
    <cellStyle name="Normální 3" xfId="19" xr:uid="{00000000-0005-0000-0000-000012000000}"/>
    <cellStyle name="Normální 3 10" xfId="66" xr:uid="{2D36816E-3552-4AC1-861A-E89B8333885B}"/>
    <cellStyle name="normální 3 2" xfId="30" xr:uid="{1B56EF32-B1C8-4D66-A26B-0B4B865C6A62}"/>
    <cellStyle name="normální 3 2 2" xfId="54" xr:uid="{F0CAB9DA-C24A-42FD-B392-BB9457402AC4}"/>
    <cellStyle name="normální 3 2 3" xfId="59" xr:uid="{2BCB2CF5-51D7-4D18-A38F-220CA754BF03}"/>
    <cellStyle name="Normální 3 3" xfId="44" xr:uid="{5A30A5C1-4EEA-49EA-B03B-EE44DE4A7A8D}"/>
    <cellStyle name="Normální 3 4" xfId="57" xr:uid="{B822DC2C-965F-4618-B0C7-E0654C810DA2}"/>
    <cellStyle name="Normální 3 5" xfId="60" xr:uid="{4E13B2B4-0551-4FAE-9D9F-5775013956C1}"/>
    <cellStyle name="Normální 3 6" xfId="61" xr:uid="{A403183F-E2F0-4841-9A6F-B0AD0F4054B4}"/>
    <cellStyle name="Normální 3 7" xfId="63" xr:uid="{8F6214B6-A278-44A9-A302-D6830EC1D4F3}"/>
    <cellStyle name="Normální 3 8" xfId="64" xr:uid="{DB3896EB-3580-49B3-BFE1-D8EF1BDE5B88}"/>
    <cellStyle name="Normální 3 9" xfId="65" xr:uid="{49DD53C9-4946-452B-B164-A172BF9E355E}"/>
    <cellStyle name="Normální 4" xfId="20" xr:uid="{00000000-0005-0000-0000-000013000000}"/>
    <cellStyle name="Normální 5" xfId="10" xr:uid="{00000000-0005-0000-0000-000014000000}"/>
    <cellStyle name="Normální 6" xfId="21" xr:uid="{00000000-0005-0000-0000-000015000000}"/>
    <cellStyle name="Normální 7" xfId="23" xr:uid="{00000000-0005-0000-0000-000016000000}"/>
    <cellStyle name="Normální 8" xfId="26" xr:uid="{9D2C786E-4C57-4044-91A9-880D11D9F087}"/>
    <cellStyle name="Normální 8 2" xfId="39" xr:uid="{70594E30-35BD-4210-81F3-41069AF26FEF}"/>
    <cellStyle name="Normální 8 2 2" xfId="46" xr:uid="{14B53D1E-A2F6-4286-BCD9-AFED75458E74}"/>
    <cellStyle name="Normální 9" xfId="28" xr:uid="{E20FEF14-084F-4593-9367-CDBCC6F0FAEE}"/>
    <cellStyle name="Normální 9 2" xfId="43" xr:uid="{3BC7044E-ABD0-45DD-A0B6-FFE4BD27CF15}"/>
    <cellStyle name="Procenta 2" xfId="36" xr:uid="{E73E1AD4-690E-4777-B367-2386B446B49C}"/>
    <cellStyle name="Procenta 3" xfId="62" xr:uid="{711DEF75-8EF4-494B-9052-F2214A3A720F}"/>
    <cellStyle name="Standard 2" xfId="22" xr:uid="{00000000-0005-0000-0000-000018000000}"/>
    <cellStyle name="Standard_1.2 Livestock" xfId="17" xr:uid="{00000000-0005-0000-0000-000019000000}"/>
    <cellStyle name="Обычный_CRF2002 (1)" xfId="11" xr:uid="{00000000-0005-0000-0000-00001A000000}"/>
  </cellStyles>
  <dxfs count="69">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ill>
        <patternFill patternType="solid">
          <fgColor rgb="FF96C8FF"/>
          <bgColor rgb="FF96C8FF"/>
        </patternFill>
      </fill>
    </dxf>
    <dxf>
      <font>
        <color theme="0"/>
      </font>
      <fill>
        <patternFill>
          <bgColor rgb="FFC00000"/>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TFEIP" pivot="0" count="2" xr9:uid="{00000000-0011-0000-FFFF-FFFF00000000}">
      <tableStyleElement type="wholeTable" dxfId="68"/>
      <tableStyleElement type="headerRow" dxfId="67"/>
    </tableStyle>
  </tableStyles>
  <colors>
    <mruColors>
      <color rgb="FF96C8FF"/>
      <color rgb="FFB9D2F0"/>
      <color rgb="FFCDDCF5"/>
      <color rgb="FFFF9999"/>
      <color rgb="FF00AAEB"/>
      <color rgb="FF0599C7"/>
      <color rgb="FFFFE18C"/>
      <color rgb="FF0563C1"/>
      <color rgb="FF0096C8"/>
      <color rgb="FF6363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32</xdr:col>
      <xdr:colOff>330200</xdr:colOff>
      <xdr:row>213</xdr:row>
      <xdr:rowOff>177800</xdr:rowOff>
    </xdr:from>
    <xdr:to>
      <xdr:col>32</xdr:col>
      <xdr:colOff>342900</xdr:colOff>
      <xdr:row>216</xdr:row>
      <xdr:rowOff>127000</xdr:rowOff>
    </xdr:to>
    <xdr:cxnSp macro="">
      <xdr:nvCxnSpPr>
        <xdr:cNvPr id="2" name="Přímá spojnice se šipkou 1">
          <a:extLst>
            <a:ext uri="{FF2B5EF4-FFF2-40B4-BE49-F238E27FC236}">
              <a16:creationId xmlns:a16="http://schemas.microsoft.com/office/drawing/2014/main" id="{62DB3194-69B1-4297-9802-C64B469E620C}"/>
            </a:ext>
          </a:extLst>
        </xdr:cNvPr>
        <xdr:cNvCxnSpPr/>
      </xdr:nvCxnSpPr>
      <xdr:spPr>
        <a:xfrm>
          <a:off x="31667450" y="42325925"/>
          <a:ext cx="12700" cy="67310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artindedina/AppData/Local/Microsoft/Windows/INetCache/Content.Outlook/1AFJV58E/CRFdata2021_2023.xlsm" TargetMode="External"/><Relationship Id="rId1" Type="http://schemas.openxmlformats.org/officeDocument/2006/relationships/externalLinkPath" Target="/Users/martindedina/AppData/Local/Microsoft/Windows/INetCache/Content.Outlook/1AFJV58E/CRFdata2021_2023.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Martin%20D&#283;dina/Documents/Emise/Emise%20amoniak/a%20emise%20chovy%20manure%20management%20tool/3Da2a%20-%20TERT_CZ_Manure%20Management%20N-flow%20tool%20_corrections1-BS-MD1-BS2-MD2-MD3-official%20version%20for%202022%20estimation2.xlsx" TargetMode="External"/><Relationship Id="rId1" Type="http://schemas.openxmlformats.org/officeDocument/2006/relationships/externalLinkPath" Target="/Users/Martin%20D&#283;dina/Documents/Emise/Emise%20amoniak/a%20emise%20chovy%20manure%20management%20tool/3Da2a%20-%20TERT_CZ_Manure%20Management%20N-flow%20tool%20_corrections1-BS-MD1-BS2-MD2-MD3-official%20version%20for%202022%20estimation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kumenty\Emise\predikce%20emis&#237;%20do%20roku%202050\CZ_3B%202022%20Manure%20Management%20N-flow%20predikce%202025%20az%202050%20verze%20z%2015.2.zmena%20NEx%20k%20roku%202023%20aktualni.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D:\Dokumenty\Emise\Emise%20amoniak\Podklady%20neaktualni\n2o%20zkou&#353;ka.xlsx" TargetMode="External"/><Relationship Id="rId1" Type="http://schemas.openxmlformats.org/officeDocument/2006/relationships/externalLinkPath" Target="file:///D:\Dokumenty\Emise\Emise%20amoniak\Podklady%20neaktualni\n2o%20zkou&#353;ka.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D:\Dokumenty\Emise\predikce%20emis&#237;%20do%20roku%202050\2025%20inventura%20emis&#237;\CZ_3B%202023%20Manure%20Management%20+%20CZ%203Da2%202023%20sludge%20digestate%20predikce%202025%20az%202050%20verze%208.3.2025.xlsx" TargetMode="External"/><Relationship Id="rId1" Type="http://schemas.openxmlformats.org/officeDocument/2006/relationships/externalLinkPath" Target="file:///D:\Dokumenty\Emise\predikce%20emis&#237;%20do%20roku%202050\2025%20inventura%20emis&#237;\CZ_3B%202023%20Manure%20Management%20+%20CZ%203Da2%202023%20sludge%20digestate%20predikce%202025%20az%202050%20verze%208.3.2025.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predikce%20emis&#237;%20do%20roku%202050/2026%20inventura%20emis&#237;/CZ_3B%202024%20Manure%20Management%20+%20CZ%203Da2%202024%20sludge%20digestate%20predikce%202025%20az%202050%20verze%209.11.2025%20po%20zapracovani%20TERT.xlsx" TargetMode="External"/><Relationship Id="rId2" Type="http://schemas.openxmlformats.org/officeDocument/2006/relationships/externalLinkPath" Target="file:///C:\Users\martin.dedina\Documents\Emise\predikce%20emis&#237;%20do%20roku%202050\2026%20inventura%20emis&#237;\CZ_3B%202024%20Manure%20Management%20+%20CZ%203Da2%202024%20sludge%20digestate%20predikce%202025%20az%202050%20verze%209.11.2025%20po%20zapracovani%20TERT.xlsx" TargetMode="External"/><Relationship Id="rId1" Type="http://schemas.openxmlformats.org/officeDocument/2006/relationships/externalLinkPath" Target="/Users/martin.dedina/Documents/Emise/predikce%20emis&#237;%20do%20roku%202050/2026%20inventura%20emis&#237;/CZ_3B%202024%20Manure%20Management%20+%20CZ%203Da2%202024%20sludge%20digestate%20predikce%202025%20az%202050%20verze%209.11.2025%20po%20zapracovani%20TE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ex"/>
      <sheetName val="Activity data overview"/>
      <sheetName val="Agri"/>
      <sheetName val="Cattle"/>
      <sheetName val="Ent Ferm"/>
      <sheetName val="Dairy cattle"/>
      <sheetName val="Non-dairy"/>
      <sheetName val="Sheep"/>
      <sheetName val="swine"/>
      <sheetName val="poultry"/>
      <sheetName val="goats"/>
      <sheetName val="horses"/>
      <sheetName val="Manure Manag"/>
      <sheetName val="Cattle MM"/>
      <sheetName val="Dairy MM"/>
      <sheetName val="Non-dairy MM"/>
      <sheetName val="Sheep MM"/>
      <sheetName val="Goats MM"/>
      <sheetName val="Horses MM"/>
      <sheetName val=" Swine MM"/>
      <sheetName val="Poultry MM"/>
      <sheetName val="AWMS_systems"/>
      <sheetName val="AWMS_animals"/>
      <sheetName val="Agr soils"/>
      <sheetName val="Direct "/>
      <sheetName val="PRP"/>
      <sheetName val="Indirect"/>
      <sheetName val="LIMING"/>
      <sheetName val="UREA"/>
      <sheetName val="FSOM"/>
      <sheetName val="Sewage"/>
      <sheetName val="FCR"/>
      <sheetName val="Structure"/>
      <sheetName val="Bilance"/>
      <sheetName val="Sheet1"/>
    </sheetNames>
    <sheetDataSet>
      <sheetData sheetId="0" refreshError="1"/>
      <sheetData sheetId="1" refreshError="1"/>
      <sheetData sheetId="2" refreshError="1"/>
      <sheetData sheetId="3"/>
      <sheetData sheetId="4">
        <row r="2">
          <cell r="C2">
            <v>231.7185741956115</v>
          </cell>
        </row>
      </sheetData>
      <sheetData sheetId="5">
        <row r="6">
          <cell r="C6">
            <v>117.71136116075691</v>
          </cell>
        </row>
      </sheetData>
      <sheetData sheetId="6">
        <row r="6">
          <cell r="C6">
            <v>102.69365403485459</v>
          </cell>
        </row>
      </sheetData>
      <sheetData sheetId="7">
        <row r="2">
          <cell r="C2">
            <v>429.714</v>
          </cell>
        </row>
      </sheetData>
      <sheetData sheetId="8">
        <row r="6">
          <cell r="C6">
            <v>7.1848469999999995</v>
          </cell>
        </row>
      </sheetData>
      <sheetData sheetId="9" refreshError="1"/>
      <sheetData sheetId="10">
        <row r="2">
          <cell r="C2">
            <v>41</v>
          </cell>
        </row>
      </sheetData>
      <sheetData sheetId="11">
        <row r="2">
          <cell r="C2">
            <v>27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ow r="26">
          <cell r="C26">
            <v>22.563065635570737</v>
          </cell>
        </row>
      </sheetData>
      <sheetData sheetId="20">
        <row r="26">
          <cell r="C26">
            <v>4.0901266912000001</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3">
          <cell r="R3" t="str">
            <v>Cattle</v>
          </cell>
          <cell r="S3" t="str">
            <v>AnaerobicLagoon</v>
          </cell>
          <cell r="T3" t="str">
            <v>SynthFertil</v>
          </cell>
          <cell r="U3" t="str">
            <v>Cattle</v>
          </cell>
        </row>
        <row r="4">
          <cell r="R4" t="str">
            <v>Dairy</v>
          </cell>
          <cell r="S4" t="str">
            <v>LiquidSystem</v>
          </cell>
          <cell r="T4" t="str">
            <v>OtherOrganicFert</v>
          </cell>
          <cell r="U4" t="str">
            <v>Sheep</v>
          </cell>
        </row>
        <row r="5">
          <cell r="R5" t="str">
            <v>NonDairy</v>
          </cell>
          <cell r="S5" t="str">
            <v>DailySpread</v>
          </cell>
          <cell r="T5" t="str">
            <v>AnimalManure</v>
          </cell>
          <cell r="U5" t="str">
            <v>Swine</v>
          </cell>
        </row>
        <row r="6">
          <cell r="R6" t="str">
            <v>Sheep</v>
          </cell>
          <cell r="S6" t="str">
            <v>SolidStorage</v>
          </cell>
          <cell r="T6" t="str">
            <v>CropResidues</v>
          </cell>
          <cell r="U6" t="str">
            <v>Goats</v>
          </cell>
        </row>
        <row r="7">
          <cell r="R7" t="str">
            <v>Swine</v>
          </cell>
          <cell r="S7" t="str">
            <v>PRP</v>
          </cell>
          <cell r="T7" t="str">
            <v>SewageSludge</v>
          </cell>
          <cell r="U7" t="str">
            <v>Horses</v>
          </cell>
        </row>
        <row r="8">
          <cell r="R8" t="str">
            <v>Goats</v>
          </cell>
          <cell r="S8" t="str">
            <v>OtherAWMS</v>
          </cell>
          <cell r="T8" t="str">
            <v>FSOM</v>
          </cell>
          <cell r="U8" t="str">
            <v>Poultry</v>
          </cell>
        </row>
        <row r="9">
          <cell r="R9" t="str">
            <v>Horses</v>
          </cell>
          <cell r="S9" t="str">
            <v>AllAWMS</v>
          </cell>
          <cell r="T9" t="str">
            <v>FPRP</v>
          </cell>
          <cell r="U9" t="str">
            <v>ND</v>
          </cell>
        </row>
        <row r="10">
          <cell r="R10" t="str">
            <v>Poultry</v>
          </cell>
        </row>
        <row r="11">
          <cell r="R11" t="str">
            <v>AllAnimals</v>
          </cell>
        </row>
      </sheetData>
      <sheetData sheetId="33" refreshError="1"/>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uidance"/>
      <sheetName val="QA Sheet"/>
      <sheetName val="Summary"/>
      <sheetName val="Check Library"/>
      <sheetName val="Step 1"/>
      <sheetName val="Parameters"/>
      <sheetName val="Dairy cattle"/>
      <sheetName val="Non-dairy cattle"/>
      <sheetName val="Non-dairy cattle (calves)"/>
      <sheetName val="Sheep"/>
      <sheetName val="Swine (finishing pigs)"/>
      <sheetName val="Swine (sows)"/>
      <sheetName val="Buffalo"/>
      <sheetName val="Goats"/>
      <sheetName val="Horses"/>
      <sheetName val="Mules and asses"/>
      <sheetName val="Laying hens"/>
      <sheetName val="Broilers"/>
      <sheetName val="Turkeys"/>
      <sheetName val="Other poultry (ducks)"/>
      <sheetName val="Other poultry (geese)"/>
      <sheetName val="Other animals (fur animals)"/>
      <sheetName val="Default Parameters"/>
      <sheetName val="MMS_TERT"/>
      <sheetName val="Abatement effects "/>
      <sheetName val="manure aplication"/>
      <sheetName val="NMVOC TIER 2"/>
      <sheetName val="Anearobic digestion"/>
      <sheetName val="CZ_AEI_NITRAT_2.1 Livestock"/>
      <sheetName val="CZ_AEI_NITRAT_2.2 Nex coeficien"/>
      <sheetName val="CZ_AEI_NITRAT_2.3 N Excretion"/>
    </sheetNames>
    <sheetDataSet>
      <sheetData sheetId="0"/>
      <sheetData sheetId="1"/>
      <sheetData sheetId="2"/>
      <sheetData sheetId="3"/>
      <sheetData sheetId="4">
        <row r="1">
          <cell r="A1" t="str">
            <v>Step 1</v>
          </cell>
          <cell r="B1" t="str">
            <v>Define the livestock subcategories that are homogeneous with respect to feeding, excretion and age/weight range and enter the annual average population (AAP) numbers</v>
          </cell>
        </row>
        <row r="2">
          <cell r="A2" t="str">
            <v>Update this table to keep track of who last updated the sheet:</v>
          </cell>
        </row>
        <row r="3">
          <cell r="A3" t="str">
            <v>Last edited</v>
          </cell>
          <cell r="B3" t="str">
            <v>[Enter initials and date]</v>
          </cell>
          <cell r="F3" t="str">
            <v>COLOUR CODING</v>
          </cell>
        </row>
        <row r="4">
          <cell r="A4" t="str">
            <v>Status</v>
          </cell>
          <cell r="B4" t="str">
            <v>DRAFT</v>
          </cell>
          <cell r="F4" t="str">
            <v>User input required - review all of these cells</v>
          </cell>
        </row>
        <row r="5">
          <cell r="A5" t="str">
            <v>Notes</v>
          </cell>
          <cell r="F5" t="str">
            <v>Calculation/linked cells - ignore these cells</v>
          </cell>
        </row>
        <row r="6">
          <cell r="F6" t="str">
            <v>Checks - review all cells which don't equal 1</v>
          </cell>
        </row>
        <row r="8">
          <cell r="A8" t="str">
            <v>Use the two tables below to select the livestock categories to be included in the calculations and enter the AAP (annual average population)</v>
          </cell>
        </row>
        <row r="9">
          <cell r="A9" t="str">
            <v>Use the table below to select which livestock categories are to be estimated (select 'Y' in column D). For categories not estimated, enter the relevant notation key and an explanation in column E.</v>
          </cell>
        </row>
        <row r="10">
          <cell r="A10" t="str">
            <v>NE = Not Estimated, NO = Not Occurring, NA = Not Applicable, IE = Included Elsewhere, C = Confidential</v>
          </cell>
        </row>
        <row r="12">
          <cell r="A12" t="str">
            <v>Category Code</v>
          </cell>
          <cell r="B12" t="str">
            <v>Livestock Category</v>
          </cell>
          <cell r="C12" t="str">
            <v>Notes</v>
          </cell>
          <cell r="D12" t="str">
            <v>Category included?</v>
          </cell>
          <cell r="E12" t="str">
            <v>NK explanation</v>
          </cell>
        </row>
        <row r="13">
          <cell r="A13" t="str">
            <v>3B1a</v>
          </cell>
          <cell r="B13" t="str">
            <v>Dairy cattle</v>
          </cell>
          <cell r="D13" t="str">
            <v>Y</v>
          </cell>
        </row>
        <row r="14">
          <cell r="A14" t="str">
            <v>3B1b</v>
          </cell>
          <cell r="B14" t="str">
            <v>Non-dairy cattle</v>
          </cell>
          <cell r="C14" t="str">
            <v>Includes young cattle, beef cattle and suckling cows</v>
          </cell>
          <cell r="D14" t="str">
            <v>Y</v>
          </cell>
        </row>
        <row r="15">
          <cell r="A15" t="str">
            <v>3B1b</v>
          </cell>
          <cell r="B15" t="str">
            <v>Non-dairy cattle (calves)</v>
          </cell>
          <cell r="D15" t="str">
            <v>NE</v>
          </cell>
        </row>
        <row r="16">
          <cell r="A16" t="str">
            <v>3B2</v>
          </cell>
          <cell r="B16" t="str">
            <v>Sheep</v>
          </cell>
          <cell r="D16" t="str">
            <v>Y</v>
          </cell>
        </row>
        <row r="17">
          <cell r="A17" t="str">
            <v>3B3</v>
          </cell>
          <cell r="B17" t="str">
            <v>Swine (finishing pigs)</v>
          </cell>
          <cell r="C17" t="str">
            <v>Includes piglets from 8 kg to slaughtering</v>
          </cell>
          <cell r="D17" t="str">
            <v>Y</v>
          </cell>
        </row>
        <row r="18">
          <cell r="A18" t="str">
            <v>3B3</v>
          </cell>
          <cell r="B18" t="str">
            <v>Swine (sows)</v>
          </cell>
          <cell r="C18" t="str">
            <v>Includes piglets up to 8 kg</v>
          </cell>
          <cell r="D18" t="str">
            <v>Y</v>
          </cell>
        </row>
        <row r="19">
          <cell r="A19" t="str">
            <v>3B4a</v>
          </cell>
          <cell r="B19" t="str">
            <v>Buffalo</v>
          </cell>
          <cell r="D19" t="str">
            <v>NE</v>
          </cell>
        </row>
        <row r="20">
          <cell r="A20" t="str">
            <v>3B4d</v>
          </cell>
          <cell r="B20" t="str">
            <v>Goats</v>
          </cell>
          <cell r="D20" t="str">
            <v>Y</v>
          </cell>
        </row>
        <row r="21">
          <cell r="A21" t="str">
            <v>3B4e</v>
          </cell>
          <cell r="B21" t="str">
            <v>Horses</v>
          </cell>
          <cell r="D21" t="str">
            <v>Y</v>
          </cell>
        </row>
        <row r="22">
          <cell r="A22" t="str">
            <v>3B4f</v>
          </cell>
          <cell r="B22" t="str">
            <v>Mules and asses</v>
          </cell>
          <cell r="D22" t="str">
            <v>NE</v>
          </cell>
        </row>
        <row r="23">
          <cell r="A23" t="str">
            <v>3B4gi</v>
          </cell>
          <cell r="B23" t="str">
            <v>Laying hens</v>
          </cell>
          <cell r="C23" t="str">
            <v>Laying hens and parents</v>
          </cell>
          <cell r="D23" t="str">
            <v>Y</v>
          </cell>
        </row>
        <row r="24">
          <cell r="A24" t="str">
            <v>3B4gii</v>
          </cell>
          <cell r="B24" t="str">
            <v>Broilers</v>
          </cell>
          <cell r="C24" t="str">
            <v>Broilers and parents</v>
          </cell>
          <cell r="D24" t="str">
            <v>Y</v>
          </cell>
        </row>
        <row r="25">
          <cell r="A25" t="str">
            <v>3B4giii</v>
          </cell>
          <cell r="B25" t="str">
            <v>Turkeys</v>
          </cell>
          <cell r="D25" t="str">
            <v>Y</v>
          </cell>
        </row>
        <row r="26">
          <cell r="A26" t="str">
            <v>3B4giv</v>
          </cell>
          <cell r="B26" t="str">
            <v>Other poultry (ducks)</v>
          </cell>
          <cell r="D26" t="str">
            <v>Y</v>
          </cell>
        </row>
        <row r="27">
          <cell r="A27" t="str">
            <v>3B4giv</v>
          </cell>
          <cell r="B27" t="str">
            <v>Other poultry (geese)</v>
          </cell>
          <cell r="D27" t="str">
            <v>Y</v>
          </cell>
        </row>
        <row r="28">
          <cell r="A28" t="str">
            <v>3B4h</v>
          </cell>
          <cell r="B28" t="str">
            <v>Other animals (fur animals)</v>
          </cell>
          <cell r="D28" t="str">
            <v>NE</v>
          </cell>
        </row>
        <row r="29">
          <cell r="AQ29" t="str">
            <v>If formulae in the table are removed, they can be re-added by copying the formula in this column into the corresponding row.</v>
          </cell>
        </row>
        <row r="30">
          <cell r="A30" t="str">
            <v>Enter the AAP for the livestock categories included ("Y" in column E in the table above). Drag cells across to add additional years.</v>
          </cell>
        </row>
        <row r="31">
          <cell r="A31" t="str">
            <v>Animal weights and Nex rates by animal to be entered in the Parameters sheet (default values provided).</v>
          </cell>
        </row>
        <row r="32">
          <cell r="AH32" t="str">
            <v>Drag this column across to add more years --&gt;</v>
          </cell>
          <cell r="AK32" t="str">
            <v>Drag this column across to add more years --&gt;</v>
          </cell>
        </row>
        <row r="33">
          <cell r="A33" t="str">
            <v>Lookup</v>
          </cell>
          <cell r="B33" t="str">
            <v>Activity</v>
          </cell>
          <cell r="C33" t="str">
            <v>Livestock category</v>
          </cell>
          <cell r="D33" t="str">
            <v>Units</v>
          </cell>
          <cell r="E33" t="str">
            <v>Data source</v>
          </cell>
          <cell r="F33" t="str">
            <v>Notes</v>
          </cell>
          <cell r="G33">
            <v>1990</v>
          </cell>
          <cell r="H33">
            <v>1991</v>
          </cell>
          <cell r="I33">
            <v>1992</v>
          </cell>
          <cell r="J33">
            <v>1993</v>
          </cell>
          <cell r="K33">
            <v>1994</v>
          </cell>
          <cell r="L33">
            <v>1995</v>
          </cell>
          <cell r="M33">
            <v>1996</v>
          </cell>
          <cell r="N33">
            <v>1997</v>
          </cell>
          <cell r="O33">
            <v>1998</v>
          </cell>
          <cell r="P33">
            <v>1999</v>
          </cell>
          <cell r="Q33">
            <v>2000</v>
          </cell>
          <cell r="R33">
            <v>2001</v>
          </cell>
          <cell r="S33">
            <v>2002</v>
          </cell>
          <cell r="T33">
            <v>2003</v>
          </cell>
          <cell r="U33">
            <v>2004</v>
          </cell>
          <cell r="V33">
            <v>2005</v>
          </cell>
          <cell r="W33">
            <v>2006</v>
          </cell>
          <cell r="X33">
            <v>2007</v>
          </cell>
          <cell r="Y33">
            <v>2008</v>
          </cell>
          <cell r="Z33">
            <v>2009</v>
          </cell>
          <cell r="AA33">
            <v>2010</v>
          </cell>
          <cell r="AB33">
            <v>2011</v>
          </cell>
          <cell r="AC33">
            <v>2012</v>
          </cell>
          <cell r="AD33">
            <v>2013</v>
          </cell>
          <cell r="AE33">
            <v>2014</v>
          </cell>
          <cell r="AF33">
            <v>2015</v>
          </cell>
          <cell r="AG33">
            <v>2016</v>
          </cell>
          <cell r="AH33">
            <v>2017</v>
          </cell>
          <cell r="AI33">
            <v>2018</v>
          </cell>
          <cell r="AJ33">
            <v>2019</v>
          </cell>
          <cell r="AK33">
            <v>2020</v>
          </cell>
          <cell r="AQ33" t="str">
            <v>Default Value Lookup Formulae</v>
          </cell>
        </row>
        <row r="34">
          <cell r="A34" t="str">
            <v>Number of livestock_Dairy cattle</v>
          </cell>
          <cell r="B34" t="str">
            <v>Number of livestock</v>
          </cell>
          <cell r="C34" t="str">
            <v>Dairy cattle</v>
          </cell>
          <cell r="D34" t="str">
            <v>AAP</v>
          </cell>
          <cell r="E34" t="str">
            <v>https://www.czso.cz/csu/czso/livestock-survey-as-at-1-april-2019</v>
          </cell>
          <cell r="F34" t="str">
            <v>Split dairy/other different between the NFR tables and CRF values, but the total is globally consistent --&gt; check the split for future submission</v>
          </cell>
          <cell r="G34">
            <v>1206218</v>
          </cell>
          <cell r="H34">
            <v>1165429</v>
          </cell>
          <cell r="I34">
            <v>1006276</v>
          </cell>
          <cell r="J34">
            <v>902454</v>
          </cell>
          <cell r="K34">
            <v>795729</v>
          </cell>
          <cell r="L34">
            <v>732236</v>
          </cell>
          <cell r="M34">
            <v>712493</v>
          </cell>
          <cell r="N34">
            <v>656301</v>
          </cell>
          <cell r="O34">
            <v>597838</v>
          </cell>
          <cell r="P34">
            <v>583026</v>
          </cell>
          <cell r="Q34">
            <v>547787</v>
          </cell>
          <cell r="R34">
            <v>529395</v>
          </cell>
          <cell r="S34">
            <v>496295</v>
          </cell>
          <cell r="T34">
            <v>466173</v>
          </cell>
          <cell r="U34">
            <v>436806</v>
          </cell>
          <cell r="V34">
            <v>432578</v>
          </cell>
          <cell r="W34">
            <v>424017</v>
          </cell>
          <cell r="X34">
            <v>410349</v>
          </cell>
          <cell r="Y34">
            <v>405532</v>
          </cell>
          <cell r="Z34">
            <v>399518</v>
          </cell>
          <cell r="AA34">
            <v>383523</v>
          </cell>
          <cell r="AB34">
            <v>373832</v>
          </cell>
          <cell r="AC34">
            <v>373136</v>
          </cell>
          <cell r="AD34">
            <v>367327</v>
          </cell>
          <cell r="AE34">
            <v>372632</v>
          </cell>
          <cell r="AF34">
            <v>376144</v>
          </cell>
          <cell r="AG34">
            <v>372510</v>
          </cell>
          <cell r="AH34">
            <v>369802</v>
          </cell>
          <cell r="AI34">
            <v>365448</v>
          </cell>
          <cell r="AJ34">
            <v>364263</v>
          </cell>
          <cell r="AK34">
            <v>359853</v>
          </cell>
          <cell r="AQ34" t="str">
            <v>[enter value]</v>
          </cell>
        </row>
        <row r="35">
          <cell r="A35" t="str">
            <v>Number of livestock_Non-dairy cattle</v>
          </cell>
          <cell r="B35" t="str">
            <v>Number of livestock</v>
          </cell>
          <cell r="C35" t="str">
            <v>Non-dairy cattle</v>
          </cell>
          <cell r="D35" t="str">
            <v>AAP</v>
          </cell>
          <cell r="E35" t="str">
            <v>https://www.czso.cz/csu/czso/livestock-survey-as-at-1-april-2019</v>
          </cell>
          <cell r="F35" t="str">
            <v>Split dairy/other already in compliance with CRF values</v>
          </cell>
          <cell r="G35">
            <v>2300004</v>
          </cell>
          <cell r="H35">
            <v>2194550</v>
          </cell>
          <cell r="I35">
            <v>1943300</v>
          </cell>
          <cell r="J35">
            <v>1609300</v>
          </cell>
          <cell r="K35">
            <v>1365699.9999999998</v>
          </cell>
          <cell r="L35">
            <v>1297590</v>
          </cell>
          <cell r="M35">
            <v>1276320.0000000002</v>
          </cell>
          <cell r="N35">
            <v>1209600</v>
          </cell>
          <cell r="O35">
            <v>1102950</v>
          </cell>
          <cell r="P35">
            <v>1074300</v>
          </cell>
          <cell r="Q35">
            <v>1025740</v>
          </cell>
          <cell r="R35">
            <v>1052900</v>
          </cell>
          <cell r="S35">
            <v>1023849.9999999999</v>
          </cell>
          <cell r="T35">
            <v>983500</v>
          </cell>
          <cell r="U35">
            <v>952440</v>
          </cell>
          <cell r="V35">
            <v>959500</v>
          </cell>
          <cell r="W35">
            <v>949627.99999999988</v>
          </cell>
          <cell r="X35">
            <v>981047</v>
          </cell>
          <cell r="Y35">
            <v>996075</v>
          </cell>
          <cell r="Z35">
            <v>963694.99999999988</v>
          </cell>
          <cell r="AA35">
            <v>965762.99999999988</v>
          </cell>
          <cell r="AB35">
            <v>969853.99999999988</v>
          </cell>
          <cell r="AC35">
            <v>980549.00000000012</v>
          </cell>
          <cell r="AD35">
            <v>985495.00000000012</v>
          </cell>
          <cell r="AE35">
            <v>1000928</v>
          </cell>
          <cell r="AF35">
            <v>1030987.9999999999</v>
          </cell>
          <cell r="AG35">
            <v>1043150.0000000001</v>
          </cell>
          <cell r="AH35">
            <v>1051440.0000000002</v>
          </cell>
          <cell r="AI35">
            <v>1050322</v>
          </cell>
          <cell r="AJ35">
            <v>1053430</v>
          </cell>
          <cell r="AK35">
            <v>1044263.9999999999</v>
          </cell>
          <cell r="AQ35" t="str">
            <v>[enter value]</v>
          </cell>
        </row>
        <row r="36">
          <cell r="A36" t="str">
            <v>Number of livestock_Non-dairy cattle (calves)</v>
          </cell>
          <cell r="B36" t="str">
            <v>Number of livestock</v>
          </cell>
          <cell r="C36" t="str">
            <v>Non-dairy cattle (calves)</v>
          </cell>
          <cell r="D36" t="str">
            <v>AAP</v>
          </cell>
          <cell r="AQ36" t="str">
            <v>NE</v>
          </cell>
        </row>
        <row r="37">
          <cell r="A37" t="str">
            <v>Number of livestock_Sheep</v>
          </cell>
          <cell r="B37" t="str">
            <v>Number of livestock</v>
          </cell>
          <cell r="C37" t="str">
            <v>Sheep</v>
          </cell>
          <cell r="D37" t="str">
            <v>AAP</v>
          </cell>
          <cell r="E37" t="str">
            <v>[enter data source]</v>
          </cell>
          <cell r="G37">
            <v>429714</v>
          </cell>
          <cell r="H37">
            <v>429106</v>
          </cell>
          <cell r="I37">
            <v>342069</v>
          </cell>
          <cell r="J37">
            <v>254301</v>
          </cell>
          <cell r="K37">
            <v>196030</v>
          </cell>
          <cell r="L37">
            <v>165345</v>
          </cell>
          <cell r="M37">
            <v>134009</v>
          </cell>
          <cell r="N37">
            <v>120921</v>
          </cell>
          <cell r="O37">
            <v>93557</v>
          </cell>
          <cell r="P37">
            <v>86047</v>
          </cell>
          <cell r="Q37">
            <v>84108</v>
          </cell>
          <cell r="R37">
            <v>87539</v>
          </cell>
          <cell r="S37">
            <v>96286</v>
          </cell>
          <cell r="T37">
            <v>103129</v>
          </cell>
          <cell r="U37">
            <v>115852</v>
          </cell>
          <cell r="V37">
            <v>140197</v>
          </cell>
          <cell r="W37">
            <v>148412</v>
          </cell>
          <cell r="X37">
            <v>168910</v>
          </cell>
          <cell r="Y37">
            <v>183618</v>
          </cell>
          <cell r="Z37">
            <v>183084</v>
          </cell>
          <cell r="AA37">
            <v>196913</v>
          </cell>
          <cell r="AB37">
            <v>209052</v>
          </cell>
          <cell r="AC37">
            <v>221014</v>
          </cell>
          <cell r="AD37">
            <v>220521</v>
          </cell>
          <cell r="AE37">
            <v>225397</v>
          </cell>
          <cell r="AF37">
            <v>231694</v>
          </cell>
          <cell r="AG37">
            <v>218493</v>
          </cell>
          <cell r="AH37">
            <v>217141</v>
          </cell>
          <cell r="AI37">
            <v>218915</v>
          </cell>
          <cell r="AJ37">
            <v>213068</v>
          </cell>
          <cell r="AK37">
            <v>203612</v>
          </cell>
          <cell r="AQ37" t="str">
            <v>[enter value]</v>
          </cell>
        </row>
        <row r="38">
          <cell r="A38" t="str">
            <v>Number of livestock_Swine (finishing pigs)</v>
          </cell>
          <cell r="B38" t="str">
            <v>Number of livestock</v>
          </cell>
          <cell r="C38" t="str">
            <v>Swine (finishing pigs)</v>
          </cell>
          <cell r="D38" t="str">
            <v>AAP</v>
          </cell>
          <cell r="E38" t="str">
            <v>https://www.czso.cz/csu/czso/livestock-survey-as-at-1-april-2019</v>
          </cell>
          <cell r="F38" t="str">
            <v>Globally consistent with the swine total reported in NFR tables</v>
          </cell>
          <cell r="G38">
            <v>4298874.2455359753</v>
          </cell>
          <cell r="H38">
            <v>4100893.8573690951</v>
          </cell>
          <cell r="I38">
            <v>4136654.2523322823</v>
          </cell>
          <cell r="J38">
            <v>4127385</v>
          </cell>
          <cell r="K38">
            <v>3659532</v>
          </cell>
          <cell r="L38">
            <v>3442616</v>
          </cell>
          <cell r="M38">
            <v>3553182</v>
          </cell>
          <cell r="N38">
            <v>3616700</v>
          </cell>
          <cell r="O38">
            <v>3570596</v>
          </cell>
          <cell r="P38">
            <v>3569295</v>
          </cell>
          <cell r="Q38">
            <v>3276300</v>
          </cell>
          <cell r="R38">
            <v>3181072</v>
          </cell>
          <cell r="S38">
            <v>3026647</v>
          </cell>
          <cell r="T38">
            <v>2968407</v>
          </cell>
          <cell r="U38">
            <v>2778438</v>
          </cell>
          <cell r="V38">
            <v>2547729</v>
          </cell>
          <cell r="W38">
            <v>2518562</v>
          </cell>
          <cell r="X38">
            <v>2509106</v>
          </cell>
          <cell r="Y38">
            <v>2180321</v>
          </cell>
          <cell r="Z38">
            <v>1773814</v>
          </cell>
          <cell r="AA38">
            <v>1718236</v>
          </cell>
          <cell r="AB38">
            <v>1614313</v>
          </cell>
          <cell r="AC38">
            <v>1430977</v>
          </cell>
          <cell r="AD38">
            <v>1440411</v>
          </cell>
          <cell r="AE38">
            <v>1467276</v>
          </cell>
          <cell r="AF38">
            <v>1417252</v>
          </cell>
          <cell r="AG38">
            <v>1470295</v>
          </cell>
          <cell r="AH38">
            <v>1356287</v>
          </cell>
          <cell r="AI38">
            <v>1423012</v>
          </cell>
          <cell r="AJ38">
            <v>1413274</v>
          </cell>
          <cell r="AK38">
            <v>1369277</v>
          </cell>
          <cell r="AQ38" t="str">
            <v>[enter value]</v>
          </cell>
        </row>
        <row r="39">
          <cell r="A39" t="str">
            <v>Number of livestock_Swine (sows)</v>
          </cell>
          <cell r="B39" t="str">
            <v>Number of livestock</v>
          </cell>
          <cell r="C39" t="str">
            <v>Swine (sows)</v>
          </cell>
          <cell r="D39" t="str">
            <v>AAP</v>
          </cell>
          <cell r="E39" t="str">
            <v>https://www.czso.cz/csu/czso/livestock-survey-as-at-1-april-2019</v>
          </cell>
          <cell r="F39" t="str">
            <v>Globally consistent with the swine total reported in NFR tables</v>
          </cell>
          <cell r="G39">
            <v>491023.75446402468</v>
          </cell>
          <cell r="H39">
            <v>468410.14263090491</v>
          </cell>
          <cell r="I39">
            <v>472494.74766771775</v>
          </cell>
          <cell r="J39">
            <v>471436</v>
          </cell>
          <cell r="K39">
            <v>411366</v>
          </cell>
          <cell r="L39">
            <v>423952</v>
          </cell>
          <cell r="M39">
            <v>463064</v>
          </cell>
          <cell r="N39">
            <v>462890</v>
          </cell>
          <cell r="O39">
            <v>442347</v>
          </cell>
          <cell r="P39">
            <v>431425</v>
          </cell>
          <cell r="Q39">
            <v>411667</v>
          </cell>
          <cell r="R39">
            <v>288730</v>
          </cell>
          <cell r="S39">
            <v>414278</v>
          </cell>
          <cell r="T39">
            <v>394394</v>
          </cell>
          <cell r="U39">
            <v>348101</v>
          </cell>
          <cell r="V39">
            <v>329105</v>
          </cell>
          <cell r="W39">
            <v>321813</v>
          </cell>
          <cell r="X39">
            <v>321309</v>
          </cell>
          <cell r="Y39">
            <v>252663</v>
          </cell>
          <cell r="Z39">
            <v>197603</v>
          </cell>
          <cell r="AA39">
            <v>190996</v>
          </cell>
          <cell r="AB39">
            <v>134779</v>
          </cell>
          <cell r="AC39">
            <v>147850</v>
          </cell>
          <cell r="AD39">
            <v>146216</v>
          </cell>
          <cell r="AE39">
            <v>149785</v>
          </cell>
          <cell r="AF39">
            <v>142396</v>
          </cell>
          <cell r="AG39">
            <v>139650</v>
          </cell>
          <cell r="AH39">
            <v>134488</v>
          </cell>
          <cell r="AI39">
            <v>134206</v>
          </cell>
          <cell r="AJ39">
            <v>130810</v>
          </cell>
          <cell r="AK39">
            <v>130030</v>
          </cell>
          <cell r="AQ39" t="str">
            <v>[enter value]</v>
          </cell>
        </row>
        <row r="40">
          <cell r="A40" t="str">
            <v>Number of livestock_Buffalo</v>
          </cell>
          <cell r="B40" t="str">
            <v>Number of livestock</v>
          </cell>
          <cell r="C40" t="str">
            <v>Buffalo</v>
          </cell>
          <cell r="D40" t="str">
            <v>AAP</v>
          </cell>
          <cell r="E40" t="str">
            <v>NE</v>
          </cell>
          <cell r="G40" t="str">
            <v>NE</v>
          </cell>
          <cell r="H40" t="str">
            <v>NE</v>
          </cell>
          <cell r="I40" t="str">
            <v>NE</v>
          </cell>
          <cell r="J40" t="str">
            <v>NE</v>
          </cell>
          <cell r="K40" t="str">
            <v>NE</v>
          </cell>
          <cell r="L40" t="str">
            <v>NE</v>
          </cell>
          <cell r="M40" t="str">
            <v>NE</v>
          </cell>
          <cell r="N40" t="str">
            <v>NE</v>
          </cell>
          <cell r="O40" t="str">
            <v>NE</v>
          </cell>
          <cell r="P40" t="str">
            <v>NE</v>
          </cell>
          <cell r="Q40" t="str">
            <v>NE</v>
          </cell>
          <cell r="R40" t="str">
            <v>NE</v>
          </cell>
          <cell r="S40" t="str">
            <v>NE</v>
          </cell>
          <cell r="T40" t="str">
            <v>NE</v>
          </cell>
          <cell r="U40" t="str">
            <v>NE</v>
          </cell>
          <cell r="V40" t="str">
            <v>NE</v>
          </cell>
          <cell r="W40" t="str">
            <v>NE</v>
          </cell>
          <cell r="X40" t="str">
            <v>NE</v>
          </cell>
          <cell r="Y40" t="str">
            <v>NE</v>
          </cell>
          <cell r="Z40" t="str">
            <v>NE</v>
          </cell>
          <cell r="AA40" t="str">
            <v>NE</v>
          </cell>
          <cell r="AB40" t="str">
            <v>NE</v>
          </cell>
          <cell r="AC40" t="str">
            <v>NE</v>
          </cell>
          <cell r="AD40" t="str">
            <v>NE</v>
          </cell>
          <cell r="AE40" t="str">
            <v>NE</v>
          </cell>
          <cell r="AF40" t="str">
            <v>NE</v>
          </cell>
          <cell r="AG40" t="str">
            <v>NE</v>
          </cell>
          <cell r="AH40" t="str">
            <v>NE</v>
          </cell>
          <cell r="AI40" t="str">
            <v>NE</v>
          </cell>
          <cell r="AJ40" t="str">
            <v>NE</v>
          </cell>
          <cell r="AK40" t="str">
            <v>NE</v>
          </cell>
          <cell r="AQ40" t="str">
            <v>NE</v>
          </cell>
        </row>
        <row r="41">
          <cell r="A41" t="str">
            <v>Number of livestock_Goats</v>
          </cell>
          <cell r="B41" t="str">
            <v>Number of livestock</v>
          </cell>
          <cell r="C41" t="str">
            <v>Goats</v>
          </cell>
          <cell r="D41" t="str">
            <v>AAP</v>
          </cell>
          <cell r="E41" t="str">
            <v>[enter data source]</v>
          </cell>
          <cell r="G41">
            <v>41000</v>
          </cell>
          <cell r="H41">
            <v>42000</v>
          </cell>
          <cell r="I41">
            <v>43000</v>
          </cell>
          <cell r="J41">
            <v>45000</v>
          </cell>
          <cell r="K41">
            <v>45000</v>
          </cell>
          <cell r="L41">
            <v>45000</v>
          </cell>
          <cell r="M41">
            <v>42000</v>
          </cell>
          <cell r="N41">
            <v>38000</v>
          </cell>
          <cell r="O41">
            <v>35000</v>
          </cell>
          <cell r="P41">
            <v>34000</v>
          </cell>
          <cell r="Q41">
            <v>32000</v>
          </cell>
          <cell r="R41">
            <v>28000</v>
          </cell>
          <cell r="S41">
            <v>14000</v>
          </cell>
          <cell r="T41">
            <v>13000</v>
          </cell>
          <cell r="U41">
            <v>12000</v>
          </cell>
          <cell r="V41">
            <v>13000</v>
          </cell>
          <cell r="W41">
            <v>14000</v>
          </cell>
          <cell r="X41">
            <v>16000</v>
          </cell>
          <cell r="Y41">
            <v>17000</v>
          </cell>
          <cell r="Z41">
            <v>17000</v>
          </cell>
          <cell r="AA41">
            <v>22000</v>
          </cell>
          <cell r="AB41">
            <v>23263</v>
          </cell>
          <cell r="AC41">
            <v>23620</v>
          </cell>
          <cell r="AD41">
            <v>24042</v>
          </cell>
          <cell r="AE41">
            <v>24348</v>
          </cell>
          <cell r="AF41">
            <v>26765</v>
          </cell>
          <cell r="AG41">
            <v>26548</v>
          </cell>
          <cell r="AH41">
            <v>28174</v>
          </cell>
          <cell r="AI41">
            <v>30316</v>
          </cell>
          <cell r="AJ41">
            <v>29210</v>
          </cell>
          <cell r="AK41">
            <v>28919</v>
          </cell>
          <cell r="AQ41" t="str">
            <v>[enter value]</v>
          </cell>
        </row>
        <row r="42">
          <cell r="A42" t="str">
            <v>Number of livestock_Horses</v>
          </cell>
          <cell r="B42" t="str">
            <v>Number of livestock</v>
          </cell>
          <cell r="C42" t="str">
            <v>Horses</v>
          </cell>
          <cell r="D42" t="str">
            <v>AAP</v>
          </cell>
          <cell r="E42" t="str">
            <v>[enter data source]</v>
          </cell>
          <cell r="G42">
            <v>27000</v>
          </cell>
          <cell r="H42">
            <v>25000</v>
          </cell>
          <cell r="I42">
            <v>21000</v>
          </cell>
          <cell r="J42">
            <v>19000</v>
          </cell>
          <cell r="K42">
            <v>18000</v>
          </cell>
          <cell r="L42">
            <v>18000</v>
          </cell>
          <cell r="M42">
            <v>19000</v>
          </cell>
          <cell r="N42">
            <v>19000</v>
          </cell>
          <cell r="O42">
            <v>21000</v>
          </cell>
          <cell r="P42">
            <v>23000</v>
          </cell>
          <cell r="Q42">
            <v>24000</v>
          </cell>
          <cell r="R42">
            <v>26000</v>
          </cell>
          <cell r="S42">
            <v>21000</v>
          </cell>
          <cell r="T42">
            <v>20000</v>
          </cell>
          <cell r="U42">
            <v>20000</v>
          </cell>
          <cell r="V42">
            <v>21000</v>
          </cell>
          <cell r="W42">
            <v>23000</v>
          </cell>
          <cell r="X42">
            <v>24000</v>
          </cell>
          <cell r="Y42">
            <v>27000</v>
          </cell>
          <cell r="Z42">
            <v>28000</v>
          </cell>
          <cell r="AA42">
            <v>30000</v>
          </cell>
          <cell r="AB42">
            <v>31068</v>
          </cell>
          <cell r="AC42">
            <v>33175</v>
          </cell>
          <cell r="AD42">
            <v>34281</v>
          </cell>
          <cell r="AE42">
            <v>32925</v>
          </cell>
          <cell r="AF42">
            <v>33716</v>
          </cell>
          <cell r="AG42">
            <v>32133.000000000004</v>
          </cell>
          <cell r="AH42">
            <v>34548</v>
          </cell>
          <cell r="AI42">
            <v>35181</v>
          </cell>
          <cell r="AJ42">
            <v>36908</v>
          </cell>
          <cell r="AK42">
            <v>38087</v>
          </cell>
          <cell r="AQ42" t="str">
            <v>[enter value]</v>
          </cell>
        </row>
        <row r="43">
          <cell r="A43" t="str">
            <v>Number of livestock_Mules and asses</v>
          </cell>
          <cell r="B43" t="str">
            <v>Number of livestock</v>
          </cell>
          <cell r="C43" t="str">
            <v>Mules and asses</v>
          </cell>
          <cell r="D43" t="str">
            <v>AAP</v>
          </cell>
          <cell r="E43" t="str">
            <v>NE</v>
          </cell>
          <cell r="G43" t="str">
            <v>NE</v>
          </cell>
          <cell r="H43" t="str">
            <v>NE</v>
          </cell>
          <cell r="I43" t="str">
            <v>NE</v>
          </cell>
          <cell r="J43" t="str">
            <v>NE</v>
          </cell>
          <cell r="K43" t="str">
            <v>NE</v>
          </cell>
          <cell r="L43" t="str">
            <v>NE</v>
          </cell>
          <cell r="M43" t="str">
            <v>NE</v>
          </cell>
          <cell r="N43" t="str">
            <v>NE</v>
          </cell>
          <cell r="O43" t="str">
            <v>NE</v>
          </cell>
          <cell r="P43" t="str">
            <v>NE</v>
          </cell>
          <cell r="Q43" t="str">
            <v>NE</v>
          </cell>
          <cell r="R43" t="str">
            <v>NE</v>
          </cell>
          <cell r="S43" t="str">
            <v>NE</v>
          </cell>
          <cell r="T43" t="str">
            <v>NE</v>
          </cell>
          <cell r="U43" t="str">
            <v>NE</v>
          </cell>
          <cell r="V43" t="str">
            <v>NE</v>
          </cell>
          <cell r="W43" t="str">
            <v>NE</v>
          </cell>
          <cell r="X43" t="str">
            <v>NE</v>
          </cell>
          <cell r="Y43" t="str">
            <v>NE</v>
          </cell>
          <cell r="Z43" t="str">
            <v>NE</v>
          </cell>
          <cell r="AA43" t="str">
            <v>NE</v>
          </cell>
          <cell r="AB43" t="str">
            <v>NE</v>
          </cell>
          <cell r="AC43" t="str">
            <v>NE</v>
          </cell>
          <cell r="AD43" t="str">
            <v>NE</v>
          </cell>
          <cell r="AE43" t="str">
            <v>NE</v>
          </cell>
          <cell r="AF43" t="str">
            <v>NE</v>
          </cell>
          <cell r="AG43" t="str">
            <v>NE</v>
          </cell>
          <cell r="AH43" t="str">
            <v>NE</v>
          </cell>
          <cell r="AI43" t="str">
            <v>NE</v>
          </cell>
          <cell r="AJ43" t="str">
            <v>NE</v>
          </cell>
          <cell r="AK43" t="str">
            <v>NE</v>
          </cell>
          <cell r="AQ43" t="str">
            <v>NE</v>
          </cell>
        </row>
        <row r="44">
          <cell r="A44" t="str">
            <v>Number of livestock_Laying hens</v>
          </cell>
          <cell r="B44" t="str">
            <v>Number of livestock</v>
          </cell>
          <cell r="C44" t="str">
            <v>Laying hens</v>
          </cell>
          <cell r="D44" t="str">
            <v>AAP</v>
          </cell>
          <cell r="E44" t="str">
            <v>[enter data source]</v>
          </cell>
          <cell r="G44">
            <v>10621508</v>
          </cell>
          <cell r="H44">
            <v>10399401</v>
          </cell>
          <cell r="I44">
            <v>10077843</v>
          </cell>
          <cell r="J44">
            <v>8961232</v>
          </cell>
          <cell r="K44">
            <v>8039610</v>
          </cell>
          <cell r="L44">
            <v>7505204</v>
          </cell>
          <cell r="M44">
            <v>7486135</v>
          </cell>
          <cell r="N44">
            <v>7281613</v>
          </cell>
          <cell r="O44">
            <v>7712571.2599999998</v>
          </cell>
          <cell r="P44">
            <v>7360397</v>
          </cell>
          <cell r="Q44">
            <v>7217203</v>
          </cell>
          <cell r="R44">
            <v>7159000</v>
          </cell>
          <cell r="S44">
            <v>6995888.0000000009</v>
          </cell>
          <cell r="T44">
            <v>7231857.0000000009</v>
          </cell>
          <cell r="U44">
            <v>6536765</v>
          </cell>
          <cell r="V44">
            <v>6075226.0000000009</v>
          </cell>
          <cell r="W44">
            <v>6490785.0000000009</v>
          </cell>
          <cell r="X44">
            <v>6475324</v>
          </cell>
          <cell r="Y44">
            <v>6457354.0000000009</v>
          </cell>
          <cell r="Z44">
            <v>6616947</v>
          </cell>
          <cell r="AA44">
            <v>6402619</v>
          </cell>
          <cell r="AB44">
            <v>6325069</v>
          </cell>
          <cell r="AC44">
            <v>5596882.0000000009</v>
          </cell>
          <cell r="AD44">
            <v>7476215</v>
          </cell>
          <cell r="AE44">
            <v>6992302</v>
          </cell>
          <cell r="AF44">
            <v>6542676.0000000009</v>
          </cell>
          <cell r="AG44">
            <v>6328699</v>
          </cell>
          <cell r="AH44">
            <v>7096303</v>
          </cell>
          <cell r="AI44">
            <v>8249361</v>
          </cell>
          <cell r="AJ44">
            <v>7842539.0000000009</v>
          </cell>
          <cell r="AK44">
            <v>8760423</v>
          </cell>
          <cell r="AQ44" t="str">
            <v>[enter value]</v>
          </cell>
          <cell r="AW44">
            <v>24247371</v>
          </cell>
        </row>
        <row r="45">
          <cell r="A45" t="str">
            <v>Number of livestock_Broilers</v>
          </cell>
          <cell r="B45" t="str">
            <v>Number of livestock</v>
          </cell>
          <cell r="C45" t="str">
            <v>Broilers</v>
          </cell>
          <cell r="D45" t="str">
            <v>AAP</v>
          </cell>
          <cell r="E45" t="str">
            <v>[enter data source]</v>
          </cell>
          <cell r="G45">
            <v>15479617</v>
          </cell>
          <cell r="H45">
            <v>16999092</v>
          </cell>
          <cell r="I45">
            <v>14798490</v>
          </cell>
          <cell r="J45">
            <v>13381871</v>
          </cell>
          <cell r="K45">
            <v>11183147</v>
          </cell>
          <cell r="L45">
            <v>13200369</v>
          </cell>
          <cell r="M45">
            <v>14314894</v>
          </cell>
          <cell r="N45">
            <v>14391307</v>
          </cell>
          <cell r="O45">
            <v>15316038</v>
          </cell>
          <cell r="P45">
            <v>16864735</v>
          </cell>
          <cell r="Q45">
            <v>17505028</v>
          </cell>
          <cell r="R45">
            <v>18767162</v>
          </cell>
          <cell r="S45">
            <v>19938000</v>
          </cell>
          <cell r="T45">
            <v>18405875</v>
          </cell>
          <cell r="U45">
            <v>17829653</v>
          </cell>
          <cell r="V45">
            <v>18028309</v>
          </cell>
          <cell r="W45">
            <v>18277478</v>
          </cell>
          <cell r="X45">
            <v>17123825</v>
          </cell>
          <cell r="Y45">
            <v>19647832</v>
          </cell>
          <cell r="Z45">
            <v>18870464</v>
          </cell>
          <cell r="AA45">
            <v>17639261</v>
          </cell>
          <cell r="AB45">
            <v>14252250</v>
          </cell>
          <cell r="AC45">
            <v>14510252</v>
          </cell>
          <cell r="AD45">
            <v>15057684</v>
          </cell>
          <cell r="AE45">
            <v>13663491</v>
          </cell>
          <cell r="AF45">
            <v>14940801</v>
          </cell>
          <cell r="AG45">
            <v>14092983</v>
          </cell>
          <cell r="AH45">
            <v>13490591</v>
          </cell>
          <cell r="AI45">
            <v>14178994</v>
          </cell>
          <cell r="AJ45">
            <v>14001468</v>
          </cell>
          <cell r="AK45">
            <v>14562330</v>
          </cell>
          <cell r="AQ45" t="str">
            <v>[enter value]</v>
          </cell>
        </row>
        <row r="46">
          <cell r="A46" t="str">
            <v>Number of livestock_Turkeys</v>
          </cell>
          <cell r="B46" t="str">
            <v>Number of livestock</v>
          </cell>
          <cell r="C46" t="str">
            <v>Turkeys</v>
          </cell>
          <cell r="D46" t="str">
            <v>AAP</v>
          </cell>
          <cell r="E46" t="str">
            <v>[enter data source]</v>
          </cell>
          <cell r="G46">
            <v>410000</v>
          </cell>
          <cell r="H46">
            <v>410000</v>
          </cell>
          <cell r="I46">
            <v>410000</v>
          </cell>
          <cell r="J46">
            <v>408984</v>
          </cell>
          <cell r="K46">
            <v>343438</v>
          </cell>
          <cell r="L46">
            <v>526687</v>
          </cell>
          <cell r="M46">
            <v>691693</v>
          </cell>
          <cell r="N46">
            <v>640358</v>
          </cell>
          <cell r="O46">
            <v>637581</v>
          </cell>
          <cell r="P46">
            <v>613509</v>
          </cell>
          <cell r="Q46">
            <v>668560</v>
          </cell>
          <cell r="R46">
            <v>722955</v>
          </cell>
          <cell r="S46">
            <v>886900</v>
          </cell>
          <cell r="T46">
            <v>669606</v>
          </cell>
          <cell r="U46">
            <v>837418</v>
          </cell>
          <cell r="V46">
            <v>815925</v>
          </cell>
          <cell r="W46">
            <v>455967</v>
          </cell>
          <cell r="X46">
            <v>566290</v>
          </cell>
          <cell r="Y46">
            <v>696592</v>
          </cell>
          <cell r="Z46">
            <v>477675</v>
          </cell>
          <cell r="AA46">
            <v>376079</v>
          </cell>
          <cell r="AB46">
            <v>365309</v>
          </cell>
          <cell r="AC46">
            <v>320250</v>
          </cell>
          <cell r="AD46">
            <v>440026</v>
          </cell>
          <cell r="AE46">
            <v>396451</v>
          </cell>
          <cell r="AF46">
            <v>415657</v>
          </cell>
          <cell r="AG46">
            <v>374638</v>
          </cell>
          <cell r="AH46">
            <v>339720</v>
          </cell>
          <cell r="AI46">
            <v>343828</v>
          </cell>
          <cell r="AJ46">
            <v>347165</v>
          </cell>
          <cell r="AK46">
            <v>303850</v>
          </cell>
          <cell r="AQ46" t="str">
            <v>[enter value]</v>
          </cell>
        </row>
        <row r="47">
          <cell r="A47" t="str">
            <v>Number of livestock_Other poultry (ducks)</v>
          </cell>
          <cell r="B47" t="str">
            <v>Number of livestock</v>
          </cell>
          <cell r="C47" t="str">
            <v>Other poultry (ducks)</v>
          </cell>
          <cell r="D47" t="str">
            <v>AAP</v>
          </cell>
          <cell r="E47" t="str">
            <v>[enter data source]</v>
          </cell>
          <cell r="G47">
            <v>460000</v>
          </cell>
          <cell r="H47">
            <v>460000</v>
          </cell>
          <cell r="I47">
            <v>460000</v>
          </cell>
          <cell r="J47">
            <v>457453</v>
          </cell>
          <cell r="K47">
            <v>414576</v>
          </cell>
          <cell r="L47">
            <v>462660</v>
          </cell>
          <cell r="M47">
            <v>409071</v>
          </cell>
          <cell r="N47">
            <v>292313</v>
          </cell>
          <cell r="O47">
            <v>373605</v>
          </cell>
          <cell r="P47">
            <v>422854</v>
          </cell>
          <cell r="Q47">
            <v>445589</v>
          </cell>
          <cell r="R47">
            <v>450856</v>
          </cell>
          <cell r="S47">
            <v>278596</v>
          </cell>
          <cell r="T47">
            <v>531769</v>
          </cell>
          <cell r="U47">
            <v>257758</v>
          </cell>
          <cell r="V47">
            <v>420268</v>
          </cell>
          <cell r="W47">
            <v>494430</v>
          </cell>
          <cell r="X47">
            <v>410335</v>
          </cell>
          <cell r="Y47">
            <v>496095</v>
          </cell>
          <cell r="Z47">
            <v>504398</v>
          </cell>
          <cell r="AA47">
            <v>401707</v>
          </cell>
          <cell r="AB47">
            <v>289327</v>
          </cell>
          <cell r="AC47">
            <v>249275</v>
          </cell>
          <cell r="AD47">
            <v>271824</v>
          </cell>
          <cell r="AE47">
            <v>393187</v>
          </cell>
          <cell r="AF47">
            <v>589593</v>
          </cell>
          <cell r="AG47">
            <v>498003</v>
          </cell>
          <cell r="AH47">
            <v>549652</v>
          </cell>
          <cell r="AI47">
            <v>780767</v>
          </cell>
          <cell r="AJ47">
            <v>768493</v>
          </cell>
          <cell r="AK47">
            <v>598435</v>
          </cell>
          <cell r="AQ47" t="str">
            <v>[enter value]</v>
          </cell>
        </row>
        <row r="48">
          <cell r="A48" t="str">
            <v>Number of livestock_Other poultry (geese)</v>
          </cell>
          <cell r="B48" t="str">
            <v>Number of livestock</v>
          </cell>
          <cell r="C48" t="str">
            <v>Other poultry (geese)</v>
          </cell>
          <cell r="D48" t="str">
            <v>AAP</v>
          </cell>
          <cell r="E48" t="str">
            <v>[enter data source]</v>
          </cell>
          <cell r="G48">
            <v>194000</v>
          </cell>
          <cell r="H48">
            <v>194000</v>
          </cell>
          <cell r="I48">
            <v>194000</v>
          </cell>
          <cell r="J48">
            <v>194065</v>
          </cell>
          <cell r="K48">
            <v>177403</v>
          </cell>
          <cell r="L48">
            <v>177481</v>
          </cell>
          <cell r="M48">
            <v>157588</v>
          </cell>
          <cell r="N48">
            <v>151148</v>
          </cell>
          <cell r="O48">
            <v>153177</v>
          </cell>
          <cell r="P48">
            <v>144717</v>
          </cell>
          <cell r="Q48">
            <v>132077</v>
          </cell>
          <cell r="R48">
            <v>127477</v>
          </cell>
          <cell r="S48">
            <v>27879</v>
          </cell>
          <cell r="T48">
            <v>34301</v>
          </cell>
          <cell r="U48">
            <v>31965</v>
          </cell>
          <cell r="V48">
            <v>32605</v>
          </cell>
          <cell r="W48">
            <v>17343</v>
          </cell>
          <cell r="X48">
            <v>16311</v>
          </cell>
          <cell r="Y48">
            <v>18993</v>
          </cell>
          <cell r="Z48">
            <v>21364</v>
          </cell>
          <cell r="AA48">
            <v>18769</v>
          </cell>
          <cell r="AB48">
            <v>18192</v>
          </cell>
          <cell r="AC48">
            <v>14649</v>
          </cell>
          <cell r="AD48">
            <v>19609</v>
          </cell>
          <cell r="AE48">
            <v>18384</v>
          </cell>
          <cell r="AF48">
            <v>19465</v>
          </cell>
          <cell r="AG48">
            <v>19635</v>
          </cell>
          <cell r="AH48">
            <v>18081</v>
          </cell>
          <cell r="AI48">
            <v>19834</v>
          </cell>
          <cell r="AJ48">
            <v>19695</v>
          </cell>
          <cell r="AK48">
            <v>22333</v>
          </cell>
          <cell r="AQ48" t="str">
            <v>[enter value]</v>
          </cell>
        </row>
        <row r="49">
          <cell r="A49" t="str">
            <v>Number of livestock_Other animals (fur animals)</v>
          </cell>
          <cell r="B49" t="str">
            <v>Number of livestock</v>
          </cell>
          <cell r="C49" t="str">
            <v>Other animals (fur animals)</v>
          </cell>
          <cell r="D49" t="str">
            <v>AAP</v>
          </cell>
          <cell r="E49" t="str">
            <v>NE</v>
          </cell>
          <cell r="G49" t="str">
            <v>NE</v>
          </cell>
          <cell r="H49" t="str">
            <v>NE</v>
          </cell>
          <cell r="I49" t="str">
            <v>NE</v>
          </cell>
          <cell r="J49" t="str">
            <v>NE</v>
          </cell>
          <cell r="K49" t="str">
            <v>NE</v>
          </cell>
          <cell r="L49" t="str">
            <v>NE</v>
          </cell>
          <cell r="M49" t="str">
            <v>NE</v>
          </cell>
          <cell r="N49" t="str">
            <v>NE</v>
          </cell>
          <cell r="O49" t="str">
            <v>NE</v>
          </cell>
          <cell r="P49" t="str">
            <v>NE</v>
          </cell>
          <cell r="Q49" t="str">
            <v>NE</v>
          </cell>
          <cell r="R49" t="str">
            <v>NE</v>
          </cell>
          <cell r="S49" t="str">
            <v>NE</v>
          </cell>
          <cell r="T49" t="str">
            <v>NE</v>
          </cell>
          <cell r="U49" t="str">
            <v>NE</v>
          </cell>
          <cell r="V49" t="str">
            <v>NE</v>
          </cell>
          <cell r="W49" t="str">
            <v>NE</v>
          </cell>
          <cell r="X49" t="str">
            <v>NE</v>
          </cell>
          <cell r="Y49" t="str">
            <v>NE</v>
          </cell>
          <cell r="Z49" t="str">
            <v>NE</v>
          </cell>
          <cell r="AA49" t="str">
            <v>NE</v>
          </cell>
          <cell r="AB49" t="str">
            <v>NE</v>
          </cell>
          <cell r="AC49" t="str">
            <v>NE</v>
          </cell>
          <cell r="AD49" t="str">
            <v>NE</v>
          </cell>
          <cell r="AE49" t="str">
            <v>NE</v>
          </cell>
          <cell r="AF49" t="str">
            <v>NE</v>
          </cell>
          <cell r="AG49" t="str">
            <v>NE</v>
          </cell>
          <cell r="AH49" t="str">
            <v>NE</v>
          </cell>
          <cell r="AI49" t="str">
            <v>NE</v>
          </cell>
          <cell r="AJ49" t="str">
            <v>NE</v>
          </cell>
          <cell r="AK49" t="str">
            <v>NE</v>
          </cell>
          <cell r="AQ49" t="str">
            <v>NE</v>
          </cell>
        </row>
        <row r="51">
          <cell r="A51" t="str">
            <v>Enter the fractions for the proportion of cattle slurry stores with and without natural crusts. An example of proportion is provided, based on UK NIR. Drag cells across to add additional years.</v>
          </cell>
        </row>
        <row r="52">
          <cell r="A52" t="str">
            <v>Enter the fractions for the proportion of dairy cattle in tied housing. Default value of 0 is provided. Drag cells across to add additional years.</v>
          </cell>
        </row>
        <row r="54">
          <cell r="A54" t="str">
            <v>Lookup</v>
          </cell>
          <cell r="B54" t="str">
            <v>Activity</v>
          </cell>
          <cell r="C54" t="str">
            <v>Livestock category</v>
          </cell>
          <cell r="D54" t="str">
            <v>Units</v>
          </cell>
          <cell r="E54" t="str">
            <v>Data source</v>
          </cell>
          <cell r="F54" t="str">
            <v>Notes</v>
          </cell>
          <cell r="G54">
            <v>1990</v>
          </cell>
          <cell r="H54">
            <v>1991</v>
          </cell>
          <cell r="I54">
            <v>1992</v>
          </cell>
          <cell r="J54">
            <v>1993</v>
          </cell>
          <cell r="K54">
            <v>1994</v>
          </cell>
          <cell r="L54">
            <v>1995</v>
          </cell>
          <cell r="M54">
            <v>1996</v>
          </cell>
          <cell r="N54">
            <v>1997</v>
          </cell>
          <cell r="O54">
            <v>1998</v>
          </cell>
          <cell r="P54">
            <v>1999</v>
          </cell>
          <cell r="Q54">
            <v>2000</v>
          </cell>
          <cell r="R54">
            <v>2001</v>
          </cell>
          <cell r="S54">
            <v>2002</v>
          </cell>
          <cell r="T54">
            <v>2003</v>
          </cell>
          <cell r="U54">
            <v>2004</v>
          </cell>
          <cell r="V54">
            <v>2005</v>
          </cell>
          <cell r="W54">
            <v>2006</v>
          </cell>
          <cell r="X54">
            <v>2007</v>
          </cell>
          <cell r="Y54">
            <v>2008</v>
          </cell>
          <cell r="Z54">
            <v>2009</v>
          </cell>
          <cell r="AA54">
            <v>2010</v>
          </cell>
          <cell r="AB54">
            <v>2011</v>
          </cell>
          <cell r="AC54">
            <v>2012</v>
          </cell>
          <cell r="AD54">
            <v>2013</v>
          </cell>
          <cell r="AE54">
            <v>2014</v>
          </cell>
          <cell r="AF54">
            <v>2015</v>
          </cell>
          <cell r="AG54">
            <v>2016</v>
          </cell>
          <cell r="AH54">
            <v>2017</v>
          </cell>
          <cell r="AI54">
            <v>2018</v>
          </cell>
          <cell r="AJ54">
            <v>2019</v>
          </cell>
          <cell r="AK54">
            <v>2020</v>
          </cell>
          <cell r="AQ54" t="str">
            <v>Default Value Lookup Formulae</v>
          </cell>
        </row>
        <row r="55">
          <cell r="A55" t="str">
            <v>Proportion_tied_housing_Dairy cattle</v>
          </cell>
          <cell r="B55" t="str">
            <v>Proportion_tied_housing</v>
          </cell>
          <cell r="C55" t="str">
            <v>Dairy cattle</v>
          </cell>
          <cell r="D55" t="str">
            <v>Fraction</v>
          </cell>
          <cell r="E55" t="str">
            <v>No default value is available. If tied housing does occur a country-specific value must be provided here.</v>
          </cell>
          <cell r="F55" t="str">
            <v>Applied in Step 6 (Dairy cattle only)</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Q55" t="str">
            <v>[enter value]</v>
          </cell>
        </row>
        <row r="56">
          <cell r="A56" t="str">
            <v>Proportion_with_natural_crust_Dairy cattle</v>
          </cell>
          <cell r="B56" t="str">
            <v>Proportion_with_natural_crust</v>
          </cell>
          <cell r="C56" t="str">
            <v>Dairy cattle</v>
          </cell>
          <cell r="D56" t="str">
            <v>Fraction</v>
          </cell>
          <cell r="E56" t="str">
            <v xml:space="preserve">expert judgement </v>
          </cell>
          <cell r="F56" t="str">
            <v>CZ file</v>
          </cell>
          <cell r="G56">
            <v>0.4</v>
          </cell>
          <cell r="H56">
            <v>0.4</v>
          </cell>
          <cell r="I56">
            <v>0.4</v>
          </cell>
          <cell r="J56">
            <v>0.4</v>
          </cell>
          <cell r="K56">
            <v>0.4</v>
          </cell>
          <cell r="L56">
            <v>0.4</v>
          </cell>
          <cell r="M56">
            <v>0.4</v>
          </cell>
          <cell r="N56">
            <v>0.4</v>
          </cell>
          <cell r="O56">
            <v>0.4</v>
          </cell>
          <cell r="P56">
            <v>0.4</v>
          </cell>
          <cell r="Q56">
            <v>0.4</v>
          </cell>
          <cell r="R56">
            <v>0.4</v>
          </cell>
          <cell r="S56">
            <v>0.4</v>
          </cell>
          <cell r="T56">
            <v>0.40857142857142859</v>
          </cell>
          <cell r="U56">
            <v>0.41714285714285715</v>
          </cell>
          <cell r="V56">
            <v>0.42571428571428571</v>
          </cell>
          <cell r="W56">
            <v>0.43428571428571427</v>
          </cell>
          <cell r="X56">
            <v>0.44285714285714284</v>
          </cell>
          <cell r="Y56">
            <v>0.4514285714285714</v>
          </cell>
          <cell r="Z56">
            <v>0.45999999999999996</v>
          </cell>
          <cell r="AA56">
            <v>0.46857142857142853</v>
          </cell>
          <cell r="AB56">
            <v>0.47714285714285709</v>
          </cell>
          <cell r="AC56">
            <v>0.48571428571428565</v>
          </cell>
          <cell r="AD56">
            <v>0.49428571428571422</v>
          </cell>
          <cell r="AE56">
            <v>0.50285714285714278</v>
          </cell>
          <cell r="AF56">
            <v>0.51142857142857134</v>
          </cell>
          <cell r="AG56">
            <v>0.52</v>
          </cell>
          <cell r="AH56">
            <v>0.52</v>
          </cell>
          <cell r="AI56">
            <v>0.52</v>
          </cell>
          <cell r="AJ56">
            <v>0.52</v>
          </cell>
          <cell r="AK56">
            <v>0.52</v>
          </cell>
          <cell r="AQ56" t="str">
            <v>[enter value]</v>
          </cell>
        </row>
        <row r="57">
          <cell r="A57" t="str">
            <v>Proportion_with_natural_crust_Non-dairy cattle</v>
          </cell>
          <cell r="B57" t="str">
            <v>Proportion_with_natural_crust</v>
          </cell>
          <cell r="C57" t="str">
            <v>Non-dairy cattle</v>
          </cell>
          <cell r="D57" t="str">
            <v>Fraction</v>
          </cell>
          <cell r="E57" t="str">
            <v xml:space="preserve">expert judgement </v>
          </cell>
          <cell r="F57" t="str">
            <v>CZ file</v>
          </cell>
          <cell r="G57">
            <v>0.7</v>
          </cell>
          <cell r="H57">
            <v>0.7</v>
          </cell>
          <cell r="I57">
            <v>0.7</v>
          </cell>
          <cell r="J57">
            <v>0.7</v>
          </cell>
          <cell r="K57">
            <v>0.7</v>
          </cell>
          <cell r="L57">
            <v>0.7</v>
          </cell>
          <cell r="M57">
            <v>0.7</v>
          </cell>
          <cell r="N57">
            <v>0.7</v>
          </cell>
          <cell r="O57">
            <v>0.7</v>
          </cell>
          <cell r="P57">
            <v>0.7</v>
          </cell>
          <cell r="Q57">
            <v>0.7</v>
          </cell>
          <cell r="R57">
            <v>0.7</v>
          </cell>
          <cell r="S57">
            <v>0.7</v>
          </cell>
          <cell r="T57">
            <v>0.56999999999999995</v>
          </cell>
          <cell r="U57">
            <v>0.56999999999999995</v>
          </cell>
          <cell r="V57">
            <v>0.56999999999999995</v>
          </cell>
          <cell r="W57">
            <v>0.56999999999999995</v>
          </cell>
          <cell r="X57">
            <v>0.56999999999999995</v>
          </cell>
          <cell r="Y57">
            <v>0.56999999999999995</v>
          </cell>
          <cell r="Z57">
            <v>0.56999999999999995</v>
          </cell>
          <cell r="AA57">
            <v>0.56999999999999995</v>
          </cell>
          <cell r="AB57">
            <v>0.56999999999999995</v>
          </cell>
          <cell r="AC57">
            <v>0.56999999999999995</v>
          </cell>
          <cell r="AD57">
            <v>0.5</v>
          </cell>
          <cell r="AE57">
            <v>0.5</v>
          </cell>
          <cell r="AF57">
            <v>0.5</v>
          </cell>
          <cell r="AG57">
            <v>0.5</v>
          </cell>
          <cell r="AH57">
            <v>0.5</v>
          </cell>
          <cell r="AI57">
            <v>0.5</v>
          </cell>
          <cell r="AJ57">
            <v>0.5</v>
          </cell>
          <cell r="AK57">
            <v>0.5</v>
          </cell>
          <cell r="AQ57" t="str">
            <v>[enter value]</v>
          </cell>
        </row>
        <row r="58">
          <cell r="A58" t="str">
            <v>Proportion_with_natural_crust_Non-dairy cattle (calves)</v>
          </cell>
          <cell r="B58" t="str">
            <v>Proportion_with_natural_crust</v>
          </cell>
          <cell r="C58" t="str">
            <v>Non-dairy cattle (calves)</v>
          </cell>
          <cell r="D58" t="str">
            <v>Fraction</v>
          </cell>
          <cell r="E58" t="str">
            <v xml:space="preserve">expert judgement </v>
          </cell>
          <cell r="F58" t="str">
            <v>CZ file</v>
          </cell>
          <cell r="G58">
            <v>0.7</v>
          </cell>
          <cell r="H58">
            <v>0.7</v>
          </cell>
          <cell r="I58">
            <v>0.7</v>
          </cell>
          <cell r="J58">
            <v>0.7</v>
          </cell>
          <cell r="K58">
            <v>0.7</v>
          </cell>
          <cell r="L58">
            <v>0.7</v>
          </cell>
          <cell r="M58">
            <v>0.7</v>
          </cell>
          <cell r="N58">
            <v>0.7</v>
          </cell>
          <cell r="O58">
            <v>0.7</v>
          </cell>
          <cell r="P58">
            <v>0.7</v>
          </cell>
          <cell r="Q58">
            <v>0.7</v>
          </cell>
          <cell r="R58">
            <v>0.7</v>
          </cell>
          <cell r="S58">
            <v>0.7</v>
          </cell>
          <cell r="T58">
            <v>0.56999999999999995</v>
          </cell>
          <cell r="U58">
            <v>0.56999999999999995</v>
          </cell>
          <cell r="V58">
            <v>0.56999999999999995</v>
          </cell>
          <cell r="W58">
            <v>0.56999999999999995</v>
          </cell>
          <cell r="X58">
            <v>0.56999999999999995</v>
          </cell>
          <cell r="Y58">
            <v>0.56999999999999995</v>
          </cell>
          <cell r="Z58">
            <v>0.56999999999999995</v>
          </cell>
          <cell r="AA58">
            <v>0.56999999999999995</v>
          </cell>
          <cell r="AB58">
            <v>0.56999999999999995</v>
          </cell>
          <cell r="AC58">
            <v>0.56999999999999995</v>
          </cell>
          <cell r="AD58">
            <v>0.5</v>
          </cell>
          <cell r="AE58">
            <v>0.5</v>
          </cell>
          <cell r="AF58">
            <v>0.5</v>
          </cell>
          <cell r="AG58">
            <v>0.5</v>
          </cell>
          <cell r="AH58">
            <v>0.5</v>
          </cell>
          <cell r="AI58">
            <v>0.5</v>
          </cell>
          <cell r="AJ58">
            <v>0.5</v>
          </cell>
          <cell r="AK58">
            <v>0.5</v>
          </cell>
          <cell r="AQ58" t="str">
            <v>NE</v>
          </cell>
        </row>
        <row r="59">
          <cell r="A59" t="str">
            <v>Proportion_without_natural_crust_Dairy cattle</v>
          </cell>
          <cell r="B59" t="str">
            <v>Proportion_without_natural_crust</v>
          </cell>
          <cell r="C59" t="str">
            <v>Dairy cattle</v>
          </cell>
          <cell r="D59" t="str">
            <v>Fraction</v>
          </cell>
          <cell r="E59" t="str">
            <v xml:space="preserve">expert judgement </v>
          </cell>
          <cell r="F59" t="str">
            <v>CZ file</v>
          </cell>
          <cell r="G59">
            <v>0.6</v>
          </cell>
          <cell r="H59">
            <v>0.6</v>
          </cell>
          <cell r="I59">
            <v>0.6</v>
          </cell>
          <cell r="J59">
            <v>0.6</v>
          </cell>
          <cell r="K59">
            <v>0.6</v>
          </cell>
          <cell r="L59">
            <v>0.6</v>
          </cell>
          <cell r="M59">
            <v>0.6</v>
          </cell>
          <cell r="N59">
            <v>0.6</v>
          </cell>
          <cell r="O59">
            <v>0.6</v>
          </cell>
          <cell r="P59">
            <v>0.6</v>
          </cell>
          <cell r="Q59">
            <v>0.6</v>
          </cell>
          <cell r="R59">
            <v>0.6</v>
          </cell>
          <cell r="S59">
            <v>0.6</v>
          </cell>
          <cell r="T59">
            <v>0.59142857142857141</v>
          </cell>
          <cell r="U59">
            <v>0.58285714285714285</v>
          </cell>
          <cell r="V59">
            <v>0.57428571428571429</v>
          </cell>
          <cell r="W59">
            <v>0.56571428571428573</v>
          </cell>
          <cell r="X59">
            <v>0.55714285714285716</v>
          </cell>
          <cell r="Y59">
            <v>0.5485714285714286</v>
          </cell>
          <cell r="Z59">
            <v>0.54</v>
          </cell>
          <cell r="AA59">
            <v>0.53142857142857147</v>
          </cell>
          <cell r="AB59">
            <v>0.52285714285714291</v>
          </cell>
          <cell r="AC59">
            <v>0.51428571428571435</v>
          </cell>
          <cell r="AD59">
            <v>0.50571428571428578</v>
          </cell>
          <cell r="AE59">
            <v>0.49714285714285722</v>
          </cell>
          <cell r="AF59">
            <v>0.48857142857142866</v>
          </cell>
          <cell r="AG59">
            <v>0.48</v>
          </cell>
          <cell r="AH59">
            <v>0.48</v>
          </cell>
          <cell r="AI59">
            <v>0.48</v>
          </cell>
          <cell r="AJ59">
            <v>0.48</v>
          </cell>
          <cell r="AK59">
            <v>0.48</v>
          </cell>
          <cell r="AQ59" t="str">
            <v>[enter value]</v>
          </cell>
        </row>
        <row r="60">
          <cell r="A60" t="str">
            <v>Proportion_without_natural_crust_Non-dairy cattle</v>
          </cell>
          <cell r="B60" t="str">
            <v>Proportion_without_natural_crust</v>
          </cell>
          <cell r="C60" t="str">
            <v>Non-dairy cattle</v>
          </cell>
          <cell r="D60" t="str">
            <v>Fraction</v>
          </cell>
          <cell r="E60" t="str">
            <v xml:space="preserve">expert judgement </v>
          </cell>
          <cell r="F60" t="str">
            <v>CZ file</v>
          </cell>
          <cell r="G60">
            <v>0.3</v>
          </cell>
          <cell r="H60">
            <v>0.3</v>
          </cell>
          <cell r="I60">
            <v>0.3</v>
          </cell>
          <cell r="J60">
            <v>0.3</v>
          </cell>
          <cell r="K60">
            <v>0.3</v>
          </cell>
          <cell r="L60">
            <v>0.3</v>
          </cell>
          <cell r="M60">
            <v>0.3</v>
          </cell>
          <cell r="N60">
            <v>0.3</v>
          </cell>
          <cell r="O60">
            <v>0.3</v>
          </cell>
          <cell r="P60">
            <v>0.3</v>
          </cell>
          <cell r="Q60">
            <v>0.3</v>
          </cell>
          <cell r="R60">
            <v>0.3</v>
          </cell>
          <cell r="S60">
            <v>0.3</v>
          </cell>
          <cell r="T60">
            <v>0.43</v>
          </cell>
          <cell r="U60">
            <v>0.43</v>
          </cell>
          <cell r="V60">
            <v>0.43</v>
          </cell>
          <cell r="W60">
            <v>0.43</v>
          </cell>
          <cell r="X60">
            <v>0.43</v>
          </cell>
          <cell r="Y60">
            <v>0.43</v>
          </cell>
          <cell r="Z60">
            <v>0.43</v>
          </cell>
          <cell r="AA60">
            <v>0.43</v>
          </cell>
          <cell r="AB60">
            <v>0.43</v>
          </cell>
          <cell r="AC60">
            <v>0.43</v>
          </cell>
          <cell r="AD60">
            <v>0.5</v>
          </cell>
          <cell r="AE60">
            <v>0.5</v>
          </cell>
          <cell r="AF60">
            <v>0.5</v>
          </cell>
          <cell r="AG60">
            <v>0.5</v>
          </cell>
          <cell r="AH60">
            <v>0.5</v>
          </cell>
          <cell r="AI60">
            <v>0.5</v>
          </cell>
          <cell r="AJ60">
            <v>0.5</v>
          </cell>
          <cell r="AK60">
            <v>0.5</v>
          </cell>
          <cell r="AQ60" t="str">
            <v>[enter value]</v>
          </cell>
        </row>
        <row r="61">
          <cell r="A61" t="str">
            <v>Proportion_without_natural_crust_Non-dairy cattle (calves)</v>
          </cell>
          <cell r="B61" t="str">
            <v>Proportion_without_natural_crust</v>
          </cell>
          <cell r="C61" t="str">
            <v>Non-dairy cattle (calves)</v>
          </cell>
          <cell r="D61" t="str">
            <v>Fraction</v>
          </cell>
          <cell r="E61" t="str">
            <v xml:space="preserve">expert judgement </v>
          </cell>
          <cell r="F61" t="str">
            <v>CZ file</v>
          </cell>
          <cell r="G61">
            <v>0.3</v>
          </cell>
          <cell r="H61">
            <v>0.3</v>
          </cell>
          <cell r="I61">
            <v>0.3</v>
          </cell>
          <cell r="J61">
            <v>0.3</v>
          </cell>
          <cell r="K61">
            <v>0.3</v>
          </cell>
          <cell r="L61">
            <v>0.3</v>
          </cell>
          <cell r="M61">
            <v>0.3</v>
          </cell>
          <cell r="N61">
            <v>0.3</v>
          </cell>
          <cell r="O61">
            <v>0.3</v>
          </cell>
          <cell r="P61">
            <v>0.3</v>
          </cell>
          <cell r="Q61">
            <v>0.3</v>
          </cell>
          <cell r="R61">
            <v>0.3</v>
          </cell>
          <cell r="S61">
            <v>0.3</v>
          </cell>
          <cell r="T61">
            <v>0.43</v>
          </cell>
          <cell r="U61">
            <v>0.43</v>
          </cell>
          <cell r="V61">
            <v>0.43</v>
          </cell>
          <cell r="W61">
            <v>0.43</v>
          </cell>
          <cell r="X61">
            <v>0.43</v>
          </cell>
          <cell r="Y61">
            <v>0.43</v>
          </cell>
          <cell r="Z61">
            <v>0.43</v>
          </cell>
          <cell r="AA61">
            <v>0.43</v>
          </cell>
          <cell r="AB61">
            <v>0.43</v>
          </cell>
          <cell r="AC61">
            <v>0.43</v>
          </cell>
          <cell r="AD61">
            <v>0.5</v>
          </cell>
          <cell r="AE61">
            <v>0.5</v>
          </cell>
          <cell r="AF61">
            <v>0.5</v>
          </cell>
          <cell r="AG61">
            <v>0.5</v>
          </cell>
          <cell r="AH61">
            <v>0.5</v>
          </cell>
          <cell r="AI61">
            <v>0.5</v>
          </cell>
          <cell r="AJ61">
            <v>0.5</v>
          </cell>
          <cell r="AK61">
            <v>0.5</v>
          </cell>
          <cell r="AQ61" t="str">
            <v>NE</v>
          </cell>
        </row>
        <row r="63">
          <cell r="A63" t="str">
            <v>Check - Proportion with/without natural crusts = 1</v>
          </cell>
          <cell r="C63" t="str">
            <v>Dairy cattle</v>
          </cell>
          <cell r="F63" t="str">
            <v>OK</v>
          </cell>
          <cell r="G63">
            <v>1</v>
          </cell>
          <cell r="H63">
            <v>1</v>
          </cell>
          <cell r="I63">
            <v>1</v>
          </cell>
          <cell r="J63">
            <v>1</v>
          </cell>
          <cell r="K63">
            <v>1</v>
          </cell>
          <cell r="L63">
            <v>1</v>
          </cell>
          <cell r="M63">
            <v>1</v>
          </cell>
          <cell r="N63">
            <v>1</v>
          </cell>
          <cell r="O63">
            <v>1</v>
          </cell>
          <cell r="P63">
            <v>1</v>
          </cell>
          <cell r="Q63">
            <v>1</v>
          </cell>
          <cell r="R63">
            <v>1</v>
          </cell>
          <cell r="S63">
            <v>1</v>
          </cell>
          <cell r="T63">
            <v>1</v>
          </cell>
          <cell r="U63">
            <v>1</v>
          </cell>
          <cell r="V63">
            <v>1</v>
          </cell>
          <cell r="W63">
            <v>1</v>
          </cell>
          <cell r="X63">
            <v>1</v>
          </cell>
          <cell r="Y63">
            <v>1</v>
          </cell>
          <cell r="Z63">
            <v>1</v>
          </cell>
          <cell r="AA63">
            <v>1</v>
          </cell>
          <cell r="AB63">
            <v>1</v>
          </cell>
          <cell r="AC63">
            <v>1</v>
          </cell>
          <cell r="AD63">
            <v>1</v>
          </cell>
          <cell r="AE63">
            <v>1</v>
          </cell>
          <cell r="AF63">
            <v>1</v>
          </cell>
          <cell r="AG63">
            <v>1</v>
          </cell>
          <cell r="AH63">
            <v>1</v>
          </cell>
          <cell r="AI63">
            <v>1</v>
          </cell>
          <cell r="AJ63">
            <v>1</v>
          </cell>
          <cell r="AK63">
            <v>1</v>
          </cell>
        </row>
        <row r="64">
          <cell r="A64" t="str">
            <v>Check - Proportion with/without natural crusts = 2</v>
          </cell>
          <cell r="C64" t="str">
            <v>Non-dairy cattle</v>
          </cell>
          <cell r="F64" t="str">
            <v>OK</v>
          </cell>
          <cell r="G64">
            <v>1</v>
          </cell>
          <cell r="H64">
            <v>1</v>
          </cell>
          <cell r="I64">
            <v>1</v>
          </cell>
          <cell r="J64">
            <v>1</v>
          </cell>
          <cell r="K64">
            <v>1</v>
          </cell>
          <cell r="L64">
            <v>1</v>
          </cell>
          <cell r="M64">
            <v>1</v>
          </cell>
          <cell r="N64">
            <v>1</v>
          </cell>
          <cell r="O64">
            <v>1</v>
          </cell>
          <cell r="P64">
            <v>1</v>
          </cell>
          <cell r="Q64">
            <v>1</v>
          </cell>
          <cell r="R64">
            <v>1</v>
          </cell>
          <cell r="S64">
            <v>1</v>
          </cell>
          <cell r="T64">
            <v>1</v>
          </cell>
          <cell r="U64">
            <v>1</v>
          </cell>
          <cell r="V64">
            <v>1</v>
          </cell>
          <cell r="W64">
            <v>1</v>
          </cell>
          <cell r="X64">
            <v>1</v>
          </cell>
          <cell r="Y64">
            <v>1</v>
          </cell>
          <cell r="Z64">
            <v>1</v>
          </cell>
          <cell r="AA64">
            <v>1</v>
          </cell>
          <cell r="AB64">
            <v>1</v>
          </cell>
          <cell r="AC64">
            <v>1</v>
          </cell>
          <cell r="AD64">
            <v>1</v>
          </cell>
          <cell r="AE64">
            <v>1</v>
          </cell>
          <cell r="AF64">
            <v>1</v>
          </cell>
          <cell r="AG64">
            <v>1</v>
          </cell>
          <cell r="AH64">
            <v>1</v>
          </cell>
          <cell r="AI64">
            <v>1</v>
          </cell>
          <cell r="AJ64">
            <v>1</v>
          </cell>
          <cell r="AK64">
            <v>1</v>
          </cell>
        </row>
        <row r="65">
          <cell r="A65" t="str">
            <v>Check - Proportion with/without natural crusts = 3</v>
          </cell>
          <cell r="C65" t="str">
            <v>Non-dairy cattle (calves)</v>
          </cell>
          <cell r="F65" t="str">
            <v>OK</v>
          </cell>
          <cell r="G65">
            <v>1</v>
          </cell>
          <cell r="H65">
            <v>1</v>
          </cell>
          <cell r="I65">
            <v>1</v>
          </cell>
          <cell r="J65">
            <v>1</v>
          </cell>
          <cell r="K65">
            <v>1</v>
          </cell>
          <cell r="L65">
            <v>1</v>
          </cell>
          <cell r="M65">
            <v>1</v>
          </cell>
          <cell r="N65">
            <v>1</v>
          </cell>
          <cell r="O65">
            <v>1</v>
          </cell>
          <cell r="P65">
            <v>1</v>
          </cell>
          <cell r="Q65">
            <v>1</v>
          </cell>
          <cell r="R65">
            <v>1</v>
          </cell>
          <cell r="S65">
            <v>1</v>
          </cell>
          <cell r="T65">
            <v>1</v>
          </cell>
          <cell r="U65">
            <v>1</v>
          </cell>
          <cell r="V65">
            <v>1</v>
          </cell>
          <cell r="W65">
            <v>1</v>
          </cell>
          <cell r="X65">
            <v>1</v>
          </cell>
          <cell r="Y65">
            <v>1</v>
          </cell>
          <cell r="Z65">
            <v>1</v>
          </cell>
          <cell r="AA65">
            <v>1</v>
          </cell>
          <cell r="AB65">
            <v>1</v>
          </cell>
          <cell r="AC65">
            <v>1</v>
          </cell>
          <cell r="AD65">
            <v>1</v>
          </cell>
          <cell r="AE65">
            <v>1</v>
          </cell>
          <cell r="AF65">
            <v>1</v>
          </cell>
          <cell r="AG65">
            <v>1</v>
          </cell>
          <cell r="AH65">
            <v>1</v>
          </cell>
          <cell r="AI65">
            <v>1</v>
          </cell>
          <cell r="AJ65">
            <v>1</v>
          </cell>
          <cell r="AK65">
            <v>1</v>
          </cell>
        </row>
      </sheetData>
      <sheetData sheetId="5">
        <row r="1">
          <cell r="A1" t="str">
            <v>Parameters</v>
          </cell>
          <cell r="B1" t="str">
            <v>Use this table to select default or country-specific parameters. Default parameters will be pulled through from the 'Default Parameters' sheet and can be replaced with country-specific values as required.</v>
          </cell>
        </row>
        <row r="2">
          <cell r="A2" t="str">
            <v>Update this table to keep track of who last updated the sheet:</v>
          </cell>
          <cell r="G2" t="str">
            <v>Select region (default values vary for animal weight and Nex):</v>
          </cell>
          <cell r="J2" t="str">
            <v>COLOUR CODING</v>
          </cell>
          <cell r="AU2" t="str">
            <v>If formulae in the Parameters table are removed, they can be re-added by copying the formula in this column into the corresponding row.</v>
          </cell>
        </row>
        <row r="3">
          <cell r="A3" t="str">
            <v>Last edited</v>
          </cell>
          <cell r="B3" t="str">
            <v>[Enter initials and date]</v>
          </cell>
          <cell r="J3" t="str">
            <v>User input required - review all of these cells</v>
          </cell>
        </row>
        <row r="4">
          <cell r="A4" t="str">
            <v>Status</v>
          </cell>
          <cell r="B4" t="str">
            <v>DRAFT - update once finalised</v>
          </cell>
          <cell r="G4" t="str">
            <v>Region</v>
          </cell>
          <cell r="H4" t="str">
            <v>Western Europe</v>
          </cell>
          <cell r="J4" t="str">
            <v>Calculation/linked cells - ignore these cells</v>
          </cell>
        </row>
        <row r="5">
          <cell r="A5" t="str">
            <v>Notes</v>
          </cell>
          <cell r="J5" t="str">
            <v>Conversion factors &amp; constants  - ignore these cells</v>
          </cell>
        </row>
        <row r="6">
          <cell r="J6" t="str">
            <v>Checks - review all cells which are greater than 1</v>
          </cell>
        </row>
        <row r="8">
          <cell r="A8" t="str">
            <v>Lookup</v>
          </cell>
          <cell r="B8" t="str">
            <v>NFR Code</v>
          </cell>
          <cell r="C8" t="str">
            <v>Activity</v>
          </cell>
          <cell r="D8" t="str">
            <v>Pollutant</v>
          </cell>
          <cell r="E8" t="str">
            <v>#Activity/ livestock category</v>
          </cell>
          <cell r="F8" t="str">
            <v>Units</v>
          </cell>
          <cell r="G8" t="str">
            <v>Default or country-specific?</v>
          </cell>
          <cell r="H8" t="str">
            <v>Region</v>
          </cell>
          <cell r="I8" t="str">
            <v>Data source</v>
          </cell>
          <cell r="J8" t="str">
            <v>Notes</v>
          </cell>
          <cell r="K8">
            <v>1990</v>
          </cell>
          <cell r="L8">
            <v>1991</v>
          </cell>
          <cell r="M8">
            <v>1992</v>
          </cell>
          <cell r="N8">
            <v>1993</v>
          </cell>
          <cell r="O8">
            <v>1994</v>
          </cell>
          <cell r="P8">
            <v>1995</v>
          </cell>
          <cell r="Q8">
            <v>1996</v>
          </cell>
          <cell r="R8">
            <v>1997</v>
          </cell>
          <cell r="S8">
            <v>1998</v>
          </cell>
          <cell r="T8">
            <v>1999</v>
          </cell>
          <cell r="U8">
            <v>2000</v>
          </cell>
          <cell r="V8">
            <v>2001</v>
          </cell>
          <cell r="W8">
            <v>2002</v>
          </cell>
          <cell r="X8">
            <v>2003</v>
          </cell>
          <cell r="Y8">
            <v>2004</v>
          </cell>
          <cell r="Z8">
            <v>2005</v>
          </cell>
          <cell r="AA8">
            <v>2006</v>
          </cell>
          <cell r="AB8">
            <v>2007</v>
          </cell>
          <cell r="AC8">
            <v>2008</v>
          </cell>
          <cell r="AD8">
            <v>2009</v>
          </cell>
          <cell r="AE8">
            <v>2010</v>
          </cell>
          <cell r="AF8">
            <v>2011</v>
          </cell>
          <cell r="AG8">
            <v>2012</v>
          </cell>
          <cell r="AH8">
            <v>2013</v>
          </cell>
          <cell r="AI8">
            <v>2014</v>
          </cell>
          <cell r="AJ8">
            <v>2015</v>
          </cell>
          <cell r="AK8">
            <v>2016</v>
          </cell>
          <cell r="AL8">
            <v>2017</v>
          </cell>
          <cell r="AM8">
            <v>2018</v>
          </cell>
          <cell r="AN8">
            <v>2019</v>
          </cell>
          <cell r="AO8">
            <v>2020</v>
          </cell>
          <cell r="AU8" t="str">
            <v>Default Value Lookup Formulae</v>
          </cell>
        </row>
        <row r="9">
          <cell r="A9" t="str">
            <v>General</v>
          </cell>
        </row>
        <row r="10">
          <cell r="A10" t="str">
            <v>CF_DaysinYear</v>
          </cell>
          <cell r="B10" t="str">
            <v>-</v>
          </cell>
          <cell r="C10" t="str">
            <v>Days in a year</v>
          </cell>
          <cell r="D10" t="str">
            <v>-</v>
          </cell>
          <cell r="E10" t="str">
            <v>DaysinYear</v>
          </cell>
          <cell r="F10" t="str">
            <v>Days</v>
          </cell>
          <cell r="G10" t="str">
            <v>D</v>
          </cell>
          <cell r="H10" t="str">
            <v>-</v>
          </cell>
          <cell r="K10">
            <v>365</v>
          </cell>
          <cell r="L10">
            <v>365</v>
          </cell>
          <cell r="M10">
            <v>365</v>
          </cell>
          <cell r="N10">
            <v>365</v>
          </cell>
          <cell r="O10">
            <v>365</v>
          </cell>
          <cell r="P10">
            <v>365</v>
          </cell>
          <cell r="Q10">
            <v>365</v>
          </cell>
          <cell r="R10">
            <v>365</v>
          </cell>
          <cell r="S10">
            <v>365</v>
          </cell>
          <cell r="T10">
            <v>365</v>
          </cell>
          <cell r="U10">
            <v>365</v>
          </cell>
          <cell r="V10">
            <v>365</v>
          </cell>
          <cell r="W10">
            <v>365</v>
          </cell>
          <cell r="X10">
            <v>365</v>
          </cell>
          <cell r="Y10">
            <v>365</v>
          </cell>
          <cell r="Z10">
            <v>365</v>
          </cell>
          <cell r="AA10">
            <v>365</v>
          </cell>
          <cell r="AB10">
            <v>365</v>
          </cell>
          <cell r="AC10">
            <v>365</v>
          </cell>
          <cell r="AD10">
            <v>365</v>
          </cell>
          <cell r="AE10">
            <v>365</v>
          </cell>
          <cell r="AF10">
            <v>365</v>
          </cell>
          <cell r="AG10">
            <v>365</v>
          </cell>
          <cell r="AH10">
            <v>365</v>
          </cell>
          <cell r="AI10">
            <v>365</v>
          </cell>
          <cell r="AJ10">
            <v>365</v>
          </cell>
          <cell r="AK10">
            <v>365</v>
          </cell>
          <cell r="AL10">
            <v>365</v>
          </cell>
          <cell r="AM10">
            <v>365</v>
          </cell>
          <cell r="AN10">
            <v>365</v>
          </cell>
          <cell r="AO10">
            <v>365</v>
          </cell>
          <cell r="AU10">
            <v>365</v>
          </cell>
        </row>
        <row r="11">
          <cell r="A11" t="str">
            <v>CF_kg--&gt;kt</v>
          </cell>
          <cell r="B11" t="str">
            <v>-</v>
          </cell>
          <cell r="C11" t="str">
            <v>Conversion Factor kg/kt</v>
          </cell>
          <cell r="D11" t="str">
            <v>-</v>
          </cell>
          <cell r="E11" t="str">
            <v>kg--&gt;kt</v>
          </cell>
          <cell r="F11" t="str">
            <v>kt</v>
          </cell>
          <cell r="G11" t="str">
            <v>D</v>
          </cell>
          <cell r="H11" t="str">
            <v>-</v>
          </cell>
          <cell r="K11">
            <v>9.9999999999999995E-7</v>
          </cell>
          <cell r="L11">
            <v>9.9999999999999995E-7</v>
          </cell>
          <cell r="M11">
            <v>9.9999999999999995E-7</v>
          </cell>
          <cell r="N11">
            <v>9.9999999999999995E-7</v>
          </cell>
          <cell r="O11">
            <v>9.9999999999999995E-7</v>
          </cell>
          <cell r="P11">
            <v>9.9999999999999995E-7</v>
          </cell>
          <cell r="Q11">
            <v>9.9999999999999995E-7</v>
          </cell>
          <cell r="R11">
            <v>9.9999999999999995E-7</v>
          </cell>
          <cell r="S11">
            <v>9.9999999999999995E-7</v>
          </cell>
          <cell r="T11">
            <v>9.9999999999999995E-7</v>
          </cell>
          <cell r="U11">
            <v>9.9999999999999995E-7</v>
          </cell>
          <cell r="V11">
            <v>9.9999999999999995E-7</v>
          </cell>
          <cell r="W11">
            <v>9.9999999999999995E-7</v>
          </cell>
          <cell r="X11">
            <v>9.9999999999999995E-7</v>
          </cell>
          <cell r="Y11">
            <v>9.9999999999999995E-7</v>
          </cell>
          <cell r="Z11">
            <v>9.9999999999999995E-7</v>
          </cell>
          <cell r="AA11">
            <v>9.9999999999999995E-7</v>
          </cell>
          <cell r="AB11">
            <v>9.9999999999999995E-7</v>
          </cell>
          <cell r="AC11">
            <v>9.9999999999999995E-7</v>
          </cell>
          <cell r="AD11">
            <v>9.9999999999999995E-7</v>
          </cell>
          <cell r="AE11">
            <v>9.9999999999999995E-7</v>
          </cell>
          <cell r="AF11">
            <v>9.9999999999999995E-7</v>
          </cell>
          <cell r="AG11">
            <v>9.9999999999999995E-7</v>
          </cell>
          <cell r="AH11">
            <v>9.9999999999999995E-7</v>
          </cell>
          <cell r="AI11">
            <v>9.9999999999999995E-7</v>
          </cell>
          <cell r="AJ11">
            <v>9.9999999999999995E-7</v>
          </cell>
          <cell r="AK11">
            <v>9.9999999999999995E-7</v>
          </cell>
          <cell r="AL11">
            <v>9.9999999999999995E-7</v>
          </cell>
          <cell r="AM11">
            <v>9.9999999999999995E-7</v>
          </cell>
          <cell r="AN11">
            <v>9.9999999999999995E-7</v>
          </cell>
          <cell r="AO11">
            <v>9.9999999999999995E-7</v>
          </cell>
          <cell r="AU11">
            <v>9.9999999999999995E-7</v>
          </cell>
        </row>
        <row r="12">
          <cell r="A12" t="str">
            <v>CF_N--&gt;N2O</v>
          </cell>
          <cell r="B12" t="str">
            <v>-</v>
          </cell>
          <cell r="C12" t="str">
            <v>Conversion Factor N to N2O</v>
          </cell>
          <cell r="D12" t="str">
            <v>N2O</v>
          </cell>
          <cell r="E12" t="str">
            <v>N--&gt;N2O</v>
          </cell>
          <cell r="F12" t="str">
            <v>-</v>
          </cell>
          <cell r="G12" t="str">
            <v>D</v>
          </cell>
          <cell r="H12" t="str">
            <v>-</v>
          </cell>
          <cell r="K12">
            <v>1.5714285714285714</v>
          </cell>
          <cell r="L12">
            <v>1.5714285714285714</v>
          </cell>
          <cell r="M12">
            <v>1.5714285714285714</v>
          </cell>
          <cell r="N12">
            <v>1.5714285714285714</v>
          </cell>
          <cell r="O12">
            <v>1.5714285714285714</v>
          </cell>
          <cell r="P12">
            <v>1.5714285714285714</v>
          </cell>
          <cell r="Q12">
            <v>1.5714285714285714</v>
          </cell>
          <cell r="R12">
            <v>1.5714285714285714</v>
          </cell>
          <cell r="S12">
            <v>1.5714285714285714</v>
          </cell>
          <cell r="T12">
            <v>1.5714285714285714</v>
          </cell>
          <cell r="U12">
            <v>1.5714285714285714</v>
          </cell>
          <cell r="V12">
            <v>1.5714285714285714</v>
          </cell>
          <cell r="W12">
            <v>1.5714285714285714</v>
          </cell>
          <cell r="X12">
            <v>1.5714285714285714</v>
          </cell>
          <cell r="Y12">
            <v>1.5714285714285714</v>
          </cell>
          <cell r="Z12">
            <v>1.5714285714285714</v>
          </cell>
          <cell r="AA12">
            <v>1.5714285714285714</v>
          </cell>
          <cell r="AB12">
            <v>1.5714285714285714</v>
          </cell>
          <cell r="AC12">
            <v>1.5714285714285714</v>
          </cell>
          <cell r="AD12">
            <v>1.5714285714285714</v>
          </cell>
          <cell r="AE12">
            <v>1.5714285714285714</v>
          </cell>
          <cell r="AF12">
            <v>1.5714285714285714</v>
          </cell>
          <cell r="AG12">
            <v>1.5714285714285714</v>
          </cell>
          <cell r="AH12">
            <v>1.5714285714285714</v>
          </cell>
          <cell r="AI12">
            <v>1.5714285714285714</v>
          </cell>
          <cell r="AJ12">
            <v>1.5714285714285714</v>
          </cell>
          <cell r="AK12">
            <v>1.5714285714285714</v>
          </cell>
          <cell r="AL12">
            <v>1.5714285714285714</v>
          </cell>
          <cell r="AM12">
            <v>1.5714285714285714</v>
          </cell>
          <cell r="AN12">
            <v>1.5714285714285714</v>
          </cell>
          <cell r="AO12">
            <v>1.5714285714285714</v>
          </cell>
          <cell r="AU12" t="str">
            <v>=44/28</v>
          </cell>
        </row>
        <row r="13">
          <cell r="A13" t="str">
            <v>CF_N--&gt;NH3</v>
          </cell>
          <cell r="B13" t="str">
            <v>-</v>
          </cell>
          <cell r="C13" t="str">
            <v>Conversion Factor N to NH3</v>
          </cell>
          <cell r="D13" t="str">
            <v>NH3</v>
          </cell>
          <cell r="E13" t="str">
            <v>N--&gt;NH3</v>
          </cell>
          <cell r="F13" t="str">
            <v>-</v>
          </cell>
          <cell r="G13" t="str">
            <v>D</v>
          </cell>
          <cell r="H13" t="str">
            <v>-</v>
          </cell>
          <cell r="K13">
            <v>1.2142857142857142</v>
          </cell>
          <cell r="L13">
            <v>1.2142857142857142</v>
          </cell>
          <cell r="M13">
            <v>1.2142857142857142</v>
          </cell>
          <cell r="N13">
            <v>1.2142857142857142</v>
          </cell>
          <cell r="O13">
            <v>1.2142857142857142</v>
          </cell>
          <cell r="P13">
            <v>1.2142857142857142</v>
          </cell>
          <cell r="Q13">
            <v>1.2142857142857142</v>
          </cell>
          <cell r="R13">
            <v>1.2142857142857142</v>
          </cell>
          <cell r="S13">
            <v>1.2142857142857142</v>
          </cell>
          <cell r="T13">
            <v>1.2142857142857142</v>
          </cell>
          <cell r="U13">
            <v>1.2142857142857142</v>
          </cell>
          <cell r="V13">
            <v>1.2142857142857142</v>
          </cell>
          <cell r="W13">
            <v>1.2142857142857142</v>
          </cell>
          <cell r="X13">
            <v>1.2142857142857142</v>
          </cell>
          <cell r="Y13">
            <v>1.2142857142857142</v>
          </cell>
          <cell r="Z13">
            <v>1.2142857142857142</v>
          </cell>
          <cell r="AA13">
            <v>1.2142857142857142</v>
          </cell>
          <cell r="AB13">
            <v>1.2142857142857142</v>
          </cell>
          <cell r="AC13">
            <v>1.2142857142857142</v>
          </cell>
          <cell r="AD13">
            <v>1.2142857142857142</v>
          </cell>
          <cell r="AE13">
            <v>1.2142857142857142</v>
          </cell>
          <cell r="AF13">
            <v>1.2142857142857142</v>
          </cell>
          <cell r="AG13">
            <v>1.2142857142857142</v>
          </cell>
          <cell r="AH13">
            <v>1.2142857142857142</v>
          </cell>
          <cell r="AI13">
            <v>1.2142857142857142</v>
          </cell>
          <cell r="AJ13">
            <v>1.2142857142857142</v>
          </cell>
          <cell r="AK13">
            <v>1.2142857142857142</v>
          </cell>
          <cell r="AL13">
            <v>1.2142857142857142</v>
          </cell>
          <cell r="AM13">
            <v>1.2142857142857142</v>
          </cell>
          <cell r="AN13">
            <v>1.2142857142857142</v>
          </cell>
          <cell r="AO13">
            <v>1.2142857142857142</v>
          </cell>
          <cell r="AU13" t="str">
            <v>=17/14</v>
          </cell>
        </row>
        <row r="14">
          <cell r="A14" t="str">
            <v>CF_NO--&gt;NO2</v>
          </cell>
          <cell r="B14" t="str">
            <v>-</v>
          </cell>
          <cell r="C14" t="str">
            <v>Conversion Factor NO to NO2</v>
          </cell>
          <cell r="D14" t="str">
            <v>NO2</v>
          </cell>
          <cell r="E14" t="str">
            <v>NO--&gt;NO2</v>
          </cell>
          <cell r="F14" t="str">
            <v>-</v>
          </cell>
          <cell r="G14" t="str">
            <v>D</v>
          </cell>
          <cell r="H14" t="str">
            <v>-</v>
          </cell>
          <cell r="K14">
            <v>1.5333333333333334</v>
          </cell>
          <cell r="L14">
            <v>1.5333333333333334</v>
          </cell>
          <cell r="M14">
            <v>1.5333333333333334</v>
          </cell>
          <cell r="N14">
            <v>1.5333333333333334</v>
          </cell>
          <cell r="O14">
            <v>1.5333333333333334</v>
          </cell>
          <cell r="P14">
            <v>1.5333333333333334</v>
          </cell>
          <cell r="Q14">
            <v>1.5333333333333334</v>
          </cell>
          <cell r="R14">
            <v>1.5333333333333334</v>
          </cell>
          <cell r="S14">
            <v>1.5333333333333334</v>
          </cell>
          <cell r="T14">
            <v>1.5333333333333334</v>
          </cell>
          <cell r="U14">
            <v>1.5333333333333334</v>
          </cell>
          <cell r="V14">
            <v>1.5333333333333334</v>
          </cell>
          <cell r="W14">
            <v>1.5333333333333334</v>
          </cell>
          <cell r="X14">
            <v>1.5333333333333334</v>
          </cell>
          <cell r="Y14">
            <v>1.5333333333333334</v>
          </cell>
          <cell r="Z14">
            <v>1.5333333333333334</v>
          </cell>
          <cell r="AA14">
            <v>1.5333333333333334</v>
          </cell>
          <cell r="AB14">
            <v>1.5333333333333334</v>
          </cell>
          <cell r="AC14">
            <v>1.5333333333333334</v>
          </cell>
          <cell r="AD14">
            <v>1.5333333333333334</v>
          </cell>
          <cell r="AE14">
            <v>1.5333333333333334</v>
          </cell>
          <cell r="AF14">
            <v>1.5333333333333334</v>
          </cell>
          <cell r="AG14">
            <v>1.5333333333333334</v>
          </cell>
          <cell r="AH14">
            <v>1.5333333333333334</v>
          </cell>
          <cell r="AI14">
            <v>1.5333333333333334</v>
          </cell>
          <cell r="AJ14">
            <v>1.5333333333333334</v>
          </cell>
          <cell r="AK14">
            <v>1.5333333333333334</v>
          </cell>
          <cell r="AL14">
            <v>1.5333333333333334</v>
          </cell>
          <cell r="AM14">
            <v>1.5333333333333334</v>
          </cell>
          <cell r="AN14">
            <v>1.5333333333333334</v>
          </cell>
          <cell r="AO14">
            <v>1.5333333333333334</v>
          </cell>
          <cell r="AU14" t="str">
            <v>=46/30</v>
          </cell>
        </row>
        <row r="15">
          <cell r="A15" t="str">
            <v>CF_N--&gt;NO2</v>
          </cell>
          <cell r="B15" t="str">
            <v>-</v>
          </cell>
          <cell r="C15" t="str">
            <v>Conversion Factor N to NO2</v>
          </cell>
          <cell r="D15" t="str">
            <v>N2O</v>
          </cell>
          <cell r="E15" t="str">
            <v>N--&gt;NO2</v>
          </cell>
          <cell r="F15" t="str">
            <v>-</v>
          </cell>
          <cell r="G15" t="str">
            <v>D</v>
          </cell>
          <cell r="H15" t="str">
            <v>-</v>
          </cell>
          <cell r="K15">
            <v>3.2857142857142856</v>
          </cell>
          <cell r="L15">
            <v>3.2857142857142856</v>
          </cell>
          <cell r="M15">
            <v>3.2857142857142856</v>
          </cell>
          <cell r="N15">
            <v>3.2857142857142856</v>
          </cell>
          <cell r="O15">
            <v>3.2857142857142856</v>
          </cell>
          <cell r="P15">
            <v>3.2857142857142856</v>
          </cell>
          <cell r="Q15">
            <v>3.2857142857142856</v>
          </cell>
          <cell r="R15">
            <v>3.2857142857142856</v>
          </cell>
          <cell r="S15">
            <v>3.2857142857142856</v>
          </cell>
          <cell r="T15">
            <v>3.2857142857142856</v>
          </cell>
          <cell r="U15">
            <v>3.2857142857142856</v>
          </cell>
          <cell r="V15">
            <v>3.2857142857142856</v>
          </cell>
          <cell r="W15">
            <v>3.2857142857142856</v>
          </cell>
          <cell r="X15">
            <v>3.2857142857142856</v>
          </cell>
          <cell r="Y15">
            <v>3.2857142857142856</v>
          </cell>
          <cell r="Z15">
            <v>3.2857142857142856</v>
          </cell>
          <cell r="AA15">
            <v>3.2857142857142856</v>
          </cell>
          <cell r="AB15">
            <v>3.2857142857142856</v>
          </cell>
          <cell r="AC15">
            <v>3.2857142857142856</v>
          </cell>
          <cell r="AD15">
            <v>3.2857142857142856</v>
          </cell>
          <cell r="AE15">
            <v>3.2857142857142856</v>
          </cell>
          <cell r="AF15">
            <v>3.2857142857142856</v>
          </cell>
          <cell r="AG15">
            <v>3.2857142857142856</v>
          </cell>
          <cell r="AH15">
            <v>3.2857142857142856</v>
          </cell>
          <cell r="AI15">
            <v>3.2857142857142856</v>
          </cell>
          <cell r="AJ15">
            <v>3.2857142857142856</v>
          </cell>
          <cell r="AK15">
            <v>3.2857142857142856</v>
          </cell>
          <cell r="AL15">
            <v>3.2857142857142856</v>
          </cell>
          <cell r="AM15">
            <v>3.2857142857142856</v>
          </cell>
          <cell r="AN15">
            <v>3.2857142857142856</v>
          </cell>
          <cell r="AO15">
            <v>3.2857142857142856</v>
          </cell>
          <cell r="AU15" t="str">
            <v>=46/14</v>
          </cell>
        </row>
        <row r="16">
          <cell r="A16" t="str">
            <v>CF_N--&gt;NO</v>
          </cell>
          <cell r="B16" t="str">
            <v>-</v>
          </cell>
          <cell r="C16" t="str">
            <v>Conversion Factor N to NO</v>
          </cell>
          <cell r="D16" t="str">
            <v>NO</v>
          </cell>
          <cell r="E16" t="str">
            <v>N--&gt;NO</v>
          </cell>
          <cell r="F16" t="str">
            <v>-</v>
          </cell>
          <cell r="G16" t="str">
            <v>D</v>
          </cell>
          <cell r="H16" t="str">
            <v>-</v>
          </cell>
          <cell r="K16">
            <v>2.1428571428571428</v>
          </cell>
          <cell r="L16">
            <v>2.1428571428571428</v>
          </cell>
          <cell r="M16">
            <v>2.1428571428571428</v>
          </cell>
          <cell r="N16">
            <v>2.1428571428571428</v>
          </cell>
          <cell r="O16">
            <v>2.1428571428571428</v>
          </cell>
          <cell r="P16">
            <v>2.1428571428571428</v>
          </cell>
          <cell r="Q16">
            <v>2.1428571428571428</v>
          </cell>
          <cell r="R16">
            <v>2.1428571428571428</v>
          </cell>
          <cell r="S16">
            <v>2.1428571428571428</v>
          </cell>
          <cell r="T16">
            <v>2.1428571428571428</v>
          </cell>
          <cell r="U16">
            <v>2.1428571428571428</v>
          </cell>
          <cell r="V16">
            <v>2.1428571428571428</v>
          </cell>
          <cell r="W16">
            <v>2.1428571428571428</v>
          </cell>
          <cell r="X16">
            <v>2.1428571428571428</v>
          </cell>
          <cell r="Y16">
            <v>2.1428571428571428</v>
          </cell>
          <cell r="Z16">
            <v>2.1428571428571428</v>
          </cell>
          <cell r="AA16">
            <v>2.1428571428571428</v>
          </cell>
          <cell r="AB16">
            <v>2.1428571428571428</v>
          </cell>
          <cell r="AC16">
            <v>2.1428571428571428</v>
          </cell>
          <cell r="AD16">
            <v>2.1428571428571428</v>
          </cell>
          <cell r="AE16">
            <v>2.1428571428571428</v>
          </cell>
          <cell r="AF16">
            <v>2.1428571428571428</v>
          </cell>
          <cell r="AG16">
            <v>2.1428571428571428</v>
          </cell>
          <cell r="AH16">
            <v>2.1428571428571428</v>
          </cell>
          <cell r="AI16">
            <v>2.1428571428571428</v>
          </cell>
          <cell r="AJ16">
            <v>2.1428571428571428</v>
          </cell>
          <cell r="AK16">
            <v>2.1428571428571428</v>
          </cell>
          <cell r="AL16">
            <v>2.1428571428571428</v>
          </cell>
          <cell r="AM16">
            <v>2.1428571428571428</v>
          </cell>
          <cell r="AN16">
            <v>2.1428571428571428</v>
          </cell>
          <cell r="AO16">
            <v>2.1428571428571428</v>
          </cell>
          <cell r="AU16" t="str">
            <v>=30/14</v>
          </cell>
        </row>
        <row r="17">
          <cell r="A17" t="str">
            <v>CF_N--&gt;N2</v>
          </cell>
          <cell r="B17" t="str">
            <v>-</v>
          </cell>
          <cell r="C17" t="str">
            <v>Conversion Factor N to N2</v>
          </cell>
          <cell r="D17" t="str">
            <v>N2</v>
          </cell>
          <cell r="E17" t="str">
            <v>N--&gt;N2</v>
          </cell>
          <cell r="F17" t="str">
            <v>-</v>
          </cell>
          <cell r="G17" t="str">
            <v>D</v>
          </cell>
          <cell r="H17" t="str">
            <v>-</v>
          </cell>
          <cell r="K17">
            <v>1</v>
          </cell>
          <cell r="L17">
            <v>1</v>
          </cell>
          <cell r="M17">
            <v>1</v>
          </cell>
          <cell r="N17">
            <v>1</v>
          </cell>
          <cell r="O17">
            <v>1</v>
          </cell>
          <cell r="P17">
            <v>1</v>
          </cell>
          <cell r="Q17">
            <v>1</v>
          </cell>
          <cell r="R17">
            <v>1</v>
          </cell>
          <cell r="S17">
            <v>1</v>
          </cell>
          <cell r="T17">
            <v>1</v>
          </cell>
          <cell r="U17">
            <v>1</v>
          </cell>
          <cell r="V17">
            <v>1</v>
          </cell>
          <cell r="W17">
            <v>1</v>
          </cell>
          <cell r="X17">
            <v>1</v>
          </cell>
          <cell r="Y17">
            <v>1</v>
          </cell>
          <cell r="Z17">
            <v>1</v>
          </cell>
          <cell r="AA17">
            <v>1</v>
          </cell>
          <cell r="AB17">
            <v>1</v>
          </cell>
          <cell r="AC17">
            <v>1</v>
          </cell>
          <cell r="AD17">
            <v>1</v>
          </cell>
          <cell r="AE17">
            <v>1</v>
          </cell>
          <cell r="AF17">
            <v>1</v>
          </cell>
          <cell r="AG17">
            <v>1</v>
          </cell>
          <cell r="AH17">
            <v>1</v>
          </cell>
          <cell r="AI17">
            <v>1</v>
          </cell>
          <cell r="AJ17">
            <v>1</v>
          </cell>
          <cell r="AK17">
            <v>1</v>
          </cell>
          <cell r="AL17">
            <v>1</v>
          </cell>
          <cell r="AM17">
            <v>1</v>
          </cell>
          <cell r="AN17">
            <v>1</v>
          </cell>
          <cell r="AO17">
            <v>1</v>
          </cell>
          <cell r="AU17" t="str">
            <v>=28/28</v>
          </cell>
        </row>
        <row r="18">
          <cell r="A18" t="str">
            <v>CF_NH3--&gt;N</v>
          </cell>
          <cell r="B18" t="str">
            <v>-</v>
          </cell>
          <cell r="C18" t="str">
            <v>Conversion Factor NH3 to N</v>
          </cell>
          <cell r="D18" t="str">
            <v>N</v>
          </cell>
          <cell r="E18" t="str">
            <v>NH3--&gt;N</v>
          </cell>
          <cell r="F18" t="str">
            <v>-</v>
          </cell>
          <cell r="G18" t="str">
            <v>D</v>
          </cell>
          <cell r="H18" t="str">
            <v>-</v>
          </cell>
          <cell r="K18">
            <v>0.82352941176470584</v>
          </cell>
          <cell r="L18">
            <v>0.82352941176470584</v>
          </cell>
          <cell r="M18">
            <v>0.82352941176470584</v>
          </cell>
          <cell r="N18">
            <v>0.82352941176470584</v>
          </cell>
          <cell r="O18">
            <v>0.82352941176470584</v>
          </cell>
          <cell r="P18">
            <v>0.82352941176470584</v>
          </cell>
          <cell r="Q18">
            <v>0.82352941176470584</v>
          </cell>
          <cell r="R18">
            <v>0.82352941176470584</v>
          </cell>
          <cell r="S18">
            <v>0.82352941176470584</v>
          </cell>
          <cell r="T18">
            <v>0.82352941176470584</v>
          </cell>
          <cell r="U18">
            <v>0.82352941176470584</v>
          </cell>
          <cell r="V18">
            <v>0.82352941176470584</v>
          </cell>
          <cell r="W18">
            <v>0.82352941176470584</v>
          </cell>
          <cell r="X18">
            <v>0.82352941176470584</v>
          </cell>
          <cell r="Y18">
            <v>0.82352941176470584</v>
          </cell>
          <cell r="Z18">
            <v>0.82352941176470584</v>
          </cell>
          <cell r="AA18">
            <v>0.82352941176470584</v>
          </cell>
          <cell r="AB18">
            <v>0.82352941176470584</v>
          </cell>
          <cell r="AC18">
            <v>0.82352941176470584</v>
          </cell>
          <cell r="AD18">
            <v>0.82352941176470584</v>
          </cell>
          <cell r="AE18">
            <v>0.82352941176470584</v>
          </cell>
          <cell r="AF18">
            <v>0.82352941176470584</v>
          </cell>
          <cell r="AG18">
            <v>0.82352941176470584</v>
          </cell>
          <cell r="AH18">
            <v>0.82352941176470584</v>
          </cell>
          <cell r="AI18">
            <v>0.82352941176470584</v>
          </cell>
          <cell r="AJ18">
            <v>0.82352941176470584</v>
          </cell>
          <cell r="AK18">
            <v>0.82352941176470584</v>
          </cell>
          <cell r="AL18">
            <v>0.82352941176470584</v>
          </cell>
          <cell r="AM18">
            <v>0.82352941176470584</v>
          </cell>
          <cell r="AN18">
            <v>0.82352941176470584</v>
          </cell>
          <cell r="AO18">
            <v>0.82352941176470584</v>
          </cell>
          <cell r="AU18" t="str">
            <v>=14/17</v>
          </cell>
        </row>
        <row r="19">
          <cell r="A19" t="str">
            <v>3B Manure Management Parameters</v>
          </cell>
        </row>
        <row r="20">
          <cell r="A20" t="str">
            <v>The proportions of slurry/solid stored on farms and used for biogas production. NO DEFAULT VALUES AVAILABLE</v>
          </cell>
        </row>
        <row r="21">
          <cell r="A21" t="str">
            <v>xstore_slurry_Dairy cattle</v>
          </cell>
          <cell r="B21" t="str">
            <v>-</v>
          </cell>
          <cell r="C21" t="str">
            <v>xstore_slurry</v>
          </cell>
          <cell r="D21" t="str">
            <v>-</v>
          </cell>
          <cell r="E21" t="str">
            <v>Dairy cattle</v>
          </cell>
          <cell r="F21" t="str">
            <v>Fraction</v>
          </cell>
          <cell r="G21" t="str">
            <v>CS</v>
          </cell>
          <cell r="H21" t="str">
            <v>-</v>
          </cell>
          <cell r="I21" t="str">
            <v>Sheet MMS_TERT</v>
          </cell>
          <cell r="K21">
            <v>1</v>
          </cell>
          <cell r="L21">
            <v>1</v>
          </cell>
          <cell r="M21">
            <v>1</v>
          </cell>
          <cell r="N21">
            <v>1</v>
          </cell>
          <cell r="O21">
            <v>1</v>
          </cell>
          <cell r="P21">
            <v>1</v>
          </cell>
          <cell r="Q21">
            <v>1</v>
          </cell>
          <cell r="R21">
            <v>1</v>
          </cell>
          <cell r="S21">
            <v>1</v>
          </cell>
          <cell r="T21">
            <v>1</v>
          </cell>
          <cell r="U21">
            <v>0.99999999999999234</v>
          </cell>
          <cell r="V21">
            <v>0.99143022697230543</v>
          </cell>
          <cell r="W21">
            <v>0.98179721768236328</v>
          </cell>
          <cell r="X21">
            <v>0.97062177360528157</v>
          </cell>
          <cell r="Y21">
            <v>0.95886627428719828</v>
          </cell>
          <cell r="Z21">
            <v>0.94854194564124894</v>
          </cell>
          <cell r="AA21">
            <v>0.93513998609760518</v>
          </cell>
          <cell r="AB21">
            <v>0.92469155912161494</v>
          </cell>
          <cell r="AC21">
            <v>0.91543989183037489</v>
          </cell>
          <cell r="AD21">
            <v>0.79550452839499786</v>
          </cell>
          <cell r="AE21">
            <v>0.68257176997945557</v>
          </cell>
          <cell r="AF21">
            <v>0.58032779598086537</v>
          </cell>
          <cell r="AG21">
            <v>0.47508764704308731</v>
          </cell>
          <cell r="AH21">
            <v>0.37456297234474278</v>
          </cell>
          <cell r="AI21">
            <v>0.37802658859493082</v>
          </cell>
          <cell r="AJ21">
            <v>0.38177213367971036</v>
          </cell>
          <cell r="AK21">
            <v>0.37401850271926612</v>
          </cell>
          <cell r="AL21">
            <v>0.37814641302037638</v>
          </cell>
          <cell r="AM21">
            <v>0.38580204154786446</v>
          </cell>
          <cell r="AN21">
            <v>0.36934760096651709</v>
          </cell>
          <cell r="AO21">
            <v>0.36934760096651703</v>
          </cell>
          <cell r="AU21" t="str">
            <v>[enter country-specific value]</v>
          </cell>
        </row>
        <row r="22">
          <cell r="A22" t="str">
            <v>xstore_slurry_Non-dairy cattle</v>
          </cell>
          <cell r="B22" t="str">
            <v>-</v>
          </cell>
          <cell r="C22" t="str">
            <v>xstore_slurry</v>
          </cell>
          <cell r="D22" t="str">
            <v>-</v>
          </cell>
          <cell r="E22" t="str">
            <v>Non-dairy cattle</v>
          </cell>
          <cell r="F22" t="str">
            <v>Fraction</v>
          </cell>
          <cell r="G22" t="str">
            <v>CS</v>
          </cell>
          <cell r="H22" t="str">
            <v>-</v>
          </cell>
          <cell r="I22" t="str">
            <v>Sheet MMS_TERT</v>
          </cell>
          <cell r="K22">
            <v>1</v>
          </cell>
          <cell r="L22">
            <v>1</v>
          </cell>
          <cell r="M22">
            <v>1</v>
          </cell>
          <cell r="N22">
            <v>1</v>
          </cell>
          <cell r="O22">
            <v>1</v>
          </cell>
          <cell r="P22">
            <v>1</v>
          </cell>
          <cell r="Q22">
            <v>1</v>
          </cell>
          <cell r="R22">
            <v>1</v>
          </cell>
          <cell r="S22">
            <v>1</v>
          </cell>
          <cell r="T22">
            <v>1</v>
          </cell>
          <cell r="U22">
            <v>0.99999999999998512</v>
          </cell>
          <cell r="V22">
            <v>0.99825121549038021</v>
          </cell>
          <cell r="W22">
            <v>0.99654081606410272</v>
          </cell>
          <cell r="X22">
            <v>0.99500970422115809</v>
          </cell>
          <cell r="Y22">
            <v>0.99343351937116564</v>
          </cell>
          <cell r="Z22">
            <v>0.9917611312436666</v>
          </cell>
          <cell r="AA22">
            <v>0.98963318578060977</v>
          </cell>
          <cell r="AB22">
            <v>0.98767813829340567</v>
          </cell>
          <cell r="AC22">
            <v>0.9849719291420167</v>
          </cell>
          <cell r="AD22">
            <v>0.95773455946019748</v>
          </cell>
          <cell r="AE22">
            <v>0.92516868432257993</v>
          </cell>
          <cell r="AF22">
            <v>0.89621787174771972</v>
          </cell>
          <cell r="AG22">
            <v>0.87067906844799436</v>
          </cell>
          <cell r="AH22">
            <v>0.82085561330211265</v>
          </cell>
          <cell r="AI22">
            <v>0.80629936998595719</v>
          </cell>
          <cell r="AJ22">
            <v>0.77909044928835092</v>
          </cell>
          <cell r="AK22">
            <v>0.75352490140564776</v>
          </cell>
          <cell r="AL22">
            <v>0.73216809514669812</v>
          </cell>
          <cell r="AM22">
            <v>0.73804781632709715</v>
          </cell>
          <cell r="AN22">
            <v>0.70554380691956065</v>
          </cell>
          <cell r="AO22">
            <v>0.62804342471155339</v>
          </cell>
          <cell r="AU22" t="str">
            <v>[enter country-specific value]</v>
          </cell>
        </row>
        <row r="23">
          <cell r="A23" t="str">
            <v>xstore_slurry_Non-dairy cattle (calves)</v>
          </cell>
          <cell r="B23" t="str">
            <v>-</v>
          </cell>
          <cell r="C23" t="str">
            <v>xstore_slurry</v>
          </cell>
          <cell r="D23" t="str">
            <v>-</v>
          </cell>
          <cell r="E23" t="str">
            <v>Non-dairy cattle (calves)</v>
          </cell>
          <cell r="F23" t="str">
            <v>Fraction</v>
          </cell>
          <cell r="G23" t="str">
            <v>CS</v>
          </cell>
          <cell r="H23" t="str">
            <v>-</v>
          </cell>
          <cell r="I23" t="str">
            <v>NE</v>
          </cell>
          <cell r="K23" t="str">
            <v>NE</v>
          </cell>
          <cell r="L23" t="str">
            <v>NE</v>
          </cell>
          <cell r="M23" t="str">
            <v>NE</v>
          </cell>
          <cell r="N23" t="str">
            <v>NE</v>
          </cell>
          <cell r="O23" t="str">
            <v>NE</v>
          </cell>
          <cell r="P23" t="str">
            <v>NE</v>
          </cell>
          <cell r="Q23" t="str">
            <v>NE</v>
          </cell>
          <cell r="R23" t="str">
            <v>NE</v>
          </cell>
          <cell r="S23" t="str">
            <v>NE</v>
          </cell>
          <cell r="T23" t="str">
            <v>NE</v>
          </cell>
          <cell r="U23" t="str">
            <v>NE</v>
          </cell>
          <cell r="V23" t="str">
            <v>NE</v>
          </cell>
          <cell r="W23" t="str">
            <v>NE</v>
          </cell>
          <cell r="X23" t="str">
            <v>NE</v>
          </cell>
          <cell r="Y23" t="str">
            <v>NE</v>
          </cell>
          <cell r="Z23" t="str">
            <v>NE</v>
          </cell>
          <cell r="AA23" t="str">
            <v>NE</v>
          </cell>
          <cell r="AB23" t="str">
            <v>NE</v>
          </cell>
          <cell r="AC23" t="str">
            <v>NE</v>
          </cell>
          <cell r="AD23" t="str">
            <v>NE</v>
          </cell>
          <cell r="AE23" t="str">
            <v>NE</v>
          </cell>
          <cell r="AF23" t="str">
            <v>NE</v>
          </cell>
          <cell r="AG23" t="str">
            <v>NE</v>
          </cell>
          <cell r="AH23" t="str">
            <v>NE</v>
          </cell>
          <cell r="AI23" t="str">
            <v>NE</v>
          </cell>
          <cell r="AJ23" t="str">
            <v>NE</v>
          </cell>
          <cell r="AK23" t="str">
            <v>NE</v>
          </cell>
          <cell r="AL23" t="str">
            <v>NE</v>
          </cell>
          <cell r="AM23" t="str">
            <v>NE</v>
          </cell>
          <cell r="AN23" t="str">
            <v>NE</v>
          </cell>
          <cell r="AO23" t="str">
            <v>NE</v>
          </cell>
          <cell r="AU23" t="str">
            <v>NE</v>
          </cell>
        </row>
        <row r="24">
          <cell r="A24" t="str">
            <v>xstore_slurry_Sheep</v>
          </cell>
          <cell r="B24" t="str">
            <v>-</v>
          </cell>
          <cell r="C24" t="str">
            <v>xstore_slurry</v>
          </cell>
          <cell r="D24" t="str">
            <v>-</v>
          </cell>
          <cell r="E24" t="str">
            <v>Sheep</v>
          </cell>
          <cell r="F24" t="str">
            <v>Fraction</v>
          </cell>
          <cell r="G24" t="str">
            <v>CS</v>
          </cell>
          <cell r="H24" t="str">
            <v>-</v>
          </cell>
          <cell r="K24">
            <v>1</v>
          </cell>
          <cell r="L24">
            <v>1</v>
          </cell>
          <cell r="M24">
            <v>1</v>
          </cell>
          <cell r="N24">
            <v>1</v>
          </cell>
          <cell r="O24">
            <v>1</v>
          </cell>
          <cell r="P24">
            <v>1</v>
          </cell>
          <cell r="Q24">
            <v>1</v>
          </cell>
          <cell r="R24">
            <v>1</v>
          </cell>
          <cell r="S24">
            <v>1</v>
          </cell>
          <cell r="T24">
            <v>1</v>
          </cell>
          <cell r="U24">
            <v>1</v>
          </cell>
          <cell r="V24">
            <v>1</v>
          </cell>
          <cell r="W24">
            <v>1</v>
          </cell>
          <cell r="X24">
            <v>1</v>
          </cell>
          <cell r="Y24">
            <v>1</v>
          </cell>
          <cell r="Z24">
            <v>1</v>
          </cell>
          <cell r="AA24">
            <v>1</v>
          </cell>
          <cell r="AB24">
            <v>1</v>
          </cell>
          <cell r="AC24">
            <v>1</v>
          </cell>
          <cell r="AD24">
            <v>1</v>
          </cell>
          <cell r="AE24">
            <v>1</v>
          </cell>
          <cell r="AF24">
            <v>1</v>
          </cell>
          <cell r="AG24">
            <v>1</v>
          </cell>
          <cell r="AH24">
            <v>1</v>
          </cell>
          <cell r="AI24">
            <v>1</v>
          </cell>
          <cell r="AJ24">
            <v>1</v>
          </cell>
          <cell r="AK24">
            <v>1</v>
          </cell>
          <cell r="AL24">
            <v>1</v>
          </cell>
          <cell r="AM24">
            <v>1</v>
          </cell>
          <cell r="AN24">
            <v>1</v>
          </cell>
          <cell r="AO24">
            <v>1</v>
          </cell>
          <cell r="AU24" t="str">
            <v>[enter country-specific value]</v>
          </cell>
        </row>
        <row r="25">
          <cell r="A25" t="str">
            <v>xstore_slurry_Swine (finishing pigs)</v>
          </cell>
          <cell r="B25" t="str">
            <v>-</v>
          </cell>
          <cell r="C25" t="str">
            <v>xstore_slurry</v>
          </cell>
          <cell r="D25" t="str">
            <v>-</v>
          </cell>
          <cell r="E25" t="str">
            <v>Swine (finishing pigs)</v>
          </cell>
          <cell r="F25" t="str">
            <v>Fraction</v>
          </cell>
          <cell r="G25" t="str">
            <v>CS</v>
          </cell>
          <cell r="H25" t="str">
            <v>-</v>
          </cell>
          <cell r="I25" t="str">
            <v>Sheet MMS_TERT</v>
          </cell>
          <cell r="K25">
            <v>1</v>
          </cell>
          <cell r="L25">
            <v>1</v>
          </cell>
          <cell r="M25">
            <v>1</v>
          </cell>
          <cell r="N25">
            <v>1</v>
          </cell>
          <cell r="O25">
            <v>1</v>
          </cell>
          <cell r="P25">
            <v>1</v>
          </cell>
          <cell r="Q25">
            <v>1</v>
          </cell>
          <cell r="R25">
            <v>1</v>
          </cell>
          <cell r="S25">
            <v>1</v>
          </cell>
          <cell r="T25">
            <v>1</v>
          </cell>
          <cell r="U25">
            <v>0.99999999999999556</v>
          </cell>
          <cell r="V25">
            <v>0.99545466511208502</v>
          </cell>
          <cell r="W25">
            <v>0.99093878380067091</v>
          </cell>
          <cell r="X25">
            <v>0.98508621031874644</v>
          </cell>
          <cell r="Y25">
            <v>0.97872653890828998</v>
          </cell>
          <cell r="Z25">
            <v>0.97187659651262881</v>
          </cell>
          <cell r="AA25">
            <v>0.96609484930142064</v>
          </cell>
          <cell r="AB25">
            <v>0.96082691540410559</v>
          </cell>
          <cell r="AC25">
            <v>0.9500168912769914</v>
          </cell>
          <cell r="AD25">
            <v>0.84966421165908224</v>
          </cell>
          <cell r="AE25">
            <v>0.75192396615953805</v>
          </cell>
          <cell r="AF25">
            <v>0.60303611945732416</v>
          </cell>
          <cell r="AG25">
            <v>0.43386034249293048</v>
          </cell>
          <cell r="AH25">
            <v>0.35842418831062217</v>
          </cell>
          <cell r="AI25">
            <v>0.36743298366604721</v>
          </cell>
          <cell r="AJ25">
            <v>0.36302995685239331</v>
          </cell>
          <cell r="AK25">
            <v>0.37123364499490763</v>
          </cell>
          <cell r="AL25">
            <v>0.36549570608342857</v>
          </cell>
          <cell r="AM25">
            <v>0.36407925824471304</v>
          </cell>
          <cell r="AN25">
            <v>0.34921167847028256</v>
          </cell>
          <cell r="AO25">
            <v>0.33916656653125837</v>
          </cell>
          <cell r="AU25" t="str">
            <v>[enter country-specific value]</v>
          </cell>
        </row>
        <row r="26">
          <cell r="A26" t="str">
            <v>xstore_slurry_Swine (sows)</v>
          </cell>
          <cell r="B26" t="str">
            <v>-</v>
          </cell>
          <cell r="C26" t="str">
            <v>xstore_slurry</v>
          </cell>
          <cell r="D26" t="str">
            <v>-</v>
          </cell>
          <cell r="E26" t="str">
            <v>Swine (sows)</v>
          </cell>
          <cell r="F26" t="str">
            <v>Fraction</v>
          </cell>
          <cell r="G26" t="str">
            <v>CS</v>
          </cell>
          <cell r="H26" t="str">
            <v>-</v>
          </cell>
          <cell r="I26" t="str">
            <v>Sheet MMS_TERT</v>
          </cell>
          <cell r="K26">
            <v>1</v>
          </cell>
          <cell r="L26">
            <v>1</v>
          </cell>
          <cell r="M26">
            <v>1</v>
          </cell>
          <cell r="N26">
            <v>1</v>
          </cell>
          <cell r="O26">
            <v>1</v>
          </cell>
          <cell r="P26">
            <v>1</v>
          </cell>
          <cell r="Q26">
            <v>1</v>
          </cell>
          <cell r="R26">
            <v>1</v>
          </cell>
          <cell r="S26">
            <v>1</v>
          </cell>
          <cell r="T26">
            <v>1</v>
          </cell>
          <cell r="U26">
            <v>0.99999999999997891</v>
          </cell>
          <cell r="V26">
            <v>0.99424131917357095</v>
          </cell>
          <cell r="W26">
            <v>0.98878152360185356</v>
          </cell>
          <cell r="X26">
            <v>0.98317492892501135</v>
          </cell>
          <cell r="Y26">
            <v>0.9752956393266432</v>
          </cell>
          <cell r="Z26">
            <v>0.96730134788073374</v>
          </cell>
          <cell r="AA26">
            <v>0.96101695489830175</v>
          </cell>
          <cell r="AB26">
            <v>0.95455023479258727</v>
          </cell>
          <cell r="AC26">
            <v>0.93596426280529021</v>
          </cell>
          <cell r="AD26">
            <v>0.80141673244379907</v>
          </cell>
          <cell r="AE26">
            <v>0.65391029567506731</v>
          </cell>
          <cell r="AF26">
            <v>0.60308519563981344</v>
          </cell>
          <cell r="AG26">
            <v>0.44140632658912887</v>
          </cell>
          <cell r="AH26">
            <v>0.29173093710017156</v>
          </cell>
          <cell r="AI26">
            <v>0.32479277081542263</v>
          </cell>
          <cell r="AJ26">
            <v>0.37423853139835755</v>
          </cell>
          <cell r="AK26">
            <v>0.39259313288344833</v>
          </cell>
          <cell r="AL26">
            <v>0.385679794726006</v>
          </cell>
          <cell r="AM26">
            <v>0.39708062611781042</v>
          </cell>
          <cell r="AN26">
            <v>0.39253555430465809</v>
          </cell>
          <cell r="AO26">
            <v>0.39593735728977847</v>
          </cell>
          <cell r="AU26" t="str">
            <v>[enter country-specific value]</v>
          </cell>
        </row>
        <row r="27">
          <cell r="A27" t="str">
            <v>xstore_slurry_Buffalo</v>
          </cell>
          <cell r="B27" t="str">
            <v>-</v>
          </cell>
          <cell r="C27" t="str">
            <v>xstore_slurry</v>
          </cell>
          <cell r="D27" t="str">
            <v>-</v>
          </cell>
          <cell r="E27" t="str">
            <v>Buffalo</v>
          </cell>
          <cell r="F27" t="str">
            <v>Fraction</v>
          </cell>
          <cell r="G27" t="str">
            <v>CS</v>
          </cell>
          <cell r="H27" t="str">
            <v>-</v>
          </cell>
          <cell r="I27" t="str">
            <v>NE</v>
          </cell>
          <cell r="K27" t="str">
            <v>NE</v>
          </cell>
          <cell r="L27" t="str">
            <v>NE</v>
          </cell>
          <cell r="M27" t="str">
            <v>NE</v>
          </cell>
          <cell r="N27" t="str">
            <v>NE</v>
          </cell>
          <cell r="O27" t="str">
            <v>NE</v>
          </cell>
          <cell r="P27" t="str">
            <v>NE</v>
          </cell>
          <cell r="Q27" t="str">
            <v>NE</v>
          </cell>
          <cell r="R27" t="str">
            <v>NE</v>
          </cell>
          <cell r="S27" t="str">
            <v>NE</v>
          </cell>
          <cell r="T27" t="str">
            <v>NE</v>
          </cell>
          <cell r="U27" t="str">
            <v>NE</v>
          </cell>
          <cell r="V27" t="str">
            <v>NE</v>
          </cell>
          <cell r="W27" t="str">
            <v>NE</v>
          </cell>
          <cell r="X27" t="str">
            <v>NE</v>
          </cell>
          <cell r="Y27" t="str">
            <v>NE</v>
          </cell>
          <cell r="Z27" t="str">
            <v>NE</v>
          </cell>
          <cell r="AA27" t="str">
            <v>NE</v>
          </cell>
          <cell r="AB27" t="str">
            <v>NE</v>
          </cell>
          <cell r="AC27" t="str">
            <v>NE</v>
          </cell>
          <cell r="AD27" t="str">
            <v>NE</v>
          </cell>
          <cell r="AE27" t="str">
            <v>NE</v>
          </cell>
          <cell r="AF27" t="str">
            <v>NE</v>
          </cell>
          <cell r="AG27" t="str">
            <v>NE</v>
          </cell>
          <cell r="AH27" t="str">
            <v>NE</v>
          </cell>
          <cell r="AI27" t="str">
            <v>NE</v>
          </cell>
          <cell r="AJ27" t="str">
            <v>NE</v>
          </cell>
          <cell r="AK27" t="str">
            <v>NE</v>
          </cell>
          <cell r="AL27" t="str">
            <v>NE</v>
          </cell>
          <cell r="AM27" t="str">
            <v>NE</v>
          </cell>
          <cell r="AN27" t="str">
            <v>NE</v>
          </cell>
          <cell r="AO27" t="str">
            <v>NE</v>
          </cell>
          <cell r="AU27" t="str">
            <v>NE</v>
          </cell>
        </row>
        <row r="28">
          <cell r="A28" t="str">
            <v>xstore_slurry_Goats</v>
          </cell>
          <cell r="B28" t="str">
            <v>-</v>
          </cell>
          <cell r="C28" t="str">
            <v>xstore_slurry</v>
          </cell>
          <cell r="D28" t="str">
            <v>-</v>
          </cell>
          <cell r="E28" t="str">
            <v>Goats</v>
          </cell>
          <cell r="F28" t="str">
            <v>Fraction</v>
          </cell>
          <cell r="G28" t="str">
            <v>CS</v>
          </cell>
          <cell r="H28" t="str">
            <v>-</v>
          </cell>
          <cell r="I28" t="str">
            <v>[enter country-specific source]</v>
          </cell>
          <cell r="K28">
            <v>1</v>
          </cell>
          <cell r="L28">
            <v>1</v>
          </cell>
          <cell r="M28">
            <v>1</v>
          </cell>
          <cell r="N28">
            <v>1</v>
          </cell>
          <cell r="O28">
            <v>1</v>
          </cell>
          <cell r="P28">
            <v>1</v>
          </cell>
          <cell r="Q28">
            <v>1</v>
          </cell>
          <cell r="R28">
            <v>1</v>
          </cell>
          <cell r="S28">
            <v>1</v>
          </cell>
          <cell r="T28">
            <v>1</v>
          </cell>
          <cell r="U28">
            <v>1</v>
          </cell>
          <cell r="V28">
            <v>1</v>
          </cell>
          <cell r="W28">
            <v>1</v>
          </cell>
          <cell r="X28">
            <v>1</v>
          </cell>
          <cell r="Y28">
            <v>1</v>
          </cell>
          <cell r="Z28">
            <v>1</v>
          </cell>
          <cell r="AA28">
            <v>1</v>
          </cell>
          <cell r="AB28">
            <v>1</v>
          </cell>
          <cell r="AC28">
            <v>1</v>
          </cell>
          <cell r="AD28">
            <v>1</v>
          </cell>
          <cell r="AE28">
            <v>1</v>
          </cell>
          <cell r="AF28">
            <v>1</v>
          </cell>
          <cell r="AG28">
            <v>1</v>
          </cell>
          <cell r="AH28">
            <v>1</v>
          </cell>
          <cell r="AI28">
            <v>1</v>
          </cell>
          <cell r="AJ28">
            <v>1</v>
          </cell>
          <cell r="AK28">
            <v>1</v>
          </cell>
          <cell r="AL28">
            <v>1</v>
          </cell>
          <cell r="AM28">
            <v>1</v>
          </cell>
          <cell r="AN28">
            <v>1</v>
          </cell>
          <cell r="AO28">
            <v>1</v>
          </cell>
          <cell r="AU28" t="str">
            <v>[enter country-specific value]</v>
          </cell>
        </row>
        <row r="29">
          <cell r="A29" t="str">
            <v>xstore_slurry_Horses</v>
          </cell>
          <cell r="B29" t="str">
            <v>-</v>
          </cell>
          <cell r="C29" t="str">
            <v>xstore_slurry</v>
          </cell>
          <cell r="D29" t="str">
            <v>-</v>
          </cell>
          <cell r="E29" t="str">
            <v>Horses</v>
          </cell>
          <cell r="F29" t="str">
            <v>Fraction</v>
          </cell>
          <cell r="G29" t="str">
            <v>CS</v>
          </cell>
          <cell r="H29" t="str">
            <v>-</v>
          </cell>
          <cell r="I29" t="str">
            <v>[enter country-specific source]</v>
          </cell>
          <cell r="K29">
            <v>1</v>
          </cell>
          <cell r="L29">
            <v>1</v>
          </cell>
          <cell r="M29">
            <v>1</v>
          </cell>
          <cell r="N29">
            <v>1</v>
          </cell>
          <cell r="O29">
            <v>1</v>
          </cell>
          <cell r="P29">
            <v>1</v>
          </cell>
          <cell r="Q29">
            <v>1</v>
          </cell>
          <cell r="R29">
            <v>1</v>
          </cell>
          <cell r="S29">
            <v>1</v>
          </cell>
          <cell r="T29">
            <v>1</v>
          </cell>
          <cell r="U29">
            <v>1</v>
          </cell>
          <cell r="V29">
            <v>1</v>
          </cell>
          <cell r="W29">
            <v>1</v>
          </cell>
          <cell r="X29">
            <v>1</v>
          </cell>
          <cell r="Y29">
            <v>1</v>
          </cell>
          <cell r="Z29">
            <v>1</v>
          </cell>
          <cell r="AA29">
            <v>1</v>
          </cell>
          <cell r="AB29">
            <v>1</v>
          </cell>
          <cell r="AC29">
            <v>1</v>
          </cell>
          <cell r="AD29">
            <v>1</v>
          </cell>
          <cell r="AE29">
            <v>1</v>
          </cell>
          <cell r="AF29">
            <v>1</v>
          </cell>
          <cell r="AG29">
            <v>1</v>
          </cell>
          <cell r="AH29">
            <v>1</v>
          </cell>
          <cell r="AI29">
            <v>1</v>
          </cell>
          <cell r="AJ29">
            <v>1</v>
          </cell>
          <cell r="AK29">
            <v>1</v>
          </cell>
          <cell r="AL29">
            <v>1</v>
          </cell>
          <cell r="AM29">
            <v>1</v>
          </cell>
          <cell r="AN29">
            <v>1</v>
          </cell>
          <cell r="AO29">
            <v>1</v>
          </cell>
          <cell r="AU29" t="str">
            <v>[enter country-specific value]</v>
          </cell>
        </row>
        <row r="30">
          <cell r="A30" t="str">
            <v>xstore_slurry_Mules and asses</v>
          </cell>
          <cell r="B30" t="str">
            <v>-</v>
          </cell>
          <cell r="C30" t="str">
            <v>xstore_slurry</v>
          </cell>
          <cell r="D30" t="str">
            <v>-</v>
          </cell>
          <cell r="E30" t="str">
            <v>Mules and asses</v>
          </cell>
          <cell r="F30" t="str">
            <v>Fraction</v>
          </cell>
          <cell r="G30" t="str">
            <v>CS</v>
          </cell>
          <cell r="H30" t="str">
            <v>-</v>
          </cell>
          <cell r="I30" t="str">
            <v>NE</v>
          </cell>
          <cell r="K30" t="str">
            <v>NE</v>
          </cell>
          <cell r="L30" t="str">
            <v>NE</v>
          </cell>
          <cell r="M30" t="str">
            <v>NE</v>
          </cell>
          <cell r="N30" t="str">
            <v>NE</v>
          </cell>
          <cell r="O30" t="str">
            <v>NE</v>
          </cell>
          <cell r="P30" t="str">
            <v>NE</v>
          </cell>
          <cell r="Q30" t="str">
            <v>NE</v>
          </cell>
          <cell r="R30" t="str">
            <v>NE</v>
          </cell>
          <cell r="S30" t="str">
            <v>NE</v>
          </cell>
          <cell r="T30" t="str">
            <v>NE</v>
          </cell>
          <cell r="U30" t="str">
            <v>NE</v>
          </cell>
          <cell r="V30" t="str">
            <v>NE</v>
          </cell>
          <cell r="W30" t="str">
            <v>NE</v>
          </cell>
          <cell r="X30" t="str">
            <v>NE</v>
          </cell>
          <cell r="Y30" t="str">
            <v>NE</v>
          </cell>
          <cell r="Z30" t="str">
            <v>NE</v>
          </cell>
          <cell r="AA30" t="str">
            <v>NE</v>
          </cell>
          <cell r="AB30" t="str">
            <v>NE</v>
          </cell>
          <cell r="AC30" t="str">
            <v>NE</v>
          </cell>
          <cell r="AD30" t="str">
            <v>NE</v>
          </cell>
          <cell r="AE30" t="str">
            <v>NE</v>
          </cell>
          <cell r="AF30" t="str">
            <v>NE</v>
          </cell>
          <cell r="AG30" t="str">
            <v>NE</v>
          </cell>
          <cell r="AH30" t="str">
            <v>NE</v>
          </cell>
          <cell r="AI30" t="str">
            <v>NE</v>
          </cell>
          <cell r="AJ30" t="str">
            <v>NE</v>
          </cell>
          <cell r="AK30" t="str">
            <v>NE</v>
          </cell>
          <cell r="AL30" t="str">
            <v>NE</v>
          </cell>
          <cell r="AM30" t="str">
            <v>NE</v>
          </cell>
          <cell r="AN30" t="str">
            <v>NE</v>
          </cell>
          <cell r="AO30" t="str">
            <v>NE</v>
          </cell>
          <cell r="AU30" t="str">
            <v>NE</v>
          </cell>
        </row>
        <row r="31">
          <cell r="A31" t="str">
            <v>xstore_slurry_Laying hens</v>
          </cell>
          <cell r="B31" t="str">
            <v>-</v>
          </cell>
          <cell r="C31" t="str">
            <v>xstore_slurry</v>
          </cell>
          <cell r="D31" t="str">
            <v>-</v>
          </cell>
          <cell r="E31" t="str">
            <v>Laying hens</v>
          </cell>
          <cell r="F31" t="str">
            <v>Fraction</v>
          </cell>
          <cell r="G31" t="str">
            <v>CS</v>
          </cell>
          <cell r="H31" t="str">
            <v>-</v>
          </cell>
          <cell r="I31" t="str">
            <v>[enter country-specific source]</v>
          </cell>
          <cell r="K31">
            <v>1</v>
          </cell>
          <cell r="L31">
            <v>1</v>
          </cell>
          <cell r="M31">
            <v>1</v>
          </cell>
          <cell r="N31">
            <v>1</v>
          </cell>
          <cell r="O31">
            <v>1</v>
          </cell>
          <cell r="P31">
            <v>1</v>
          </cell>
          <cell r="Q31">
            <v>1</v>
          </cell>
          <cell r="R31">
            <v>1</v>
          </cell>
          <cell r="S31">
            <v>1</v>
          </cell>
          <cell r="T31">
            <v>1</v>
          </cell>
          <cell r="U31">
            <v>1</v>
          </cell>
          <cell r="V31">
            <v>1</v>
          </cell>
          <cell r="W31">
            <v>1</v>
          </cell>
          <cell r="X31">
            <v>1</v>
          </cell>
          <cell r="Y31">
            <v>1</v>
          </cell>
          <cell r="Z31">
            <v>1</v>
          </cell>
          <cell r="AA31">
            <v>1</v>
          </cell>
          <cell r="AB31">
            <v>1</v>
          </cell>
          <cell r="AC31">
            <v>1</v>
          </cell>
          <cell r="AD31">
            <v>1</v>
          </cell>
          <cell r="AE31">
            <v>1</v>
          </cell>
          <cell r="AF31">
            <v>1</v>
          </cell>
          <cell r="AG31">
            <v>1</v>
          </cell>
          <cell r="AH31">
            <v>1</v>
          </cell>
          <cell r="AI31">
            <v>1</v>
          </cell>
          <cell r="AJ31">
            <v>1</v>
          </cell>
          <cell r="AK31">
            <v>0.99</v>
          </cell>
          <cell r="AL31">
            <v>0.99</v>
          </cell>
          <cell r="AM31">
            <v>0.99</v>
          </cell>
          <cell r="AN31">
            <v>0.99</v>
          </cell>
          <cell r="AO31">
            <v>0.99</v>
          </cell>
          <cell r="AU31" t="str">
            <v>[enter country-specific value]</v>
          </cell>
        </row>
        <row r="32">
          <cell r="A32" t="str">
            <v>xstore_slurry_Broilers</v>
          </cell>
          <cell r="B32" t="str">
            <v>-</v>
          </cell>
          <cell r="C32" t="str">
            <v>xstore_slurry</v>
          </cell>
          <cell r="D32" t="str">
            <v>-</v>
          </cell>
          <cell r="E32" t="str">
            <v>Broilers</v>
          </cell>
          <cell r="F32" t="str">
            <v>Fraction</v>
          </cell>
          <cell r="G32" t="str">
            <v>CS</v>
          </cell>
          <cell r="H32" t="str">
            <v>-</v>
          </cell>
          <cell r="I32" t="str">
            <v>[enter country-specific source]</v>
          </cell>
          <cell r="K32">
            <v>1</v>
          </cell>
          <cell r="L32">
            <v>1</v>
          </cell>
          <cell r="M32">
            <v>1</v>
          </cell>
          <cell r="N32">
            <v>1</v>
          </cell>
          <cell r="O32">
            <v>1</v>
          </cell>
          <cell r="P32">
            <v>1</v>
          </cell>
          <cell r="Q32">
            <v>1</v>
          </cell>
          <cell r="R32">
            <v>1</v>
          </cell>
          <cell r="S32">
            <v>1</v>
          </cell>
          <cell r="T32">
            <v>1</v>
          </cell>
          <cell r="U32">
            <v>1</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cell r="AK32">
            <v>1</v>
          </cell>
          <cell r="AL32">
            <v>1</v>
          </cell>
          <cell r="AM32">
            <v>1</v>
          </cell>
          <cell r="AN32">
            <v>1</v>
          </cell>
          <cell r="AO32">
            <v>1</v>
          </cell>
          <cell r="AU32" t="str">
            <v>[enter country-specific value]</v>
          </cell>
        </row>
        <row r="33">
          <cell r="A33" t="str">
            <v>xstore_slurry_Turkeys</v>
          </cell>
          <cell r="B33" t="str">
            <v>-</v>
          </cell>
          <cell r="C33" t="str">
            <v>xstore_slurry</v>
          </cell>
          <cell r="D33" t="str">
            <v>-</v>
          </cell>
          <cell r="E33" t="str">
            <v>Turkeys</v>
          </cell>
          <cell r="F33" t="str">
            <v>Fraction</v>
          </cell>
          <cell r="G33" t="str">
            <v>CS</v>
          </cell>
          <cell r="H33" t="str">
            <v>-</v>
          </cell>
          <cell r="I33" t="str">
            <v>[enter country-specific source]</v>
          </cell>
          <cell r="K33">
            <v>1</v>
          </cell>
          <cell r="L33">
            <v>1</v>
          </cell>
          <cell r="M33">
            <v>1</v>
          </cell>
          <cell r="N33">
            <v>1</v>
          </cell>
          <cell r="O33">
            <v>1</v>
          </cell>
          <cell r="P33">
            <v>1</v>
          </cell>
          <cell r="Q33">
            <v>1</v>
          </cell>
          <cell r="R33">
            <v>1</v>
          </cell>
          <cell r="S33">
            <v>1</v>
          </cell>
          <cell r="T33">
            <v>1</v>
          </cell>
          <cell r="U33">
            <v>1</v>
          </cell>
          <cell r="V33">
            <v>1</v>
          </cell>
          <cell r="W33">
            <v>1</v>
          </cell>
          <cell r="X33">
            <v>1</v>
          </cell>
          <cell r="Y33">
            <v>1</v>
          </cell>
          <cell r="Z33">
            <v>1</v>
          </cell>
          <cell r="AA33">
            <v>1</v>
          </cell>
          <cell r="AB33">
            <v>1</v>
          </cell>
          <cell r="AC33">
            <v>1</v>
          </cell>
          <cell r="AD33">
            <v>1</v>
          </cell>
          <cell r="AE33">
            <v>1</v>
          </cell>
          <cell r="AF33">
            <v>1</v>
          </cell>
          <cell r="AG33">
            <v>1</v>
          </cell>
          <cell r="AH33">
            <v>1</v>
          </cell>
          <cell r="AI33">
            <v>1</v>
          </cell>
          <cell r="AJ33">
            <v>1</v>
          </cell>
          <cell r="AK33">
            <v>1</v>
          </cell>
          <cell r="AL33">
            <v>1</v>
          </cell>
          <cell r="AM33">
            <v>1</v>
          </cell>
          <cell r="AN33">
            <v>1</v>
          </cell>
          <cell r="AO33">
            <v>1</v>
          </cell>
          <cell r="AU33" t="str">
            <v>[enter country-specific value]</v>
          </cell>
        </row>
        <row r="34">
          <cell r="A34" t="str">
            <v>xstore_slurry_Other poultry (ducks)</v>
          </cell>
          <cell r="B34" t="str">
            <v>-</v>
          </cell>
          <cell r="C34" t="str">
            <v>xstore_slurry</v>
          </cell>
          <cell r="D34" t="str">
            <v>-</v>
          </cell>
          <cell r="E34" t="str">
            <v>Other poultry (ducks)</v>
          </cell>
          <cell r="F34" t="str">
            <v>Fraction</v>
          </cell>
          <cell r="G34" t="str">
            <v>CS</v>
          </cell>
          <cell r="H34" t="str">
            <v>-</v>
          </cell>
          <cell r="I34" t="str">
            <v>[enter country-specific source]</v>
          </cell>
          <cell r="K34">
            <v>1</v>
          </cell>
          <cell r="L34">
            <v>1</v>
          </cell>
          <cell r="M34">
            <v>1</v>
          </cell>
          <cell r="N34">
            <v>1</v>
          </cell>
          <cell r="O34">
            <v>1</v>
          </cell>
          <cell r="P34">
            <v>1</v>
          </cell>
          <cell r="Q34">
            <v>1</v>
          </cell>
          <cell r="R34">
            <v>1</v>
          </cell>
          <cell r="S34">
            <v>1</v>
          </cell>
          <cell r="T34">
            <v>1</v>
          </cell>
          <cell r="U34">
            <v>1</v>
          </cell>
          <cell r="V34">
            <v>1</v>
          </cell>
          <cell r="W34">
            <v>1</v>
          </cell>
          <cell r="X34">
            <v>1</v>
          </cell>
          <cell r="Y34">
            <v>1</v>
          </cell>
          <cell r="Z34">
            <v>1</v>
          </cell>
          <cell r="AA34">
            <v>1</v>
          </cell>
          <cell r="AB34">
            <v>1</v>
          </cell>
          <cell r="AC34">
            <v>1</v>
          </cell>
          <cell r="AD34">
            <v>1</v>
          </cell>
          <cell r="AE34">
            <v>1</v>
          </cell>
          <cell r="AF34">
            <v>1</v>
          </cell>
          <cell r="AG34">
            <v>1</v>
          </cell>
          <cell r="AH34">
            <v>1</v>
          </cell>
          <cell r="AI34">
            <v>1</v>
          </cell>
          <cell r="AJ34">
            <v>1</v>
          </cell>
          <cell r="AK34">
            <v>1</v>
          </cell>
          <cell r="AL34">
            <v>1</v>
          </cell>
          <cell r="AM34">
            <v>1</v>
          </cell>
          <cell r="AN34">
            <v>1</v>
          </cell>
          <cell r="AO34">
            <v>1</v>
          </cell>
          <cell r="AU34" t="str">
            <v>[enter country-specific value]</v>
          </cell>
        </row>
        <row r="35">
          <cell r="A35" t="str">
            <v>xstore_slurry_Other poultry (geese)</v>
          </cell>
          <cell r="B35" t="str">
            <v>-</v>
          </cell>
          <cell r="C35" t="str">
            <v>xstore_slurry</v>
          </cell>
          <cell r="D35" t="str">
            <v>-</v>
          </cell>
          <cell r="E35" t="str">
            <v>Other poultry (geese)</v>
          </cell>
          <cell r="F35" t="str">
            <v>Fraction</v>
          </cell>
          <cell r="G35" t="str">
            <v>CS</v>
          </cell>
          <cell r="H35" t="str">
            <v>-</v>
          </cell>
          <cell r="I35" t="str">
            <v>[enter country-specific source]</v>
          </cell>
          <cell r="K35">
            <v>1</v>
          </cell>
          <cell r="L35">
            <v>1</v>
          </cell>
          <cell r="M35">
            <v>1</v>
          </cell>
          <cell r="N35">
            <v>1</v>
          </cell>
          <cell r="O35">
            <v>1</v>
          </cell>
          <cell r="P35">
            <v>1</v>
          </cell>
          <cell r="Q35">
            <v>1</v>
          </cell>
          <cell r="R35">
            <v>1</v>
          </cell>
          <cell r="S35">
            <v>1</v>
          </cell>
          <cell r="T35">
            <v>1</v>
          </cell>
          <cell r="U35">
            <v>1</v>
          </cell>
          <cell r="V35">
            <v>1</v>
          </cell>
          <cell r="W35">
            <v>1</v>
          </cell>
          <cell r="X35">
            <v>1</v>
          </cell>
          <cell r="Y35">
            <v>1</v>
          </cell>
          <cell r="Z35">
            <v>1</v>
          </cell>
          <cell r="AA35">
            <v>1</v>
          </cell>
          <cell r="AB35">
            <v>1</v>
          </cell>
          <cell r="AC35">
            <v>1</v>
          </cell>
          <cell r="AD35">
            <v>1</v>
          </cell>
          <cell r="AE35">
            <v>1</v>
          </cell>
          <cell r="AF35">
            <v>1</v>
          </cell>
          <cell r="AG35">
            <v>1</v>
          </cell>
          <cell r="AH35">
            <v>1</v>
          </cell>
          <cell r="AI35">
            <v>1</v>
          </cell>
          <cell r="AJ35">
            <v>1</v>
          </cell>
          <cell r="AK35">
            <v>1</v>
          </cell>
          <cell r="AL35">
            <v>1</v>
          </cell>
          <cell r="AM35">
            <v>1</v>
          </cell>
          <cell r="AN35">
            <v>1</v>
          </cell>
          <cell r="AO35">
            <v>1</v>
          </cell>
          <cell r="AU35" t="str">
            <v>[enter country-specific value]</v>
          </cell>
        </row>
        <row r="36">
          <cell r="A36" t="str">
            <v>xstore_slurry_Other animals (fur animals)</v>
          </cell>
          <cell r="B36" t="str">
            <v>-</v>
          </cell>
          <cell r="C36" t="str">
            <v>xstore_slurry</v>
          </cell>
          <cell r="D36" t="str">
            <v>-</v>
          </cell>
          <cell r="E36" t="str">
            <v>Other animals (fur animals)</v>
          </cell>
          <cell r="F36" t="str">
            <v>Fraction</v>
          </cell>
          <cell r="G36" t="str">
            <v>CS</v>
          </cell>
          <cell r="H36" t="str">
            <v>-</v>
          </cell>
          <cell r="I36" t="str">
            <v>NE</v>
          </cell>
          <cell r="K36" t="str">
            <v>NE</v>
          </cell>
          <cell r="L36" t="str">
            <v>NE</v>
          </cell>
          <cell r="M36" t="str">
            <v>NE</v>
          </cell>
          <cell r="N36" t="str">
            <v>NE</v>
          </cell>
          <cell r="O36" t="str">
            <v>NE</v>
          </cell>
          <cell r="P36" t="str">
            <v>NE</v>
          </cell>
          <cell r="Q36" t="str">
            <v>NE</v>
          </cell>
          <cell r="R36" t="str">
            <v>NE</v>
          </cell>
          <cell r="S36" t="str">
            <v>NE</v>
          </cell>
          <cell r="T36" t="str">
            <v>NE</v>
          </cell>
          <cell r="U36" t="str">
            <v>NE</v>
          </cell>
          <cell r="V36" t="str">
            <v>NE</v>
          </cell>
          <cell r="W36" t="str">
            <v>NE</v>
          </cell>
          <cell r="X36" t="str">
            <v>NE</v>
          </cell>
          <cell r="Y36" t="str">
            <v>NE</v>
          </cell>
          <cell r="Z36" t="str">
            <v>NE</v>
          </cell>
          <cell r="AA36" t="str">
            <v>NE</v>
          </cell>
          <cell r="AB36" t="str">
            <v>NE</v>
          </cell>
          <cell r="AC36" t="str">
            <v>NE</v>
          </cell>
          <cell r="AD36" t="str">
            <v>NE</v>
          </cell>
          <cell r="AE36" t="str">
            <v>NE</v>
          </cell>
          <cell r="AF36" t="str">
            <v>NE</v>
          </cell>
          <cell r="AG36" t="str">
            <v>NE</v>
          </cell>
          <cell r="AH36" t="str">
            <v>NE</v>
          </cell>
          <cell r="AI36" t="str">
            <v>NE</v>
          </cell>
          <cell r="AJ36" t="str">
            <v>NE</v>
          </cell>
          <cell r="AK36" t="str">
            <v>NE</v>
          </cell>
          <cell r="AL36" t="str">
            <v>NE</v>
          </cell>
          <cell r="AM36" t="str">
            <v>NE</v>
          </cell>
          <cell r="AN36" t="str">
            <v>NE</v>
          </cell>
          <cell r="AO36" t="str">
            <v>NE</v>
          </cell>
          <cell r="AU36" t="str">
            <v>NE</v>
          </cell>
        </row>
        <row r="37">
          <cell r="A37" t="str">
            <v>xstore_solid_Dairy cattle</v>
          </cell>
          <cell r="B37" t="str">
            <v>-</v>
          </cell>
          <cell r="C37" t="str">
            <v>xstore_solid</v>
          </cell>
          <cell r="D37" t="str">
            <v>-</v>
          </cell>
          <cell r="E37" t="str">
            <v>Dairy cattle</v>
          </cell>
          <cell r="F37" t="str">
            <v>Fraction</v>
          </cell>
          <cell r="G37" t="str">
            <v>CS</v>
          </cell>
          <cell r="H37" t="str">
            <v>-</v>
          </cell>
          <cell r="I37" t="str">
            <v>Sheet MMS_TERT</v>
          </cell>
          <cell r="K37">
            <v>1</v>
          </cell>
          <cell r="L37">
            <v>1</v>
          </cell>
          <cell r="M37">
            <v>1</v>
          </cell>
          <cell r="N37">
            <v>1</v>
          </cell>
          <cell r="O37">
            <v>1</v>
          </cell>
          <cell r="P37">
            <v>1</v>
          </cell>
          <cell r="Q37">
            <v>1</v>
          </cell>
          <cell r="R37">
            <v>1</v>
          </cell>
          <cell r="S37">
            <v>1</v>
          </cell>
          <cell r="T37">
            <v>1</v>
          </cell>
          <cell r="U37">
            <v>0.99999999999999689</v>
          </cell>
          <cell r="V37">
            <v>0.9972700081259066</v>
          </cell>
          <cell r="W37">
            <v>0.99424578920150575</v>
          </cell>
          <cell r="X37">
            <v>0.99089058650337425</v>
          </cell>
          <cell r="Y37">
            <v>0.98734453349625606</v>
          </cell>
          <cell r="Z37">
            <v>0.98413795219192035</v>
          </cell>
          <cell r="AA37">
            <v>0.98122787894766383</v>
          </cell>
          <cell r="AB37">
            <v>0.97753772435397812</v>
          </cell>
          <cell r="AC37">
            <v>0.97456731181502543</v>
          </cell>
          <cell r="AD37">
            <v>0.93813211093183668</v>
          </cell>
          <cell r="AE37">
            <v>0.89718427484742458</v>
          </cell>
          <cell r="AF37">
            <v>0.85867877812529769</v>
          </cell>
          <cell r="AG37">
            <v>0.82591237367990822</v>
          </cell>
          <cell r="AH37">
            <v>0.78573135359742519</v>
          </cell>
          <cell r="AI37">
            <v>0.79134705407334904</v>
          </cell>
          <cell r="AJ37">
            <v>0.79698153311690267</v>
          </cell>
          <cell r="AK37">
            <v>0.80737755226424424</v>
          </cell>
          <cell r="AL37">
            <v>0.80905173150120691</v>
          </cell>
          <cell r="AM37">
            <v>0.81217540522747289</v>
          </cell>
          <cell r="AN37">
            <v>0.79971791255289137</v>
          </cell>
          <cell r="AO37">
            <v>0.79971791255289137</v>
          </cell>
          <cell r="AU37" t="str">
            <v>[enter country-specific value]</v>
          </cell>
        </row>
        <row r="38">
          <cell r="A38" t="str">
            <v>xstore_solid_Non-dairy cattle</v>
          </cell>
          <cell r="B38" t="str">
            <v>-</v>
          </cell>
          <cell r="C38" t="str">
            <v>xstore_solid</v>
          </cell>
          <cell r="D38" t="str">
            <v>-</v>
          </cell>
          <cell r="E38" t="str">
            <v>Non-dairy cattle</v>
          </cell>
          <cell r="F38" t="str">
            <v>Fraction</v>
          </cell>
          <cell r="G38" t="str">
            <v>CS</v>
          </cell>
          <cell r="H38" t="str">
            <v>-</v>
          </cell>
          <cell r="I38" t="str">
            <v>Sheet MMS_TERT</v>
          </cell>
          <cell r="K38">
            <v>1</v>
          </cell>
          <cell r="L38">
            <v>1</v>
          </cell>
          <cell r="M38">
            <v>1</v>
          </cell>
          <cell r="N38">
            <v>1</v>
          </cell>
          <cell r="O38">
            <v>1</v>
          </cell>
          <cell r="P38">
            <v>1</v>
          </cell>
          <cell r="Q38">
            <v>1</v>
          </cell>
          <cell r="R38">
            <v>1</v>
          </cell>
          <cell r="S38">
            <v>1</v>
          </cell>
          <cell r="T38">
            <v>1</v>
          </cell>
          <cell r="U38">
            <v>0.99999999999999611</v>
          </cell>
          <cell r="V38">
            <v>0.99937858250710854</v>
          </cell>
          <cell r="W38">
            <v>0.9987675489902299</v>
          </cell>
          <cell r="X38">
            <v>0.99821753271704572</v>
          </cell>
          <cell r="Y38">
            <v>0.99764852379937408</v>
          </cell>
          <cell r="Z38">
            <v>0.9970418794367546</v>
          </cell>
          <cell r="AA38">
            <v>0.99643759811093902</v>
          </cell>
          <cell r="AB38">
            <v>0.9960245852809011</v>
          </cell>
          <cell r="AC38">
            <v>0.99558931959336439</v>
          </cell>
          <cell r="AD38">
            <v>0.9890474219089791</v>
          </cell>
          <cell r="AE38">
            <v>0.98297095510294097</v>
          </cell>
          <cell r="AF38">
            <v>0.97748755453400094</v>
          </cell>
          <cell r="AG38">
            <v>0.97199517141169667</v>
          </cell>
          <cell r="AH38">
            <v>0.96744706402141734</v>
          </cell>
          <cell r="AI38">
            <v>0.96981538098506692</v>
          </cell>
          <cell r="AJ38">
            <v>0.97071389332049474</v>
          </cell>
          <cell r="AK38">
            <v>0.97308481406895986</v>
          </cell>
          <cell r="AL38">
            <v>0.9718898069549099</v>
          </cell>
          <cell r="AM38">
            <v>0.97432380126496432</v>
          </cell>
          <cell r="AN38">
            <v>0.97482711698807789</v>
          </cell>
          <cell r="AO38">
            <v>0.97723513004670637</v>
          </cell>
          <cell r="AU38" t="str">
            <v>[enter country-specific value]</v>
          </cell>
        </row>
        <row r="39">
          <cell r="A39" t="str">
            <v>xstore_solid_Non-dairy cattle (calves)</v>
          </cell>
          <cell r="B39" t="str">
            <v>-</v>
          </cell>
          <cell r="C39" t="str">
            <v>xstore_solid</v>
          </cell>
          <cell r="D39" t="str">
            <v>-</v>
          </cell>
          <cell r="E39" t="str">
            <v>Non-dairy cattle (calves)</v>
          </cell>
          <cell r="F39" t="str">
            <v>Fraction</v>
          </cell>
          <cell r="G39" t="str">
            <v>CS</v>
          </cell>
          <cell r="H39" t="str">
            <v>-</v>
          </cell>
          <cell r="I39" t="str">
            <v>NE</v>
          </cell>
          <cell r="K39" t="str">
            <v>NE</v>
          </cell>
          <cell r="L39" t="str">
            <v>NE</v>
          </cell>
          <cell r="M39" t="str">
            <v>NE</v>
          </cell>
          <cell r="N39" t="str">
            <v>NE</v>
          </cell>
          <cell r="O39" t="str">
            <v>NE</v>
          </cell>
          <cell r="P39" t="str">
            <v>NE</v>
          </cell>
          <cell r="Q39" t="str">
            <v>NE</v>
          </cell>
          <cell r="R39" t="str">
            <v>NE</v>
          </cell>
          <cell r="S39" t="str">
            <v>NE</v>
          </cell>
          <cell r="T39" t="str">
            <v>NE</v>
          </cell>
          <cell r="U39" t="str">
            <v>NE</v>
          </cell>
          <cell r="V39" t="str">
            <v>NE</v>
          </cell>
          <cell r="W39" t="str">
            <v>NE</v>
          </cell>
          <cell r="X39" t="str">
            <v>NE</v>
          </cell>
          <cell r="Y39" t="str">
            <v>NE</v>
          </cell>
          <cell r="Z39" t="str">
            <v>NE</v>
          </cell>
          <cell r="AA39" t="str">
            <v>NE</v>
          </cell>
          <cell r="AB39" t="str">
            <v>NE</v>
          </cell>
          <cell r="AC39" t="str">
            <v>NE</v>
          </cell>
          <cell r="AD39" t="str">
            <v>NE</v>
          </cell>
          <cell r="AE39" t="str">
            <v>NE</v>
          </cell>
          <cell r="AF39" t="str">
            <v>NE</v>
          </cell>
          <cell r="AG39" t="str">
            <v>NE</v>
          </cell>
          <cell r="AH39" t="str">
            <v>NE</v>
          </cell>
          <cell r="AI39" t="str">
            <v>NE</v>
          </cell>
          <cell r="AJ39" t="str">
            <v>NE</v>
          </cell>
          <cell r="AK39" t="str">
            <v>NE</v>
          </cell>
          <cell r="AL39" t="str">
            <v>NE</v>
          </cell>
          <cell r="AM39" t="str">
            <v>NE</v>
          </cell>
          <cell r="AN39" t="str">
            <v>NE</v>
          </cell>
          <cell r="AO39" t="str">
            <v>NE</v>
          </cell>
          <cell r="AU39" t="str">
            <v>NE</v>
          </cell>
        </row>
        <row r="40">
          <cell r="A40" t="str">
            <v>xstore_solid_Sheep</v>
          </cell>
          <cell r="B40" t="str">
            <v>-</v>
          </cell>
          <cell r="C40" t="str">
            <v>xstore_solid</v>
          </cell>
          <cell r="D40" t="str">
            <v>-</v>
          </cell>
          <cell r="E40" t="str">
            <v>Sheep</v>
          </cell>
          <cell r="F40" t="str">
            <v>Fraction</v>
          </cell>
          <cell r="G40" t="str">
            <v>CS</v>
          </cell>
          <cell r="H40" t="str">
            <v>-</v>
          </cell>
          <cell r="K40">
            <v>1</v>
          </cell>
          <cell r="L40">
            <v>1</v>
          </cell>
          <cell r="M40">
            <v>1</v>
          </cell>
          <cell r="N40">
            <v>1</v>
          </cell>
          <cell r="O40">
            <v>1</v>
          </cell>
          <cell r="P40">
            <v>1</v>
          </cell>
          <cell r="Q40">
            <v>1</v>
          </cell>
          <cell r="R40">
            <v>1</v>
          </cell>
          <cell r="S40">
            <v>1</v>
          </cell>
          <cell r="T40">
            <v>1</v>
          </cell>
          <cell r="U40">
            <v>1</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cell r="AK40">
            <v>1</v>
          </cell>
          <cell r="AL40">
            <v>1</v>
          </cell>
          <cell r="AM40">
            <v>1</v>
          </cell>
          <cell r="AN40">
            <v>1</v>
          </cell>
          <cell r="AO40">
            <v>1</v>
          </cell>
          <cell r="AU40" t="str">
            <v>[enter country-specific value]</v>
          </cell>
        </row>
        <row r="41">
          <cell r="A41" t="str">
            <v>xstore_solid_Swine (finishing pigs)</v>
          </cell>
          <cell r="B41" t="str">
            <v>-</v>
          </cell>
          <cell r="C41" t="str">
            <v>xstore_solid</v>
          </cell>
          <cell r="D41" t="str">
            <v>-</v>
          </cell>
          <cell r="E41" t="str">
            <v>Swine (finishing pigs)</v>
          </cell>
          <cell r="F41" t="str">
            <v>Fraction</v>
          </cell>
          <cell r="G41" t="str">
            <v>CS</v>
          </cell>
          <cell r="H41" t="str">
            <v>-</v>
          </cell>
          <cell r="I41" t="str">
            <v>Sheet MMS_TERT</v>
          </cell>
          <cell r="K41">
            <v>1</v>
          </cell>
          <cell r="L41">
            <v>1</v>
          </cell>
          <cell r="M41">
            <v>1</v>
          </cell>
          <cell r="N41">
            <v>1</v>
          </cell>
          <cell r="O41">
            <v>1</v>
          </cell>
          <cell r="P41">
            <v>1</v>
          </cell>
          <cell r="Q41">
            <v>1</v>
          </cell>
          <cell r="R41">
            <v>1</v>
          </cell>
          <cell r="S41">
            <v>1</v>
          </cell>
          <cell r="T41">
            <v>1</v>
          </cell>
          <cell r="U41">
            <v>0.99999999999998546</v>
          </cell>
          <cell r="V41">
            <v>0.99970704312605063</v>
          </cell>
          <cell r="W41">
            <v>0.99941737214661874</v>
          </cell>
          <cell r="X41">
            <v>0.99903957642777919</v>
          </cell>
          <cell r="Y41">
            <v>0.99863457974128433</v>
          </cell>
          <cell r="Z41">
            <v>0.99819281162286078</v>
          </cell>
          <cell r="AA41">
            <v>0.99782391604048581</v>
          </cell>
          <cell r="AB41">
            <v>0.99749013492433125</v>
          </cell>
          <cell r="AC41">
            <v>0.99680249524333764</v>
          </cell>
          <cell r="AD41">
            <v>0.99062589049599836</v>
          </cell>
          <cell r="AE41">
            <v>0.98482951817453246</v>
          </cell>
          <cell r="AF41">
            <v>0.97507545529192874</v>
          </cell>
          <cell r="AG41">
            <v>0.96496573886807513</v>
          </cell>
          <cell r="AH41">
            <v>0.95053763709094596</v>
          </cell>
          <cell r="AI41">
            <v>0.95680252699424906</v>
          </cell>
          <cell r="AJ41">
            <v>0.96096154176058246</v>
          </cell>
          <cell r="AK41">
            <v>0.96721982067288759</v>
          </cell>
          <cell r="AL41">
            <v>0.96607137952307398</v>
          </cell>
          <cell r="AM41">
            <v>0.96886288035010326</v>
          </cell>
          <cell r="AN41">
            <v>0.97477174062811933</v>
          </cell>
          <cell r="AO41">
            <v>0.97371375173690122</v>
          </cell>
          <cell r="AU41" t="str">
            <v>[enter country-specific value]</v>
          </cell>
        </row>
        <row r="42">
          <cell r="A42" t="str">
            <v>xstore_solid_Swine (sows)</v>
          </cell>
          <cell r="B42" t="str">
            <v>-</v>
          </cell>
          <cell r="C42" t="str">
            <v>xstore_solid</v>
          </cell>
          <cell r="D42" t="str">
            <v>-</v>
          </cell>
          <cell r="E42" t="str">
            <v>Swine (sows)</v>
          </cell>
          <cell r="F42" t="str">
            <v>Fraction</v>
          </cell>
          <cell r="G42" t="str">
            <v>CS</v>
          </cell>
          <cell r="H42" t="str">
            <v>-</v>
          </cell>
          <cell r="I42" t="str">
            <v>Sheet MMS_TERT</v>
          </cell>
          <cell r="K42">
            <v>1</v>
          </cell>
          <cell r="L42">
            <v>1</v>
          </cell>
          <cell r="M42">
            <v>1</v>
          </cell>
          <cell r="N42">
            <v>1</v>
          </cell>
          <cell r="O42">
            <v>1</v>
          </cell>
          <cell r="P42">
            <v>1</v>
          </cell>
          <cell r="Q42">
            <v>1</v>
          </cell>
          <cell r="R42">
            <v>1</v>
          </cell>
          <cell r="S42">
            <v>1</v>
          </cell>
          <cell r="T42">
            <v>1</v>
          </cell>
          <cell r="U42">
            <v>0.99999999999992994</v>
          </cell>
          <cell r="V42">
            <v>1</v>
          </cell>
          <cell r="W42">
            <v>1</v>
          </cell>
          <cell r="X42">
            <v>1</v>
          </cell>
          <cell r="Y42">
            <v>1</v>
          </cell>
          <cell r="Z42">
            <v>1</v>
          </cell>
          <cell r="AA42">
            <v>1</v>
          </cell>
          <cell r="AB42">
            <v>1</v>
          </cell>
          <cell r="AC42">
            <v>1</v>
          </cell>
          <cell r="AD42">
            <v>1</v>
          </cell>
          <cell r="AE42">
            <v>1</v>
          </cell>
          <cell r="AF42">
            <v>1</v>
          </cell>
          <cell r="AG42">
            <v>1</v>
          </cell>
          <cell r="AH42">
            <v>1</v>
          </cell>
          <cell r="AI42">
            <v>1</v>
          </cell>
          <cell r="AJ42">
            <v>1</v>
          </cell>
          <cell r="AK42">
            <v>1</v>
          </cell>
          <cell r="AL42">
            <v>1</v>
          </cell>
          <cell r="AM42">
            <v>1</v>
          </cell>
          <cell r="AN42">
            <v>1</v>
          </cell>
          <cell r="AO42">
            <v>1</v>
          </cell>
          <cell r="AU42" t="str">
            <v>[enter country-specific value]</v>
          </cell>
        </row>
        <row r="43">
          <cell r="A43" t="str">
            <v>xstore_solid_Buffalo</v>
          </cell>
          <cell r="B43" t="str">
            <v>-</v>
          </cell>
          <cell r="C43" t="str">
            <v>xstore_solid</v>
          </cell>
          <cell r="D43" t="str">
            <v>-</v>
          </cell>
          <cell r="E43" t="str">
            <v>Buffalo</v>
          </cell>
          <cell r="F43" t="str">
            <v>Fraction</v>
          </cell>
          <cell r="G43" t="str">
            <v>CS</v>
          </cell>
          <cell r="H43" t="str">
            <v>-</v>
          </cell>
          <cell r="I43" t="str">
            <v>NE</v>
          </cell>
          <cell r="K43" t="str">
            <v>NE</v>
          </cell>
          <cell r="L43" t="str">
            <v>NE</v>
          </cell>
          <cell r="M43" t="str">
            <v>NE</v>
          </cell>
          <cell r="N43" t="str">
            <v>NE</v>
          </cell>
          <cell r="O43" t="str">
            <v>NE</v>
          </cell>
          <cell r="P43" t="str">
            <v>NE</v>
          </cell>
          <cell r="Q43" t="str">
            <v>NE</v>
          </cell>
          <cell r="R43" t="str">
            <v>NE</v>
          </cell>
          <cell r="S43" t="str">
            <v>NE</v>
          </cell>
          <cell r="T43" t="str">
            <v>NE</v>
          </cell>
          <cell r="U43" t="str">
            <v>NE</v>
          </cell>
          <cell r="V43" t="str">
            <v>NE</v>
          </cell>
          <cell r="W43" t="str">
            <v>NE</v>
          </cell>
          <cell r="X43" t="str">
            <v>NE</v>
          </cell>
          <cell r="Y43" t="str">
            <v>NE</v>
          </cell>
          <cell r="Z43" t="str">
            <v>NE</v>
          </cell>
          <cell r="AA43" t="str">
            <v>NE</v>
          </cell>
          <cell r="AB43" t="str">
            <v>NE</v>
          </cell>
          <cell r="AC43" t="str">
            <v>NE</v>
          </cell>
          <cell r="AD43" t="str">
            <v>NE</v>
          </cell>
          <cell r="AE43" t="str">
            <v>NE</v>
          </cell>
          <cell r="AF43" t="str">
            <v>NE</v>
          </cell>
          <cell r="AG43" t="str">
            <v>NE</v>
          </cell>
          <cell r="AH43" t="str">
            <v>NE</v>
          </cell>
          <cell r="AI43" t="str">
            <v>NE</v>
          </cell>
          <cell r="AJ43" t="str">
            <v>NE</v>
          </cell>
          <cell r="AK43" t="str">
            <v>NE</v>
          </cell>
          <cell r="AL43" t="str">
            <v>NE</v>
          </cell>
          <cell r="AM43" t="str">
            <v>NE</v>
          </cell>
          <cell r="AN43" t="str">
            <v>NE</v>
          </cell>
          <cell r="AO43" t="str">
            <v>NE</v>
          </cell>
          <cell r="AU43" t="str">
            <v>NE</v>
          </cell>
        </row>
        <row r="44">
          <cell r="A44" t="str">
            <v>xstore_solid_Goats</v>
          </cell>
          <cell r="B44" t="str">
            <v>-</v>
          </cell>
          <cell r="C44" t="str">
            <v>xstore_solid</v>
          </cell>
          <cell r="D44" t="str">
            <v>-</v>
          </cell>
          <cell r="E44" t="str">
            <v>Goats</v>
          </cell>
          <cell r="F44" t="str">
            <v>Fraction</v>
          </cell>
          <cell r="G44" t="str">
            <v>CS</v>
          </cell>
          <cell r="H44" t="str">
            <v>-</v>
          </cell>
          <cell r="I44" t="str">
            <v>[enter country-specific source]</v>
          </cell>
          <cell r="K44">
            <v>1</v>
          </cell>
          <cell r="L44">
            <v>1</v>
          </cell>
          <cell r="M44">
            <v>1</v>
          </cell>
          <cell r="N44">
            <v>1</v>
          </cell>
          <cell r="O44">
            <v>1</v>
          </cell>
          <cell r="P44">
            <v>1</v>
          </cell>
          <cell r="Q44">
            <v>1</v>
          </cell>
          <cell r="R44">
            <v>1</v>
          </cell>
          <cell r="S44">
            <v>1</v>
          </cell>
          <cell r="T44">
            <v>1</v>
          </cell>
          <cell r="U44">
            <v>1</v>
          </cell>
          <cell r="V44">
            <v>1</v>
          </cell>
          <cell r="W44">
            <v>1</v>
          </cell>
          <cell r="X44">
            <v>1</v>
          </cell>
          <cell r="Y44">
            <v>1</v>
          </cell>
          <cell r="Z44">
            <v>1</v>
          </cell>
          <cell r="AA44">
            <v>1</v>
          </cell>
          <cell r="AB44">
            <v>1</v>
          </cell>
          <cell r="AC44">
            <v>1</v>
          </cell>
          <cell r="AD44">
            <v>1</v>
          </cell>
          <cell r="AE44">
            <v>1</v>
          </cell>
          <cell r="AF44">
            <v>1</v>
          </cell>
          <cell r="AG44">
            <v>1</v>
          </cell>
          <cell r="AH44">
            <v>1</v>
          </cell>
          <cell r="AI44">
            <v>1</v>
          </cell>
          <cell r="AJ44">
            <v>1</v>
          </cell>
          <cell r="AK44">
            <v>1</v>
          </cell>
          <cell r="AL44">
            <v>1</v>
          </cell>
          <cell r="AM44">
            <v>1</v>
          </cell>
          <cell r="AN44">
            <v>1</v>
          </cell>
          <cell r="AO44">
            <v>1</v>
          </cell>
          <cell r="AU44" t="str">
            <v>[enter country-specific value]</v>
          </cell>
        </row>
        <row r="45">
          <cell r="A45" t="str">
            <v>xstore_solid_Horses</v>
          </cell>
          <cell r="B45" t="str">
            <v>-</v>
          </cell>
          <cell r="C45" t="str">
            <v>xstore_solid</v>
          </cell>
          <cell r="D45" t="str">
            <v>-</v>
          </cell>
          <cell r="E45" t="str">
            <v>Horses</v>
          </cell>
          <cell r="F45" t="str">
            <v>Fraction</v>
          </cell>
          <cell r="G45" t="str">
            <v>CS</v>
          </cell>
          <cell r="H45" t="str">
            <v>-</v>
          </cell>
          <cell r="I45" t="str">
            <v>[enter country-specific source]</v>
          </cell>
          <cell r="K45">
            <v>1</v>
          </cell>
          <cell r="L45">
            <v>1</v>
          </cell>
          <cell r="M45">
            <v>1</v>
          </cell>
          <cell r="N45">
            <v>1</v>
          </cell>
          <cell r="O45">
            <v>1</v>
          </cell>
          <cell r="P45">
            <v>1</v>
          </cell>
          <cell r="Q45">
            <v>1</v>
          </cell>
          <cell r="R45">
            <v>1</v>
          </cell>
          <cell r="S45">
            <v>1</v>
          </cell>
          <cell r="T45">
            <v>1</v>
          </cell>
          <cell r="U45">
            <v>1</v>
          </cell>
          <cell r="V45">
            <v>1</v>
          </cell>
          <cell r="W45">
            <v>1</v>
          </cell>
          <cell r="X45">
            <v>1</v>
          </cell>
          <cell r="Y45">
            <v>1</v>
          </cell>
          <cell r="Z45">
            <v>1</v>
          </cell>
          <cell r="AA45">
            <v>1</v>
          </cell>
          <cell r="AB45">
            <v>1</v>
          </cell>
          <cell r="AC45">
            <v>1</v>
          </cell>
          <cell r="AD45">
            <v>1</v>
          </cell>
          <cell r="AE45">
            <v>1</v>
          </cell>
          <cell r="AF45">
            <v>1</v>
          </cell>
          <cell r="AG45">
            <v>1</v>
          </cell>
          <cell r="AH45">
            <v>1</v>
          </cell>
          <cell r="AI45">
            <v>1</v>
          </cell>
          <cell r="AJ45">
            <v>1</v>
          </cell>
          <cell r="AK45">
            <v>1</v>
          </cell>
          <cell r="AL45">
            <v>1</v>
          </cell>
          <cell r="AM45">
            <v>1</v>
          </cell>
          <cell r="AN45">
            <v>1</v>
          </cell>
          <cell r="AO45">
            <v>1</v>
          </cell>
          <cell r="AU45" t="str">
            <v>[enter country-specific value]</v>
          </cell>
        </row>
        <row r="46">
          <cell r="A46" t="str">
            <v>xstore_solid_Mules and asses</v>
          </cell>
          <cell r="B46" t="str">
            <v>-</v>
          </cell>
          <cell r="C46" t="str">
            <v>xstore_solid</v>
          </cell>
          <cell r="D46" t="str">
            <v>-</v>
          </cell>
          <cell r="E46" t="str">
            <v>Mules and asses</v>
          </cell>
          <cell r="F46" t="str">
            <v>Fraction</v>
          </cell>
          <cell r="G46" t="str">
            <v>CS</v>
          </cell>
          <cell r="H46" t="str">
            <v>-</v>
          </cell>
          <cell r="I46" t="str">
            <v>NE</v>
          </cell>
          <cell r="K46" t="str">
            <v>NE</v>
          </cell>
          <cell r="L46" t="str">
            <v>NE</v>
          </cell>
          <cell r="M46" t="str">
            <v>NE</v>
          </cell>
          <cell r="N46" t="str">
            <v>NE</v>
          </cell>
          <cell r="O46" t="str">
            <v>NE</v>
          </cell>
          <cell r="P46" t="str">
            <v>NE</v>
          </cell>
          <cell r="Q46" t="str">
            <v>NE</v>
          </cell>
          <cell r="R46" t="str">
            <v>NE</v>
          </cell>
          <cell r="S46" t="str">
            <v>NE</v>
          </cell>
          <cell r="T46" t="str">
            <v>NE</v>
          </cell>
          <cell r="U46" t="str">
            <v>NE</v>
          </cell>
          <cell r="V46" t="str">
            <v>NE</v>
          </cell>
          <cell r="W46" t="str">
            <v>NE</v>
          </cell>
          <cell r="X46" t="str">
            <v>NE</v>
          </cell>
          <cell r="Y46" t="str">
            <v>NE</v>
          </cell>
          <cell r="Z46" t="str">
            <v>NE</v>
          </cell>
          <cell r="AA46" t="str">
            <v>NE</v>
          </cell>
          <cell r="AB46" t="str">
            <v>NE</v>
          </cell>
          <cell r="AC46" t="str">
            <v>NE</v>
          </cell>
          <cell r="AD46" t="str">
            <v>NE</v>
          </cell>
          <cell r="AE46" t="str">
            <v>NE</v>
          </cell>
          <cell r="AF46" t="str">
            <v>NE</v>
          </cell>
          <cell r="AG46" t="str">
            <v>NE</v>
          </cell>
          <cell r="AH46" t="str">
            <v>NE</v>
          </cell>
          <cell r="AI46" t="str">
            <v>NE</v>
          </cell>
          <cell r="AJ46" t="str">
            <v>NE</v>
          </cell>
          <cell r="AK46" t="str">
            <v>NE</v>
          </cell>
          <cell r="AL46" t="str">
            <v>NE</v>
          </cell>
          <cell r="AM46" t="str">
            <v>NE</v>
          </cell>
          <cell r="AN46" t="str">
            <v>NE</v>
          </cell>
          <cell r="AO46" t="str">
            <v>NE</v>
          </cell>
          <cell r="AU46" t="str">
            <v>NE</v>
          </cell>
        </row>
        <row r="47">
          <cell r="A47" t="str">
            <v>xstore_solid_Laying hens</v>
          </cell>
          <cell r="B47" t="str">
            <v>-</v>
          </cell>
          <cell r="C47" t="str">
            <v>xstore_solid</v>
          </cell>
          <cell r="D47" t="str">
            <v>-</v>
          </cell>
          <cell r="E47" t="str">
            <v>Laying hens</v>
          </cell>
          <cell r="F47" t="str">
            <v>Fraction</v>
          </cell>
          <cell r="G47" t="str">
            <v>CS</v>
          </cell>
          <cell r="H47" t="str">
            <v>-</v>
          </cell>
          <cell r="I47" t="str">
            <v>[enter country-specific source]</v>
          </cell>
          <cell r="K47">
            <v>1</v>
          </cell>
          <cell r="L47">
            <v>1</v>
          </cell>
          <cell r="M47">
            <v>1</v>
          </cell>
          <cell r="N47">
            <v>1</v>
          </cell>
          <cell r="O47">
            <v>1</v>
          </cell>
          <cell r="P47">
            <v>1</v>
          </cell>
          <cell r="Q47">
            <v>1</v>
          </cell>
          <cell r="R47">
            <v>1</v>
          </cell>
          <cell r="S47">
            <v>1</v>
          </cell>
          <cell r="T47">
            <v>1</v>
          </cell>
          <cell r="U47">
            <v>1</v>
          </cell>
          <cell r="V47">
            <v>1</v>
          </cell>
          <cell r="W47">
            <v>1</v>
          </cell>
          <cell r="X47">
            <v>1</v>
          </cell>
          <cell r="Y47">
            <v>1</v>
          </cell>
          <cell r="Z47">
            <v>1</v>
          </cell>
          <cell r="AA47">
            <v>1</v>
          </cell>
          <cell r="AB47">
            <v>1</v>
          </cell>
          <cell r="AC47">
            <v>1</v>
          </cell>
          <cell r="AD47">
            <v>1</v>
          </cell>
          <cell r="AE47">
            <v>1</v>
          </cell>
          <cell r="AF47">
            <v>1</v>
          </cell>
          <cell r="AG47">
            <v>1</v>
          </cell>
          <cell r="AH47">
            <v>1</v>
          </cell>
          <cell r="AI47">
            <v>1</v>
          </cell>
          <cell r="AJ47">
            <v>1</v>
          </cell>
          <cell r="AK47">
            <v>1</v>
          </cell>
          <cell r="AL47">
            <v>1</v>
          </cell>
          <cell r="AM47">
            <v>1</v>
          </cell>
          <cell r="AN47">
            <v>1</v>
          </cell>
          <cell r="AO47">
            <v>1</v>
          </cell>
          <cell r="AU47" t="str">
            <v>[enter country-specific value]</v>
          </cell>
        </row>
        <row r="48">
          <cell r="A48" t="str">
            <v>xstore_solid_Broilers</v>
          </cell>
          <cell r="B48" t="str">
            <v>-</v>
          </cell>
          <cell r="C48" t="str">
            <v>xstore_solid</v>
          </cell>
          <cell r="D48" t="str">
            <v>-</v>
          </cell>
          <cell r="E48" t="str">
            <v>Broilers</v>
          </cell>
          <cell r="F48" t="str">
            <v>Fraction</v>
          </cell>
          <cell r="G48" t="str">
            <v>CS</v>
          </cell>
          <cell r="H48" t="str">
            <v>-</v>
          </cell>
          <cell r="I48" t="str">
            <v>[enter country-specific source]</v>
          </cell>
          <cell r="K48">
            <v>1</v>
          </cell>
          <cell r="L48">
            <v>1</v>
          </cell>
          <cell r="M48">
            <v>1</v>
          </cell>
          <cell r="N48">
            <v>1</v>
          </cell>
          <cell r="O48">
            <v>1</v>
          </cell>
          <cell r="P48">
            <v>1</v>
          </cell>
          <cell r="Q48">
            <v>1</v>
          </cell>
          <cell r="R48">
            <v>1</v>
          </cell>
          <cell r="S48">
            <v>1</v>
          </cell>
          <cell r="T48">
            <v>1</v>
          </cell>
          <cell r="U48">
            <v>1</v>
          </cell>
          <cell r="V48">
            <v>1</v>
          </cell>
          <cell r="W48">
            <v>1</v>
          </cell>
          <cell r="X48">
            <v>1</v>
          </cell>
          <cell r="Y48">
            <v>1</v>
          </cell>
          <cell r="Z48">
            <v>1</v>
          </cell>
          <cell r="AA48">
            <v>1</v>
          </cell>
          <cell r="AB48">
            <v>1</v>
          </cell>
          <cell r="AC48">
            <v>1</v>
          </cell>
          <cell r="AD48">
            <v>1</v>
          </cell>
          <cell r="AE48">
            <v>1</v>
          </cell>
          <cell r="AF48">
            <v>1</v>
          </cell>
          <cell r="AG48">
            <v>1</v>
          </cell>
          <cell r="AH48">
            <v>1</v>
          </cell>
          <cell r="AI48">
            <v>1</v>
          </cell>
          <cell r="AJ48">
            <v>1</v>
          </cell>
          <cell r="AK48">
            <v>0.59</v>
          </cell>
          <cell r="AL48">
            <v>0.57999999999999996</v>
          </cell>
          <cell r="AM48">
            <v>0.56999999999999995</v>
          </cell>
          <cell r="AN48">
            <v>0.61</v>
          </cell>
          <cell r="AO48">
            <v>0.65</v>
          </cell>
          <cell r="AU48" t="str">
            <v>[enter country-specific value]</v>
          </cell>
        </row>
        <row r="49">
          <cell r="A49" t="str">
            <v>xstore_solid_Turkeys</v>
          </cell>
          <cell r="B49" t="str">
            <v>-</v>
          </cell>
          <cell r="C49" t="str">
            <v>xstore_solid</v>
          </cell>
          <cell r="D49" t="str">
            <v>-</v>
          </cell>
          <cell r="E49" t="str">
            <v>Turkeys</v>
          </cell>
          <cell r="F49" t="str">
            <v>Fraction</v>
          </cell>
          <cell r="G49" t="str">
            <v>CS</v>
          </cell>
          <cell r="H49" t="str">
            <v>-</v>
          </cell>
          <cell r="I49" t="str">
            <v>[enter country-specific source]</v>
          </cell>
          <cell r="K49">
            <v>1</v>
          </cell>
          <cell r="L49">
            <v>1</v>
          </cell>
          <cell r="M49">
            <v>1</v>
          </cell>
          <cell r="N49">
            <v>1</v>
          </cell>
          <cell r="O49">
            <v>1</v>
          </cell>
          <cell r="P49">
            <v>1</v>
          </cell>
          <cell r="Q49">
            <v>1</v>
          </cell>
          <cell r="R49">
            <v>1</v>
          </cell>
          <cell r="S49">
            <v>1</v>
          </cell>
          <cell r="T49">
            <v>1</v>
          </cell>
          <cell r="U49">
            <v>1</v>
          </cell>
          <cell r="V49">
            <v>1</v>
          </cell>
          <cell r="W49">
            <v>1</v>
          </cell>
          <cell r="X49">
            <v>1</v>
          </cell>
          <cell r="Y49">
            <v>1</v>
          </cell>
          <cell r="Z49">
            <v>1</v>
          </cell>
          <cell r="AA49">
            <v>1</v>
          </cell>
          <cell r="AB49">
            <v>1</v>
          </cell>
          <cell r="AC49">
            <v>1</v>
          </cell>
          <cell r="AD49">
            <v>1</v>
          </cell>
          <cell r="AE49">
            <v>1</v>
          </cell>
          <cell r="AF49">
            <v>1</v>
          </cell>
          <cell r="AG49">
            <v>1</v>
          </cell>
          <cell r="AH49">
            <v>1</v>
          </cell>
          <cell r="AI49">
            <v>1</v>
          </cell>
          <cell r="AJ49">
            <v>1</v>
          </cell>
          <cell r="AK49">
            <v>1</v>
          </cell>
          <cell r="AL49">
            <v>1</v>
          </cell>
          <cell r="AM49">
            <v>1</v>
          </cell>
          <cell r="AN49">
            <v>1</v>
          </cell>
          <cell r="AO49">
            <v>1</v>
          </cell>
          <cell r="AU49" t="str">
            <v>[enter country-specific value]</v>
          </cell>
        </row>
        <row r="50">
          <cell r="A50" t="str">
            <v>xstore_solid_Other poultry (ducks)</v>
          </cell>
          <cell r="B50" t="str">
            <v>-</v>
          </cell>
          <cell r="C50" t="str">
            <v>xstore_solid</v>
          </cell>
          <cell r="D50" t="str">
            <v>-</v>
          </cell>
          <cell r="E50" t="str">
            <v>Other poultry (ducks)</v>
          </cell>
          <cell r="F50" t="str">
            <v>Fraction</v>
          </cell>
          <cell r="G50" t="str">
            <v>CS</v>
          </cell>
          <cell r="H50" t="str">
            <v>-</v>
          </cell>
          <cell r="I50" t="str">
            <v>[enter country-specific source]</v>
          </cell>
          <cell r="K50">
            <v>1</v>
          </cell>
          <cell r="L50">
            <v>1</v>
          </cell>
          <cell r="M50">
            <v>1</v>
          </cell>
          <cell r="N50">
            <v>1</v>
          </cell>
          <cell r="O50">
            <v>1</v>
          </cell>
          <cell r="P50">
            <v>1</v>
          </cell>
          <cell r="Q50">
            <v>1</v>
          </cell>
          <cell r="R50">
            <v>1</v>
          </cell>
          <cell r="S50">
            <v>1</v>
          </cell>
          <cell r="T50">
            <v>1</v>
          </cell>
          <cell r="U50">
            <v>1</v>
          </cell>
          <cell r="V50">
            <v>1</v>
          </cell>
          <cell r="W50">
            <v>1</v>
          </cell>
          <cell r="X50">
            <v>1</v>
          </cell>
          <cell r="Y50">
            <v>1</v>
          </cell>
          <cell r="Z50">
            <v>1</v>
          </cell>
          <cell r="AA50">
            <v>1</v>
          </cell>
          <cell r="AB50">
            <v>1</v>
          </cell>
          <cell r="AC50">
            <v>1</v>
          </cell>
          <cell r="AD50">
            <v>1</v>
          </cell>
          <cell r="AE50">
            <v>1</v>
          </cell>
          <cell r="AF50">
            <v>1</v>
          </cell>
          <cell r="AG50">
            <v>1</v>
          </cell>
          <cell r="AH50">
            <v>1</v>
          </cell>
          <cell r="AI50">
            <v>1</v>
          </cell>
          <cell r="AJ50">
            <v>1</v>
          </cell>
          <cell r="AK50">
            <v>1</v>
          </cell>
          <cell r="AL50">
            <v>1</v>
          </cell>
          <cell r="AM50">
            <v>1</v>
          </cell>
          <cell r="AN50">
            <v>1</v>
          </cell>
          <cell r="AO50">
            <v>1</v>
          </cell>
          <cell r="AU50" t="str">
            <v>[enter country-specific value]</v>
          </cell>
        </row>
        <row r="51">
          <cell r="A51" t="str">
            <v>xstore_solid_Other poultry (geese)</v>
          </cell>
          <cell r="B51" t="str">
            <v>-</v>
          </cell>
          <cell r="C51" t="str">
            <v>xstore_solid</v>
          </cell>
          <cell r="D51" t="str">
            <v>-</v>
          </cell>
          <cell r="E51" t="str">
            <v>Other poultry (geese)</v>
          </cell>
          <cell r="F51" t="str">
            <v>Fraction</v>
          </cell>
          <cell r="G51" t="str">
            <v>CS</v>
          </cell>
          <cell r="H51" t="str">
            <v>-</v>
          </cell>
          <cell r="I51" t="str">
            <v>[enter country-specific source]</v>
          </cell>
          <cell r="K51">
            <v>1</v>
          </cell>
          <cell r="L51">
            <v>1</v>
          </cell>
          <cell r="M51">
            <v>1</v>
          </cell>
          <cell r="N51">
            <v>1</v>
          </cell>
          <cell r="O51">
            <v>1</v>
          </cell>
          <cell r="P51">
            <v>1</v>
          </cell>
          <cell r="Q51">
            <v>1</v>
          </cell>
          <cell r="R51">
            <v>1</v>
          </cell>
          <cell r="S51">
            <v>1</v>
          </cell>
          <cell r="T51">
            <v>1</v>
          </cell>
          <cell r="U51">
            <v>1</v>
          </cell>
          <cell r="V51">
            <v>1</v>
          </cell>
          <cell r="W51">
            <v>1</v>
          </cell>
          <cell r="X51">
            <v>1</v>
          </cell>
          <cell r="Y51">
            <v>1</v>
          </cell>
          <cell r="Z51">
            <v>1</v>
          </cell>
          <cell r="AA51">
            <v>1</v>
          </cell>
          <cell r="AB51">
            <v>1</v>
          </cell>
          <cell r="AC51">
            <v>1</v>
          </cell>
          <cell r="AD51">
            <v>1</v>
          </cell>
          <cell r="AE51">
            <v>1</v>
          </cell>
          <cell r="AF51">
            <v>1</v>
          </cell>
          <cell r="AG51">
            <v>1</v>
          </cell>
          <cell r="AH51">
            <v>1</v>
          </cell>
          <cell r="AI51">
            <v>1</v>
          </cell>
          <cell r="AJ51">
            <v>1</v>
          </cell>
          <cell r="AK51">
            <v>1</v>
          </cell>
          <cell r="AL51">
            <v>1</v>
          </cell>
          <cell r="AM51">
            <v>1</v>
          </cell>
          <cell r="AN51">
            <v>1</v>
          </cell>
          <cell r="AO51">
            <v>1</v>
          </cell>
          <cell r="AU51" t="str">
            <v>[enter country-specific value]</v>
          </cell>
        </row>
        <row r="52">
          <cell r="A52" t="str">
            <v>xstore_solid_Other animals (fur animals)</v>
          </cell>
          <cell r="B52" t="str">
            <v>-</v>
          </cell>
          <cell r="C52" t="str">
            <v>xstore_solid</v>
          </cell>
          <cell r="D52" t="str">
            <v>-</v>
          </cell>
          <cell r="E52" t="str">
            <v>Other animals (fur animals)</v>
          </cell>
          <cell r="F52" t="str">
            <v>Fraction</v>
          </cell>
          <cell r="G52" t="str">
            <v>CS</v>
          </cell>
          <cell r="H52" t="str">
            <v>-</v>
          </cell>
          <cell r="I52" t="str">
            <v>NE</v>
          </cell>
          <cell r="K52" t="str">
            <v>NE</v>
          </cell>
          <cell r="L52" t="str">
            <v>NE</v>
          </cell>
          <cell r="M52" t="str">
            <v>NE</v>
          </cell>
          <cell r="N52" t="str">
            <v>NE</v>
          </cell>
          <cell r="O52" t="str">
            <v>NE</v>
          </cell>
          <cell r="P52" t="str">
            <v>NE</v>
          </cell>
          <cell r="Q52" t="str">
            <v>NE</v>
          </cell>
          <cell r="R52" t="str">
            <v>NE</v>
          </cell>
          <cell r="S52" t="str">
            <v>NE</v>
          </cell>
          <cell r="T52" t="str">
            <v>NE</v>
          </cell>
          <cell r="U52" t="str">
            <v>NE</v>
          </cell>
          <cell r="V52" t="str">
            <v>NE</v>
          </cell>
          <cell r="W52" t="str">
            <v>NE</v>
          </cell>
          <cell r="X52" t="str">
            <v>NE</v>
          </cell>
          <cell r="Y52" t="str">
            <v>NE</v>
          </cell>
          <cell r="Z52" t="str">
            <v>NE</v>
          </cell>
          <cell r="AA52" t="str">
            <v>NE</v>
          </cell>
          <cell r="AB52" t="str">
            <v>NE</v>
          </cell>
          <cell r="AC52" t="str">
            <v>NE</v>
          </cell>
          <cell r="AD52" t="str">
            <v>NE</v>
          </cell>
          <cell r="AE52" t="str">
            <v>NE</v>
          </cell>
          <cell r="AF52" t="str">
            <v>NE</v>
          </cell>
          <cell r="AG52" t="str">
            <v>NE</v>
          </cell>
          <cell r="AH52" t="str">
            <v>NE</v>
          </cell>
          <cell r="AI52" t="str">
            <v>NE</v>
          </cell>
          <cell r="AJ52" t="str">
            <v>NE</v>
          </cell>
          <cell r="AK52" t="str">
            <v>NE</v>
          </cell>
          <cell r="AL52" t="str">
            <v>NE</v>
          </cell>
          <cell r="AM52" t="str">
            <v>NE</v>
          </cell>
          <cell r="AN52" t="str">
            <v>NE</v>
          </cell>
          <cell r="AO52" t="str">
            <v>NE</v>
          </cell>
          <cell r="AU52" t="str">
            <v>NE</v>
          </cell>
        </row>
        <row r="53">
          <cell r="A53" t="str">
            <v>xbiogas_slurry_Dairy cattle</v>
          </cell>
          <cell r="B53" t="str">
            <v>-</v>
          </cell>
          <cell r="C53" t="str">
            <v>xbiogas_slurry</v>
          </cell>
          <cell r="D53" t="str">
            <v>-</v>
          </cell>
          <cell r="E53" t="str">
            <v>Dairy cattle</v>
          </cell>
          <cell r="F53" t="str">
            <v>Fraction</v>
          </cell>
          <cell r="G53" t="str">
            <v>CS</v>
          </cell>
          <cell r="H53" t="str">
            <v>-</v>
          </cell>
          <cell r="I53" t="str">
            <v>Sheet MMS_TERT</v>
          </cell>
          <cell r="K53">
            <v>0</v>
          </cell>
          <cell r="L53">
            <v>0</v>
          </cell>
          <cell r="M53">
            <v>0</v>
          </cell>
          <cell r="N53">
            <v>0</v>
          </cell>
          <cell r="O53">
            <v>0</v>
          </cell>
          <cell r="P53">
            <v>0</v>
          </cell>
          <cell r="Q53">
            <v>0</v>
          </cell>
          <cell r="R53">
            <v>0</v>
          </cell>
          <cell r="S53">
            <v>0</v>
          </cell>
          <cell r="T53">
            <v>0</v>
          </cell>
          <cell r="U53">
            <v>7.6605388699135801E-15</v>
          </cell>
          <cell r="V53">
            <v>8.5697730276945716E-3</v>
          </cell>
          <cell r="W53">
            <v>1.8202782317636723E-2</v>
          </cell>
          <cell r="X53">
            <v>2.9378226394718432E-2</v>
          </cell>
          <cell r="Y53">
            <v>4.1133725712801716E-2</v>
          </cell>
          <cell r="Z53">
            <v>5.145805435875106E-2</v>
          </cell>
          <cell r="AA53">
            <v>6.486001390239482E-2</v>
          </cell>
          <cell r="AB53">
            <v>7.5308440878385063E-2</v>
          </cell>
          <cell r="AC53">
            <v>8.4560108169625114E-2</v>
          </cell>
          <cell r="AD53">
            <v>0.20449547160500214</v>
          </cell>
          <cell r="AE53">
            <v>0.31742823002054443</v>
          </cell>
          <cell r="AF53">
            <v>0.41967220401913463</v>
          </cell>
          <cell r="AG53">
            <v>0.52491235295691263</v>
          </cell>
          <cell r="AH53">
            <v>0.62543702765525722</v>
          </cell>
          <cell r="AI53">
            <v>0.62197341140506923</v>
          </cell>
          <cell r="AJ53">
            <v>0.61822786632028959</v>
          </cell>
          <cell r="AK53">
            <v>0.62598149728073382</v>
          </cell>
          <cell r="AL53">
            <v>0.62185358697962356</v>
          </cell>
          <cell r="AM53">
            <v>0.61419795845213554</v>
          </cell>
          <cell r="AN53">
            <v>0.63065239903348291</v>
          </cell>
          <cell r="AO53">
            <v>0.63065239903348291</v>
          </cell>
          <cell r="AU53" t="str">
            <v>[enter country-specific value]</v>
          </cell>
        </row>
        <row r="54">
          <cell r="A54" t="str">
            <v>xbiogas_slurry_Non-dairy cattle</v>
          </cell>
          <cell r="B54" t="str">
            <v>-</v>
          </cell>
          <cell r="C54" t="str">
            <v>xbiogas_slurry</v>
          </cell>
          <cell r="D54" t="str">
            <v>-</v>
          </cell>
          <cell r="E54" t="str">
            <v>Non-dairy cattle</v>
          </cell>
          <cell r="F54" t="str">
            <v>Fraction</v>
          </cell>
          <cell r="G54" t="str">
            <v>CS</v>
          </cell>
          <cell r="H54" t="str">
            <v>-</v>
          </cell>
          <cell r="I54" t="str">
            <v>Sheet MMS_TERT</v>
          </cell>
          <cell r="K54">
            <v>0</v>
          </cell>
          <cell r="L54">
            <v>0</v>
          </cell>
          <cell r="M54">
            <v>0</v>
          </cell>
          <cell r="N54">
            <v>0</v>
          </cell>
          <cell r="O54">
            <v>0</v>
          </cell>
          <cell r="P54">
            <v>0</v>
          </cell>
          <cell r="Q54">
            <v>0</v>
          </cell>
          <cell r="R54">
            <v>0</v>
          </cell>
          <cell r="S54">
            <v>0</v>
          </cell>
          <cell r="T54">
            <v>0</v>
          </cell>
          <cell r="U54">
            <v>1.4876988529977098E-14</v>
          </cell>
          <cell r="V54">
            <v>1.748784509619794E-3</v>
          </cell>
          <cell r="W54">
            <v>3.4591839358972809E-3</v>
          </cell>
          <cell r="X54">
            <v>4.9902957788419133E-3</v>
          </cell>
          <cell r="Y54">
            <v>6.5664806288343591E-3</v>
          </cell>
          <cell r="Z54">
            <v>8.2388687563333951E-3</v>
          </cell>
          <cell r="AA54">
            <v>1.036681421939023E-2</v>
          </cell>
          <cell r="AB54">
            <v>1.2321861706594328E-2</v>
          </cell>
          <cell r="AC54">
            <v>1.50280708579833E-2</v>
          </cell>
          <cell r="AD54">
            <v>4.2265440539802523E-2</v>
          </cell>
          <cell r="AE54">
            <v>7.4831315677420074E-2</v>
          </cell>
          <cell r="AF54">
            <v>0.10378212825228028</v>
          </cell>
          <cell r="AG54">
            <v>0.12932093155200564</v>
          </cell>
          <cell r="AH54">
            <v>0.17914438669788735</v>
          </cell>
          <cell r="AI54">
            <v>0.19370063001404281</v>
          </cell>
          <cell r="AJ54">
            <v>0.22090955071164908</v>
          </cell>
          <cell r="AK54">
            <v>0.24647509859435224</v>
          </cell>
          <cell r="AL54">
            <v>0.26783190485330188</v>
          </cell>
          <cell r="AM54">
            <v>0.26195218367290285</v>
          </cell>
          <cell r="AN54">
            <v>0.29445619308043935</v>
          </cell>
          <cell r="AO54">
            <v>0.37195657528844661</v>
          </cell>
          <cell r="AU54" t="str">
            <v>[enter country-specific value]</v>
          </cell>
        </row>
        <row r="55">
          <cell r="A55" t="str">
            <v>xbiogas_slurry_Non-dairy cattle (calves)</v>
          </cell>
          <cell r="B55" t="str">
            <v>-</v>
          </cell>
          <cell r="C55" t="str">
            <v>xbiogas_slurry</v>
          </cell>
          <cell r="D55" t="str">
            <v>-</v>
          </cell>
          <cell r="E55" t="str">
            <v>Non-dairy cattle (calves)</v>
          </cell>
          <cell r="F55" t="str">
            <v>Fraction</v>
          </cell>
          <cell r="G55" t="str">
            <v>CS</v>
          </cell>
          <cell r="H55" t="str">
            <v>-</v>
          </cell>
          <cell r="I55" t="str">
            <v>NE</v>
          </cell>
          <cell r="K55" t="str">
            <v>NE</v>
          </cell>
          <cell r="L55" t="str">
            <v>NE</v>
          </cell>
          <cell r="M55" t="str">
            <v>NE</v>
          </cell>
          <cell r="N55" t="str">
            <v>NE</v>
          </cell>
          <cell r="O55" t="str">
            <v>NE</v>
          </cell>
          <cell r="P55" t="str">
            <v>NE</v>
          </cell>
          <cell r="Q55" t="str">
            <v>NE</v>
          </cell>
          <cell r="R55" t="str">
            <v>NE</v>
          </cell>
          <cell r="S55" t="str">
            <v>NE</v>
          </cell>
          <cell r="T55" t="str">
            <v>NE</v>
          </cell>
          <cell r="U55" t="str">
            <v>NE</v>
          </cell>
          <cell r="V55" t="str">
            <v>NE</v>
          </cell>
          <cell r="W55" t="str">
            <v>NE</v>
          </cell>
          <cell r="X55" t="str">
            <v>NE</v>
          </cell>
          <cell r="Y55" t="str">
            <v>NE</v>
          </cell>
          <cell r="Z55" t="str">
            <v>NE</v>
          </cell>
          <cell r="AA55" t="str">
            <v>NE</v>
          </cell>
          <cell r="AB55" t="str">
            <v>NE</v>
          </cell>
          <cell r="AC55" t="str">
            <v>NE</v>
          </cell>
          <cell r="AD55" t="str">
            <v>NE</v>
          </cell>
          <cell r="AE55" t="str">
            <v>NE</v>
          </cell>
          <cell r="AF55" t="str">
            <v>NE</v>
          </cell>
          <cell r="AG55" t="str">
            <v>NE</v>
          </cell>
          <cell r="AH55" t="str">
            <v>NE</v>
          </cell>
          <cell r="AI55" t="str">
            <v>NE</v>
          </cell>
          <cell r="AJ55" t="str">
            <v>NE</v>
          </cell>
          <cell r="AK55" t="str">
            <v>NE</v>
          </cell>
          <cell r="AL55" t="str">
            <v>NE</v>
          </cell>
          <cell r="AM55" t="str">
            <v>NE</v>
          </cell>
          <cell r="AN55" t="str">
            <v>NE</v>
          </cell>
          <cell r="AO55" t="str">
            <v>NE</v>
          </cell>
          <cell r="AU55" t="str">
            <v>NE</v>
          </cell>
        </row>
        <row r="56">
          <cell r="A56" t="str">
            <v>xbiogas_slurry_Sheep</v>
          </cell>
          <cell r="B56" t="str">
            <v>-</v>
          </cell>
          <cell r="C56" t="str">
            <v>xbiogas_slurry</v>
          </cell>
          <cell r="D56" t="str">
            <v>-</v>
          </cell>
          <cell r="E56" t="str">
            <v>Sheep</v>
          </cell>
          <cell r="F56" t="str">
            <v>Fraction</v>
          </cell>
          <cell r="G56" t="str">
            <v>CS</v>
          </cell>
          <cell r="H56" t="str">
            <v>-</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U56" t="str">
            <v>[enter country-specific value]</v>
          </cell>
        </row>
        <row r="57">
          <cell r="A57" t="str">
            <v>xbiogas_slurry_Swine (finishing pigs)</v>
          </cell>
          <cell r="B57" t="str">
            <v>-</v>
          </cell>
          <cell r="C57" t="str">
            <v>xbiogas_slurry</v>
          </cell>
          <cell r="D57" t="str">
            <v>-</v>
          </cell>
          <cell r="E57" t="str">
            <v>Swine (finishing pigs)</v>
          </cell>
          <cell r="F57" t="str">
            <v>Fraction</v>
          </cell>
          <cell r="G57" t="str">
            <v>CS</v>
          </cell>
          <cell r="H57" t="str">
            <v>-</v>
          </cell>
          <cell r="I57" t="str">
            <v>Sheet MMS_TERT</v>
          </cell>
          <cell r="K57">
            <v>0</v>
          </cell>
          <cell r="L57">
            <v>0</v>
          </cell>
          <cell r="M57">
            <v>0</v>
          </cell>
          <cell r="N57">
            <v>0</v>
          </cell>
          <cell r="O57">
            <v>0</v>
          </cell>
          <cell r="P57">
            <v>0</v>
          </cell>
          <cell r="Q57">
            <v>0</v>
          </cell>
          <cell r="R57">
            <v>0</v>
          </cell>
          <cell r="S57">
            <v>0</v>
          </cell>
          <cell r="T57">
            <v>0</v>
          </cell>
          <cell r="U57">
            <v>4.4408920985006262E-15</v>
          </cell>
          <cell r="V57">
            <v>4.5453348879149758E-3</v>
          </cell>
          <cell r="W57">
            <v>9.0612161993290918E-3</v>
          </cell>
          <cell r="X57">
            <v>1.4913789681253564E-2</v>
          </cell>
          <cell r="Y57">
            <v>2.1273461091710022E-2</v>
          </cell>
          <cell r="Z57">
            <v>2.812340348737119E-2</v>
          </cell>
          <cell r="AA57">
            <v>3.3905150698579356E-2</v>
          </cell>
          <cell r="AB57">
            <v>3.9173084595894414E-2</v>
          </cell>
          <cell r="AC57">
            <v>4.9983108723008596E-2</v>
          </cell>
          <cell r="AD57">
            <v>0.15033578834091776</v>
          </cell>
          <cell r="AE57">
            <v>0.24807603384046195</v>
          </cell>
          <cell r="AF57">
            <v>0.39696388054267584</v>
          </cell>
          <cell r="AG57">
            <v>0.56613965750706952</v>
          </cell>
          <cell r="AH57">
            <v>0.64157581168937783</v>
          </cell>
          <cell r="AI57">
            <v>0.63256701633395274</v>
          </cell>
          <cell r="AJ57">
            <v>0.63697004314760663</v>
          </cell>
          <cell r="AK57">
            <v>0.62876635500509237</v>
          </cell>
          <cell r="AL57">
            <v>0.63450429391657148</v>
          </cell>
          <cell r="AM57">
            <v>0.63592074175528701</v>
          </cell>
          <cell r="AN57">
            <v>0.65078832152971744</v>
          </cell>
          <cell r="AO57">
            <v>0.66083343346874157</v>
          </cell>
          <cell r="AU57" t="str">
            <v>[enter country-specific value]</v>
          </cell>
        </row>
        <row r="58">
          <cell r="A58" t="str">
            <v>xbiogas_slurry_Swine (sows)</v>
          </cell>
          <cell r="B58" t="str">
            <v>-</v>
          </cell>
          <cell r="C58" t="str">
            <v>xbiogas_slurry</v>
          </cell>
          <cell r="D58" t="str">
            <v>-</v>
          </cell>
          <cell r="E58" t="str">
            <v>Swine (sows)</v>
          </cell>
          <cell r="F58" t="str">
            <v>Fraction</v>
          </cell>
          <cell r="G58" t="str">
            <v>CS</v>
          </cell>
          <cell r="H58" t="str">
            <v>-</v>
          </cell>
          <cell r="I58" t="str">
            <v>Sheet MMS_TERT</v>
          </cell>
          <cell r="K58">
            <v>0</v>
          </cell>
          <cell r="L58">
            <v>0</v>
          </cell>
          <cell r="M58">
            <v>0</v>
          </cell>
          <cell r="N58">
            <v>0</v>
          </cell>
          <cell r="O58">
            <v>0</v>
          </cell>
          <cell r="P58">
            <v>0</v>
          </cell>
          <cell r="Q58">
            <v>0</v>
          </cell>
          <cell r="R58">
            <v>0</v>
          </cell>
          <cell r="S58">
            <v>0</v>
          </cell>
          <cell r="T58">
            <v>0</v>
          </cell>
          <cell r="U58">
            <v>2.1094237467877974E-14</v>
          </cell>
          <cell r="V58">
            <v>5.7586808264290523E-3</v>
          </cell>
          <cell r="W58">
            <v>1.1218476398146437E-2</v>
          </cell>
          <cell r="X58">
            <v>1.6825071074988651E-2</v>
          </cell>
          <cell r="Y58">
            <v>2.4704360673356796E-2</v>
          </cell>
          <cell r="Z58">
            <v>3.2698652119266258E-2</v>
          </cell>
          <cell r="AA58">
            <v>3.8983045101698255E-2</v>
          </cell>
          <cell r="AB58">
            <v>4.5449765207412729E-2</v>
          </cell>
          <cell r="AC58">
            <v>6.4035737194709785E-2</v>
          </cell>
          <cell r="AD58">
            <v>0.19858326755620093</v>
          </cell>
          <cell r="AE58">
            <v>0.34608970432493269</v>
          </cell>
          <cell r="AF58">
            <v>0.39691480436018656</v>
          </cell>
          <cell r="AG58">
            <v>0.55859367341087118</v>
          </cell>
          <cell r="AH58">
            <v>0.70826906289982849</v>
          </cell>
          <cell r="AI58">
            <v>0.67520722918457743</v>
          </cell>
          <cell r="AJ58">
            <v>0.62576146860164239</v>
          </cell>
          <cell r="AK58">
            <v>0.60740686711655167</v>
          </cell>
          <cell r="AL58">
            <v>0.614320205273994</v>
          </cell>
          <cell r="AM58">
            <v>0.60291937388218964</v>
          </cell>
          <cell r="AN58">
            <v>0.60746444569534197</v>
          </cell>
          <cell r="AO58">
            <v>0.60406264271022159</v>
          </cell>
          <cell r="AU58" t="str">
            <v>[enter country-specific value]</v>
          </cell>
        </row>
        <row r="59">
          <cell r="A59" t="str">
            <v>xbiogas_slurry_Buffalo</v>
          </cell>
          <cell r="B59" t="str">
            <v>-</v>
          </cell>
          <cell r="C59" t="str">
            <v>xbiogas_slurry</v>
          </cell>
          <cell r="D59" t="str">
            <v>-</v>
          </cell>
          <cell r="E59" t="str">
            <v>Buffalo</v>
          </cell>
          <cell r="F59" t="str">
            <v>Fraction</v>
          </cell>
          <cell r="G59" t="str">
            <v>CS</v>
          </cell>
          <cell r="H59" t="str">
            <v>-</v>
          </cell>
          <cell r="I59" t="str">
            <v>NE</v>
          </cell>
          <cell r="K59" t="str">
            <v>NE</v>
          </cell>
          <cell r="L59" t="str">
            <v>NE</v>
          </cell>
          <cell r="M59" t="str">
            <v>NE</v>
          </cell>
          <cell r="N59" t="str">
            <v>NE</v>
          </cell>
          <cell r="O59" t="str">
            <v>NE</v>
          </cell>
          <cell r="P59" t="str">
            <v>NE</v>
          </cell>
          <cell r="Q59" t="str">
            <v>NE</v>
          </cell>
          <cell r="R59" t="str">
            <v>NE</v>
          </cell>
          <cell r="S59" t="str">
            <v>NE</v>
          </cell>
          <cell r="T59" t="str">
            <v>NE</v>
          </cell>
          <cell r="U59" t="str">
            <v>NE</v>
          </cell>
          <cell r="V59" t="str">
            <v>NE</v>
          </cell>
          <cell r="W59" t="str">
            <v>NE</v>
          </cell>
          <cell r="X59" t="str">
            <v>NE</v>
          </cell>
          <cell r="Y59" t="str">
            <v>NE</v>
          </cell>
          <cell r="Z59" t="str">
            <v>NE</v>
          </cell>
          <cell r="AA59" t="str">
            <v>NE</v>
          </cell>
          <cell r="AB59" t="str">
            <v>NE</v>
          </cell>
          <cell r="AC59" t="str">
            <v>NE</v>
          </cell>
          <cell r="AD59" t="str">
            <v>NE</v>
          </cell>
          <cell r="AE59" t="str">
            <v>NE</v>
          </cell>
          <cell r="AF59" t="str">
            <v>NE</v>
          </cell>
          <cell r="AG59" t="str">
            <v>NE</v>
          </cell>
          <cell r="AH59" t="str">
            <v>NE</v>
          </cell>
          <cell r="AI59" t="str">
            <v>NE</v>
          </cell>
          <cell r="AJ59" t="str">
            <v>NE</v>
          </cell>
          <cell r="AK59" t="str">
            <v>NE</v>
          </cell>
          <cell r="AL59" t="str">
            <v>NE</v>
          </cell>
          <cell r="AM59" t="str">
            <v>NE</v>
          </cell>
          <cell r="AN59" t="str">
            <v>NE</v>
          </cell>
          <cell r="AO59" t="str">
            <v>NE</v>
          </cell>
          <cell r="AU59" t="str">
            <v>NE</v>
          </cell>
        </row>
        <row r="60">
          <cell r="A60" t="str">
            <v>xbiogas_slurry_Goats</v>
          </cell>
          <cell r="B60" t="str">
            <v>-</v>
          </cell>
          <cell r="C60" t="str">
            <v>xbiogas_slurry</v>
          </cell>
          <cell r="D60" t="str">
            <v>-</v>
          </cell>
          <cell r="E60" t="str">
            <v>Goats</v>
          </cell>
          <cell r="F60" t="str">
            <v>Fraction</v>
          </cell>
          <cell r="G60" t="str">
            <v>CS</v>
          </cell>
          <cell r="H60" t="str">
            <v>-</v>
          </cell>
          <cell r="I60" t="str">
            <v>[enter country-specific source]</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U60" t="str">
            <v>[enter country-specific value]</v>
          </cell>
        </row>
        <row r="61">
          <cell r="A61" t="str">
            <v>xbiogas_slurry_Horses</v>
          </cell>
          <cell r="B61" t="str">
            <v>-</v>
          </cell>
          <cell r="C61" t="str">
            <v>xbiogas_slurry</v>
          </cell>
          <cell r="D61" t="str">
            <v>-</v>
          </cell>
          <cell r="E61" t="str">
            <v>Horses</v>
          </cell>
          <cell r="F61" t="str">
            <v>Fraction</v>
          </cell>
          <cell r="G61" t="str">
            <v>CS</v>
          </cell>
          <cell r="H61" t="str">
            <v>-</v>
          </cell>
          <cell r="I61" t="str">
            <v>[enter country-specific source]</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U61" t="str">
            <v>[enter country-specific value]</v>
          </cell>
        </row>
        <row r="62">
          <cell r="A62" t="str">
            <v>xbiogas_slurry_Mules and asses</v>
          </cell>
          <cell r="B62" t="str">
            <v>-</v>
          </cell>
          <cell r="C62" t="str">
            <v>xbiogas_slurry</v>
          </cell>
          <cell r="D62" t="str">
            <v>-</v>
          </cell>
          <cell r="E62" t="str">
            <v>Mules and asses</v>
          </cell>
          <cell r="F62" t="str">
            <v>Fraction</v>
          </cell>
          <cell r="G62" t="str">
            <v>CS</v>
          </cell>
          <cell r="H62" t="str">
            <v>-</v>
          </cell>
          <cell r="I62" t="str">
            <v>NE</v>
          </cell>
          <cell r="K62" t="str">
            <v>NE</v>
          </cell>
          <cell r="L62" t="str">
            <v>NE</v>
          </cell>
          <cell r="M62" t="str">
            <v>NE</v>
          </cell>
          <cell r="N62" t="str">
            <v>NE</v>
          </cell>
          <cell r="O62" t="str">
            <v>NE</v>
          </cell>
          <cell r="P62" t="str">
            <v>NE</v>
          </cell>
          <cell r="Q62" t="str">
            <v>NE</v>
          </cell>
          <cell r="R62" t="str">
            <v>NE</v>
          </cell>
          <cell r="S62" t="str">
            <v>NE</v>
          </cell>
          <cell r="T62" t="str">
            <v>NE</v>
          </cell>
          <cell r="U62" t="str">
            <v>NE</v>
          </cell>
          <cell r="V62" t="str">
            <v>NE</v>
          </cell>
          <cell r="W62" t="str">
            <v>NE</v>
          </cell>
          <cell r="X62" t="str">
            <v>NE</v>
          </cell>
          <cell r="Y62" t="str">
            <v>NE</v>
          </cell>
          <cell r="Z62" t="str">
            <v>NE</v>
          </cell>
          <cell r="AA62" t="str">
            <v>NE</v>
          </cell>
          <cell r="AB62" t="str">
            <v>NE</v>
          </cell>
          <cell r="AC62" t="str">
            <v>NE</v>
          </cell>
          <cell r="AD62" t="str">
            <v>NE</v>
          </cell>
          <cell r="AE62" t="str">
            <v>NE</v>
          </cell>
          <cell r="AF62" t="str">
            <v>NE</v>
          </cell>
          <cell r="AG62" t="str">
            <v>NE</v>
          </cell>
          <cell r="AH62" t="str">
            <v>NE</v>
          </cell>
          <cell r="AI62" t="str">
            <v>NE</v>
          </cell>
          <cell r="AJ62" t="str">
            <v>NE</v>
          </cell>
          <cell r="AK62" t="str">
            <v>NE</v>
          </cell>
          <cell r="AL62" t="str">
            <v>NE</v>
          </cell>
          <cell r="AM62" t="str">
            <v>NE</v>
          </cell>
          <cell r="AN62" t="str">
            <v>NE</v>
          </cell>
          <cell r="AO62" t="str">
            <v>NE</v>
          </cell>
          <cell r="AU62" t="str">
            <v>NE</v>
          </cell>
        </row>
        <row r="63">
          <cell r="A63" t="str">
            <v>xbiogas_slurry_Laying hens</v>
          </cell>
          <cell r="B63" t="str">
            <v>-</v>
          </cell>
          <cell r="C63" t="str">
            <v>xbiogas_slurry</v>
          </cell>
          <cell r="D63" t="str">
            <v>-</v>
          </cell>
          <cell r="E63" t="str">
            <v>Laying hens</v>
          </cell>
          <cell r="F63" t="str">
            <v>Fraction</v>
          </cell>
          <cell r="G63" t="str">
            <v>CS</v>
          </cell>
          <cell r="H63" t="str">
            <v>-</v>
          </cell>
          <cell r="I63" t="str">
            <v>[enter country-specific source]</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1.0000000000000009E-2</v>
          </cell>
          <cell r="AL63">
            <v>1.0000000000000009E-2</v>
          </cell>
          <cell r="AM63">
            <v>1.0000000000000009E-2</v>
          </cell>
          <cell r="AN63">
            <v>1.0000000000000009E-2</v>
          </cell>
          <cell r="AO63">
            <v>1.0000000000000009E-2</v>
          </cell>
          <cell r="AU63" t="str">
            <v>[enter country-specific value]</v>
          </cell>
        </row>
        <row r="64">
          <cell r="A64" t="str">
            <v>xbiogas_slurry_Broilers</v>
          </cell>
          <cell r="B64" t="str">
            <v>-</v>
          </cell>
          <cell r="C64" t="str">
            <v>xbiogas_slurry</v>
          </cell>
          <cell r="D64" t="str">
            <v>-</v>
          </cell>
          <cell r="E64" t="str">
            <v>Broilers</v>
          </cell>
          <cell r="F64" t="str">
            <v>Fraction</v>
          </cell>
          <cell r="G64" t="str">
            <v>CS</v>
          </cell>
          <cell r="H64" t="str">
            <v>-</v>
          </cell>
          <cell r="I64" t="str">
            <v>[enter country-specific source]</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U64" t="str">
            <v>[enter country-specific value]</v>
          </cell>
        </row>
        <row r="65">
          <cell r="A65" t="str">
            <v>xbiogas_slurry_Turkeys</v>
          </cell>
          <cell r="B65" t="str">
            <v>-</v>
          </cell>
          <cell r="C65" t="str">
            <v>xbiogas_slurry</v>
          </cell>
          <cell r="D65" t="str">
            <v>-</v>
          </cell>
          <cell r="E65" t="str">
            <v>Turkeys</v>
          </cell>
          <cell r="F65" t="str">
            <v>Fraction</v>
          </cell>
          <cell r="G65" t="str">
            <v>CS</v>
          </cell>
          <cell r="H65" t="str">
            <v>-</v>
          </cell>
          <cell r="I65" t="str">
            <v>[enter country-specific source]</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U65" t="str">
            <v>[enter country-specific value]</v>
          </cell>
        </row>
        <row r="66">
          <cell r="A66" t="str">
            <v>xbiogas_slurry_Other poultry (ducks)</v>
          </cell>
          <cell r="B66" t="str">
            <v>-</v>
          </cell>
          <cell r="C66" t="str">
            <v>xbiogas_slurry</v>
          </cell>
          <cell r="D66" t="str">
            <v>-</v>
          </cell>
          <cell r="E66" t="str">
            <v>Other poultry (ducks)</v>
          </cell>
          <cell r="F66" t="str">
            <v>Fraction</v>
          </cell>
          <cell r="G66" t="str">
            <v>CS</v>
          </cell>
          <cell r="H66" t="str">
            <v>-</v>
          </cell>
          <cell r="I66" t="str">
            <v>[enter country-specific source]</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U66" t="str">
            <v>[enter country-specific value]</v>
          </cell>
        </row>
        <row r="67">
          <cell r="A67" t="str">
            <v>xbiogas_slurry_Other poultry (geese)</v>
          </cell>
          <cell r="B67" t="str">
            <v>-</v>
          </cell>
          <cell r="C67" t="str">
            <v>xbiogas_slurry</v>
          </cell>
          <cell r="D67" t="str">
            <v>-</v>
          </cell>
          <cell r="E67" t="str">
            <v>Other poultry (geese)</v>
          </cell>
          <cell r="F67" t="str">
            <v>Fraction</v>
          </cell>
          <cell r="G67" t="str">
            <v>CS</v>
          </cell>
          <cell r="H67" t="str">
            <v>-</v>
          </cell>
          <cell r="I67" t="str">
            <v>[enter country-specific source]</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U67" t="str">
            <v>[enter country-specific value]</v>
          </cell>
        </row>
        <row r="68">
          <cell r="A68" t="str">
            <v>xbiogas_slurry_Other animals (fur animals)</v>
          </cell>
          <cell r="B68" t="str">
            <v>-</v>
          </cell>
          <cell r="C68" t="str">
            <v>xbiogas_slurry</v>
          </cell>
          <cell r="D68" t="str">
            <v>-</v>
          </cell>
          <cell r="E68" t="str">
            <v>Other animals (fur animals)</v>
          </cell>
          <cell r="F68" t="str">
            <v>Fraction</v>
          </cell>
          <cell r="G68" t="str">
            <v>CS</v>
          </cell>
          <cell r="H68" t="str">
            <v>-</v>
          </cell>
          <cell r="I68" t="str">
            <v>NE</v>
          </cell>
          <cell r="K68" t="str">
            <v>NE</v>
          </cell>
          <cell r="L68" t="str">
            <v>NE</v>
          </cell>
          <cell r="M68" t="str">
            <v>NE</v>
          </cell>
          <cell r="N68" t="str">
            <v>NE</v>
          </cell>
          <cell r="O68" t="str">
            <v>NE</v>
          </cell>
          <cell r="P68" t="str">
            <v>NE</v>
          </cell>
          <cell r="Q68" t="str">
            <v>NE</v>
          </cell>
          <cell r="R68" t="str">
            <v>NE</v>
          </cell>
          <cell r="S68" t="str">
            <v>NE</v>
          </cell>
          <cell r="T68" t="str">
            <v>NE</v>
          </cell>
          <cell r="U68" t="str">
            <v>NE</v>
          </cell>
          <cell r="V68" t="str">
            <v>NE</v>
          </cell>
          <cell r="W68" t="str">
            <v>NE</v>
          </cell>
          <cell r="X68" t="str">
            <v>NE</v>
          </cell>
          <cell r="Y68" t="str">
            <v>NE</v>
          </cell>
          <cell r="Z68" t="str">
            <v>NE</v>
          </cell>
          <cell r="AA68" t="str">
            <v>NE</v>
          </cell>
          <cell r="AB68" t="str">
            <v>NE</v>
          </cell>
          <cell r="AC68" t="str">
            <v>NE</v>
          </cell>
          <cell r="AD68" t="str">
            <v>NE</v>
          </cell>
          <cell r="AE68" t="str">
            <v>NE</v>
          </cell>
          <cell r="AF68" t="str">
            <v>NE</v>
          </cell>
          <cell r="AG68" t="str">
            <v>NE</v>
          </cell>
          <cell r="AH68" t="str">
            <v>NE</v>
          </cell>
          <cell r="AI68" t="str">
            <v>NE</v>
          </cell>
          <cell r="AJ68" t="str">
            <v>NE</v>
          </cell>
          <cell r="AK68" t="str">
            <v>NE</v>
          </cell>
          <cell r="AL68" t="str">
            <v>NE</v>
          </cell>
          <cell r="AM68" t="str">
            <v>NE</v>
          </cell>
          <cell r="AN68" t="str">
            <v>NE</v>
          </cell>
          <cell r="AO68" t="str">
            <v>NE</v>
          </cell>
          <cell r="AU68" t="str">
            <v>NE</v>
          </cell>
        </row>
        <row r="69">
          <cell r="A69" t="str">
            <v>xbiogas_solid_Dairy cattle</v>
          </cell>
          <cell r="B69" t="str">
            <v>-</v>
          </cell>
          <cell r="C69" t="str">
            <v>xbiogas_solid</v>
          </cell>
          <cell r="D69" t="str">
            <v>-</v>
          </cell>
          <cell r="E69" t="str">
            <v>Dairy cattle</v>
          </cell>
          <cell r="F69" t="str">
            <v>Fraction</v>
          </cell>
          <cell r="G69" t="str">
            <v>CS</v>
          </cell>
          <cell r="H69" t="str">
            <v>-</v>
          </cell>
          <cell r="I69" t="str">
            <v>Sheet MMS_TERT</v>
          </cell>
          <cell r="K69">
            <v>0</v>
          </cell>
          <cell r="L69">
            <v>0</v>
          </cell>
          <cell r="M69">
            <v>0</v>
          </cell>
          <cell r="N69">
            <v>0</v>
          </cell>
          <cell r="O69">
            <v>0</v>
          </cell>
          <cell r="P69">
            <v>0</v>
          </cell>
          <cell r="Q69">
            <v>0</v>
          </cell>
          <cell r="R69">
            <v>0</v>
          </cell>
          <cell r="S69">
            <v>0</v>
          </cell>
          <cell r="T69">
            <v>0</v>
          </cell>
          <cell r="U69">
            <v>3.1086244689504383E-15</v>
          </cell>
          <cell r="V69">
            <v>2.7299918740933959E-3</v>
          </cell>
          <cell r="W69">
            <v>5.7542107984942525E-3</v>
          </cell>
          <cell r="X69">
            <v>9.1094134966257512E-3</v>
          </cell>
          <cell r="Y69">
            <v>1.265546650374394E-2</v>
          </cell>
          <cell r="Z69">
            <v>1.5862047808079649E-2</v>
          </cell>
          <cell r="AA69">
            <v>1.8772121052336166E-2</v>
          </cell>
          <cell r="AB69">
            <v>2.2462275646021879E-2</v>
          </cell>
          <cell r="AC69">
            <v>2.5432688184974572E-2</v>
          </cell>
          <cell r="AD69">
            <v>6.1867889068163318E-2</v>
          </cell>
          <cell r="AE69">
            <v>0.10281572515257542</v>
          </cell>
          <cell r="AF69">
            <v>0.14132122187470231</v>
          </cell>
          <cell r="AG69">
            <v>0.17408762632009178</v>
          </cell>
          <cell r="AH69">
            <v>0.21426864640257481</v>
          </cell>
          <cell r="AI69">
            <v>0.20865294592665096</v>
          </cell>
          <cell r="AJ69">
            <v>0.20301846688309733</v>
          </cell>
          <cell r="AK69">
            <v>0.19262244773575576</v>
          </cell>
          <cell r="AL69">
            <v>0.19094826849879309</v>
          </cell>
          <cell r="AM69">
            <v>0.18782459477252711</v>
          </cell>
          <cell r="AN69">
            <v>0.20028208744710863</v>
          </cell>
          <cell r="AO69">
            <v>0.20028208744710863</v>
          </cell>
          <cell r="AU69" t="str">
            <v>[enter country-specific value]</v>
          </cell>
        </row>
        <row r="70">
          <cell r="A70" t="str">
            <v>xbiogas_solid_Non-dairy cattle</v>
          </cell>
          <cell r="B70" t="str">
            <v>-</v>
          </cell>
          <cell r="C70" t="str">
            <v>xbiogas_solid</v>
          </cell>
          <cell r="D70" t="str">
            <v>-</v>
          </cell>
          <cell r="E70" t="str">
            <v>Non-dairy cattle</v>
          </cell>
          <cell r="F70" t="str">
            <v>Fraction</v>
          </cell>
          <cell r="G70" t="str">
            <v>CS</v>
          </cell>
          <cell r="H70" t="str">
            <v>-</v>
          </cell>
          <cell r="I70" t="str">
            <v>Sheet MMS_TERT</v>
          </cell>
          <cell r="K70">
            <v>0</v>
          </cell>
          <cell r="L70">
            <v>0</v>
          </cell>
          <cell r="M70">
            <v>0</v>
          </cell>
          <cell r="N70">
            <v>0</v>
          </cell>
          <cell r="O70">
            <v>0</v>
          </cell>
          <cell r="P70">
            <v>0</v>
          </cell>
          <cell r="Q70">
            <v>0</v>
          </cell>
          <cell r="R70">
            <v>0</v>
          </cell>
          <cell r="S70">
            <v>0</v>
          </cell>
          <cell r="T70">
            <v>0</v>
          </cell>
          <cell r="U70">
            <v>3.8857805861880479E-15</v>
          </cell>
          <cell r="V70">
            <v>6.2141749289146286E-4</v>
          </cell>
          <cell r="W70">
            <v>1.2324510097700969E-3</v>
          </cell>
          <cell r="X70">
            <v>1.7824672829542809E-3</v>
          </cell>
          <cell r="Y70">
            <v>2.3514762006259238E-3</v>
          </cell>
          <cell r="Z70">
            <v>2.9581205632454033E-3</v>
          </cell>
          <cell r="AA70">
            <v>3.5624018890609843E-3</v>
          </cell>
          <cell r="AB70">
            <v>3.975414719098902E-3</v>
          </cell>
          <cell r="AC70">
            <v>4.4106804066356142E-3</v>
          </cell>
          <cell r="AD70">
            <v>1.0952578091020904E-2</v>
          </cell>
          <cell r="AE70">
            <v>1.7029044897059031E-2</v>
          </cell>
          <cell r="AF70">
            <v>2.2512445465999065E-2</v>
          </cell>
          <cell r="AG70">
            <v>2.8004828588303332E-2</v>
          </cell>
          <cell r="AH70">
            <v>3.2552935978582664E-2</v>
          </cell>
          <cell r="AI70">
            <v>3.0184619014933078E-2</v>
          </cell>
          <cell r="AJ70">
            <v>2.9286106679505264E-2</v>
          </cell>
          <cell r="AK70">
            <v>2.6915185931040142E-2</v>
          </cell>
          <cell r="AL70">
            <v>2.8110193045090104E-2</v>
          </cell>
          <cell r="AM70">
            <v>2.5676198735035682E-2</v>
          </cell>
          <cell r="AN70">
            <v>2.5172883011922109E-2</v>
          </cell>
          <cell r="AO70">
            <v>2.2764869953293632E-2</v>
          </cell>
          <cell r="AU70" t="str">
            <v>[enter country-specific value]</v>
          </cell>
        </row>
        <row r="71">
          <cell r="A71" t="str">
            <v>xbiogas_solid_Non-dairy cattle (calves)</v>
          </cell>
          <cell r="B71" t="str">
            <v>-</v>
          </cell>
          <cell r="C71" t="str">
            <v>xbiogas_solid</v>
          </cell>
          <cell r="D71" t="str">
            <v>-</v>
          </cell>
          <cell r="E71" t="str">
            <v>Non-dairy cattle (calves)</v>
          </cell>
          <cell r="F71" t="str">
            <v>Fraction</v>
          </cell>
          <cell r="G71" t="str">
            <v>CS</v>
          </cell>
          <cell r="H71" t="str">
            <v>-</v>
          </cell>
          <cell r="I71" t="str">
            <v>NE</v>
          </cell>
          <cell r="K71" t="str">
            <v>NE</v>
          </cell>
          <cell r="L71" t="str">
            <v>NE</v>
          </cell>
          <cell r="M71" t="str">
            <v>NE</v>
          </cell>
          <cell r="N71" t="str">
            <v>NE</v>
          </cell>
          <cell r="O71" t="str">
            <v>NE</v>
          </cell>
          <cell r="P71" t="str">
            <v>NE</v>
          </cell>
          <cell r="Q71" t="str">
            <v>NE</v>
          </cell>
          <cell r="R71" t="str">
            <v>NE</v>
          </cell>
          <cell r="S71" t="str">
            <v>NE</v>
          </cell>
          <cell r="T71" t="str">
            <v>NE</v>
          </cell>
          <cell r="U71" t="str">
            <v>NE</v>
          </cell>
          <cell r="V71" t="str">
            <v>NE</v>
          </cell>
          <cell r="W71" t="str">
            <v>NE</v>
          </cell>
          <cell r="X71" t="str">
            <v>NE</v>
          </cell>
          <cell r="Y71" t="str">
            <v>NE</v>
          </cell>
          <cell r="Z71" t="str">
            <v>NE</v>
          </cell>
          <cell r="AA71" t="str">
            <v>NE</v>
          </cell>
          <cell r="AB71" t="str">
            <v>NE</v>
          </cell>
          <cell r="AC71" t="str">
            <v>NE</v>
          </cell>
          <cell r="AD71" t="str">
            <v>NE</v>
          </cell>
          <cell r="AE71" t="str">
            <v>NE</v>
          </cell>
          <cell r="AF71" t="str">
            <v>NE</v>
          </cell>
          <cell r="AG71" t="str">
            <v>NE</v>
          </cell>
          <cell r="AH71" t="str">
            <v>NE</v>
          </cell>
          <cell r="AI71" t="str">
            <v>NE</v>
          </cell>
          <cell r="AJ71" t="str">
            <v>NE</v>
          </cell>
          <cell r="AK71" t="str">
            <v>NE</v>
          </cell>
          <cell r="AL71" t="str">
            <v>NE</v>
          </cell>
          <cell r="AM71" t="str">
            <v>NE</v>
          </cell>
          <cell r="AN71" t="str">
            <v>NE</v>
          </cell>
          <cell r="AO71" t="str">
            <v>NE</v>
          </cell>
          <cell r="AU71" t="str">
            <v>NE</v>
          </cell>
        </row>
        <row r="72">
          <cell r="A72" t="str">
            <v>xbiogas_solid_Sheep</v>
          </cell>
          <cell r="B72" t="str">
            <v>-</v>
          </cell>
          <cell r="C72" t="str">
            <v>xbiogas_solid</v>
          </cell>
          <cell r="D72" t="str">
            <v>-</v>
          </cell>
          <cell r="E72" t="str">
            <v>Sheep</v>
          </cell>
          <cell r="F72" t="str">
            <v>Fraction</v>
          </cell>
          <cell r="G72" t="str">
            <v>CS</v>
          </cell>
          <cell r="H72" t="str">
            <v>-</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U72" t="str">
            <v>[enter country-specific value]</v>
          </cell>
        </row>
        <row r="73">
          <cell r="A73" t="str">
            <v>xbiogas_solid_Swine (finishing pigs)</v>
          </cell>
          <cell r="B73" t="str">
            <v>-</v>
          </cell>
          <cell r="C73" t="str">
            <v>xbiogas_solid</v>
          </cell>
          <cell r="D73" t="str">
            <v>-</v>
          </cell>
          <cell r="E73" t="str">
            <v>Swine (finishing pigs)</v>
          </cell>
          <cell r="F73" t="str">
            <v>Fraction</v>
          </cell>
          <cell r="G73" t="str">
            <v>CS</v>
          </cell>
          <cell r="H73" t="str">
            <v>-</v>
          </cell>
          <cell r="I73" t="str">
            <v>Sheet MMS_TERT</v>
          </cell>
          <cell r="K73">
            <v>0</v>
          </cell>
          <cell r="L73">
            <v>0</v>
          </cell>
          <cell r="M73">
            <v>0</v>
          </cell>
          <cell r="N73">
            <v>0</v>
          </cell>
          <cell r="O73">
            <v>0</v>
          </cell>
          <cell r="P73">
            <v>0</v>
          </cell>
          <cell r="Q73">
            <v>0</v>
          </cell>
          <cell r="R73">
            <v>0</v>
          </cell>
          <cell r="S73">
            <v>0</v>
          </cell>
          <cell r="T73">
            <v>0</v>
          </cell>
          <cell r="U73">
            <v>1.4543921622589551E-14</v>
          </cell>
          <cell r="V73">
            <v>2.929568739493682E-4</v>
          </cell>
          <cell r="W73">
            <v>5.8262785338125678E-4</v>
          </cell>
          <cell r="X73">
            <v>9.6042357222081431E-4</v>
          </cell>
          <cell r="Y73">
            <v>1.3654202587156661E-3</v>
          </cell>
          <cell r="Z73">
            <v>1.8071883771392239E-3</v>
          </cell>
          <cell r="AA73">
            <v>2.1760839595141857E-3</v>
          </cell>
          <cell r="AB73">
            <v>2.5098650756687491E-3</v>
          </cell>
          <cell r="AC73">
            <v>3.1975047566623616E-3</v>
          </cell>
          <cell r="AD73">
            <v>9.3741095040016376E-3</v>
          </cell>
          <cell r="AE73">
            <v>1.5170481825467541E-2</v>
          </cell>
          <cell r="AF73">
            <v>2.4924544708071261E-2</v>
          </cell>
          <cell r="AG73">
            <v>3.5034261131924871E-2</v>
          </cell>
          <cell r="AH73">
            <v>4.9462362909054036E-2</v>
          </cell>
          <cell r="AI73">
            <v>4.3197473005750942E-2</v>
          </cell>
          <cell r="AJ73">
            <v>3.9038458239417539E-2</v>
          </cell>
          <cell r="AK73">
            <v>3.2780179327112413E-2</v>
          </cell>
          <cell r="AL73">
            <v>3.3928620476926019E-2</v>
          </cell>
          <cell r="AM73">
            <v>3.1137119649896738E-2</v>
          </cell>
          <cell r="AN73">
            <v>2.5228259371880668E-2</v>
          </cell>
          <cell r="AO73">
            <v>2.6286248263098777E-2</v>
          </cell>
          <cell r="AU73" t="str">
            <v>[enter country-specific value]</v>
          </cell>
        </row>
        <row r="74">
          <cell r="A74" t="str">
            <v>xbiogas_solid_Swine (sows)</v>
          </cell>
          <cell r="B74" t="str">
            <v>-</v>
          </cell>
          <cell r="C74" t="str">
            <v>xbiogas_solid</v>
          </cell>
          <cell r="D74" t="str">
            <v>-</v>
          </cell>
          <cell r="E74" t="str">
            <v>Swine (sows)</v>
          </cell>
          <cell r="F74" t="str">
            <v>Fraction</v>
          </cell>
          <cell r="G74" t="str">
            <v>CS</v>
          </cell>
          <cell r="H74" t="str">
            <v>-</v>
          </cell>
          <cell r="I74" t="str">
            <v>Sheet MMS_TERT</v>
          </cell>
          <cell r="K74">
            <v>0</v>
          </cell>
          <cell r="L74">
            <v>0</v>
          </cell>
          <cell r="M74">
            <v>0</v>
          </cell>
          <cell r="N74">
            <v>0</v>
          </cell>
          <cell r="O74">
            <v>0</v>
          </cell>
          <cell r="P74">
            <v>0</v>
          </cell>
          <cell r="Q74">
            <v>0</v>
          </cell>
          <cell r="R74">
            <v>0</v>
          </cell>
          <cell r="S74">
            <v>0</v>
          </cell>
          <cell r="T74">
            <v>0</v>
          </cell>
          <cell r="U74">
            <v>7.0055072853847378E-14</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U74" t="str">
            <v>[enter country-specific value]</v>
          </cell>
        </row>
        <row r="75">
          <cell r="A75" t="str">
            <v>xbiogas_solid_Buffalo</v>
          </cell>
          <cell r="B75" t="str">
            <v>-</v>
          </cell>
          <cell r="C75" t="str">
            <v>xbiogas_solid</v>
          </cell>
          <cell r="D75" t="str">
            <v>-</v>
          </cell>
          <cell r="E75" t="str">
            <v>Buffalo</v>
          </cell>
          <cell r="F75" t="str">
            <v>Fraction</v>
          </cell>
          <cell r="G75" t="str">
            <v>CS</v>
          </cell>
          <cell r="H75" t="str">
            <v>-</v>
          </cell>
          <cell r="I75" t="str">
            <v>NE</v>
          </cell>
          <cell r="K75" t="str">
            <v>NE</v>
          </cell>
          <cell r="L75" t="str">
            <v>NE</v>
          </cell>
          <cell r="M75" t="str">
            <v>NE</v>
          </cell>
          <cell r="N75" t="str">
            <v>NE</v>
          </cell>
          <cell r="O75" t="str">
            <v>NE</v>
          </cell>
          <cell r="P75" t="str">
            <v>NE</v>
          </cell>
          <cell r="Q75" t="str">
            <v>NE</v>
          </cell>
          <cell r="R75" t="str">
            <v>NE</v>
          </cell>
          <cell r="S75" t="str">
            <v>NE</v>
          </cell>
          <cell r="T75" t="str">
            <v>NE</v>
          </cell>
          <cell r="U75" t="str">
            <v>NE</v>
          </cell>
          <cell r="V75" t="str">
            <v>NE</v>
          </cell>
          <cell r="W75" t="str">
            <v>NE</v>
          </cell>
          <cell r="X75" t="str">
            <v>NE</v>
          </cell>
          <cell r="Y75" t="str">
            <v>NE</v>
          </cell>
          <cell r="Z75" t="str">
            <v>NE</v>
          </cell>
          <cell r="AA75" t="str">
            <v>NE</v>
          </cell>
          <cell r="AB75" t="str">
            <v>NE</v>
          </cell>
          <cell r="AC75" t="str">
            <v>NE</v>
          </cell>
          <cell r="AD75" t="str">
            <v>NE</v>
          </cell>
          <cell r="AE75" t="str">
            <v>NE</v>
          </cell>
          <cell r="AF75" t="str">
            <v>NE</v>
          </cell>
          <cell r="AG75" t="str">
            <v>NE</v>
          </cell>
          <cell r="AH75" t="str">
            <v>NE</v>
          </cell>
          <cell r="AI75" t="str">
            <v>NE</v>
          </cell>
          <cell r="AJ75" t="str">
            <v>NE</v>
          </cell>
          <cell r="AK75" t="str">
            <v>NE</v>
          </cell>
          <cell r="AL75" t="str">
            <v>NE</v>
          </cell>
          <cell r="AM75" t="str">
            <v>NE</v>
          </cell>
          <cell r="AN75" t="str">
            <v>NE</v>
          </cell>
          <cell r="AO75" t="str">
            <v>NE</v>
          </cell>
          <cell r="AU75" t="str">
            <v>NE</v>
          </cell>
        </row>
        <row r="76">
          <cell r="A76" t="str">
            <v>xbiogas_solid_Goats</v>
          </cell>
          <cell r="B76" t="str">
            <v>-</v>
          </cell>
          <cell r="C76" t="str">
            <v>xbiogas_solid</v>
          </cell>
          <cell r="D76" t="str">
            <v>-</v>
          </cell>
          <cell r="E76" t="str">
            <v>Goats</v>
          </cell>
          <cell r="F76" t="str">
            <v>Fraction</v>
          </cell>
          <cell r="G76" t="str">
            <v>CS</v>
          </cell>
          <cell r="H76" t="str">
            <v>-</v>
          </cell>
          <cell r="I76" t="str">
            <v>[enter country-specific source]</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U76" t="str">
            <v>[enter country-specific value]</v>
          </cell>
        </row>
        <row r="77">
          <cell r="A77" t="str">
            <v>xbiogas_solid_Horses</v>
          </cell>
          <cell r="B77" t="str">
            <v>-</v>
          </cell>
          <cell r="C77" t="str">
            <v>xbiogas_solid</v>
          </cell>
          <cell r="D77" t="str">
            <v>-</v>
          </cell>
          <cell r="E77" t="str">
            <v>Horses</v>
          </cell>
          <cell r="F77" t="str">
            <v>Fraction</v>
          </cell>
          <cell r="G77" t="str">
            <v>CS</v>
          </cell>
          <cell r="H77" t="str">
            <v>-</v>
          </cell>
          <cell r="I77" t="str">
            <v>[enter country-specific source]</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U77" t="str">
            <v>[enter country-specific value]</v>
          </cell>
        </row>
        <row r="78">
          <cell r="A78" t="str">
            <v>xbiogas_solid_Mules and asses</v>
          </cell>
          <cell r="B78" t="str">
            <v>-</v>
          </cell>
          <cell r="C78" t="str">
            <v>xbiogas_solid</v>
          </cell>
          <cell r="D78" t="str">
            <v>-</v>
          </cell>
          <cell r="E78" t="str">
            <v>Mules and asses</v>
          </cell>
          <cell r="F78" t="str">
            <v>Fraction</v>
          </cell>
          <cell r="G78" t="str">
            <v>CS</v>
          </cell>
          <cell r="H78" t="str">
            <v>-</v>
          </cell>
          <cell r="I78" t="str">
            <v>NE</v>
          </cell>
          <cell r="K78" t="str">
            <v>NE</v>
          </cell>
          <cell r="L78" t="str">
            <v>NE</v>
          </cell>
          <cell r="M78" t="str">
            <v>NE</v>
          </cell>
          <cell r="N78" t="str">
            <v>NE</v>
          </cell>
          <cell r="O78" t="str">
            <v>NE</v>
          </cell>
          <cell r="P78" t="str">
            <v>NE</v>
          </cell>
          <cell r="Q78" t="str">
            <v>NE</v>
          </cell>
          <cell r="R78" t="str">
            <v>NE</v>
          </cell>
          <cell r="S78" t="str">
            <v>NE</v>
          </cell>
          <cell r="T78" t="str">
            <v>NE</v>
          </cell>
          <cell r="U78" t="str">
            <v>NE</v>
          </cell>
          <cell r="V78" t="str">
            <v>NE</v>
          </cell>
          <cell r="W78" t="str">
            <v>NE</v>
          </cell>
          <cell r="X78" t="str">
            <v>NE</v>
          </cell>
          <cell r="Y78" t="str">
            <v>NE</v>
          </cell>
          <cell r="Z78" t="str">
            <v>NE</v>
          </cell>
          <cell r="AA78" t="str">
            <v>NE</v>
          </cell>
          <cell r="AB78" t="str">
            <v>NE</v>
          </cell>
          <cell r="AC78" t="str">
            <v>NE</v>
          </cell>
          <cell r="AD78" t="str">
            <v>NE</v>
          </cell>
          <cell r="AE78" t="str">
            <v>NE</v>
          </cell>
          <cell r="AF78" t="str">
            <v>NE</v>
          </cell>
          <cell r="AG78" t="str">
            <v>NE</v>
          </cell>
          <cell r="AH78" t="str">
            <v>NE</v>
          </cell>
          <cell r="AI78" t="str">
            <v>NE</v>
          </cell>
          <cell r="AJ78" t="str">
            <v>NE</v>
          </cell>
          <cell r="AK78" t="str">
            <v>NE</v>
          </cell>
          <cell r="AL78" t="str">
            <v>NE</v>
          </cell>
          <cell r="AM78" t="str">
            <v>NE</v>
          </cell>
          <cell r="AN78" t="str">
            <v>NE</v>
          </cell>
          <cell r="AO78" t="str">
            <v>NE</v>
          </cell>
          <cell r="AU78" t="str">
            <v>NE</v>
          </cell>
        </row>
        <row r="79">
          <cell r="A79" t="str">
            <v>xbiogas_solid_Laying hens</v>
          </cell>
          <cell r="B79" t="str">
            <v>-</v>
          </cell>
          <cell r="C79" t="str">
            <v>xbiogas_solid</v>
          </cell>
          <cell r="D79" t="str">
            <v>-</v>
          </cell>
          <cell r="E79" t="str">
            <v>Laying hens</v>
          </cell>
          <cell r="F79" t="str">
            <v>Fraction</v>
          </cell>
          <cell r="G79" t="str">
            <v>CS</v>
          </cell>
          <cell r="H79" t="str">
            <v>-</v>
          </cell>
          <cell r="I79" t="str">
            <v>[enter country-specific source]</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U79" t="str">
            <v>[enter country-specific value]</v>
          </cell>
        </row>
        <row r="80">
          <cell r="A80" t="str">
            <v>xbiogas_solid_Broilers</v>
          </cell>
          <cell r="B80" t="str">
            <v>-</v>
          </cell>
          <cell r="C80" t="str">
            <v>xbiogas_solid</v>
          </cell>
          <cell r="D80" t="str">
            <v>-</v>
          </cell>
          <cell r="E80" t="str">
            <v>Broilers</v>
          </cell>
          <cell r="F80" t="str">
            <v>Fraction</v>
          </cell>
          <cell r="G80" t="str">
            <v>CS</v>
          </cell>
          <cell r="H80" t="str">
            <v>-</v>
          </cell>
          <cell r="I80" t="str">
            <v>[enter country-specific source]</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0.41000000000000003</v>
          </cell>
          <cell r="AL80">
            <v>0.42000000000000004</v>
          </cell>
          <cell r="AM80">
            <v>0.43000000000000005</v>
          </cell>
          <cell r="AN80">
            <v>0.39</v>
          </cell>
          <cell r="AO80">
            <v>0.35</v>
          </cell>
          <cell r="AU80" t="str">
            <v>[enter country-specific value]</v>
          </cell>
        </row>
        <row r="81">
          <cell r="A81" t="str">
            <v>xbiogas_solid_Turkeys</v>
          </cell>
          <cell r="B81" t="str">
            <v>-</v>
          </cell>
          <cell r="C81" t="str">
            <v>xbiogas_solid</v>
          </cell>
          <cell r="D81" t="str">
            <v>-</v>
          </cell>
          <cell r="E81" t="str">
            <v>Turkeys</v>
          </cell>
          <cell r="F81" t="str">
            <v>Fraction</v>
          </cell>
          <cell r="G81" t="str">
            <v>CS</v>
          </cell>
          <cell r="H81" t="str">
            <v>-</v>
          </cell>
          <cell r="I81" t="str">
            <v>[enter country-specific source]</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U81" t="str">
            <v>[enter country-specific value]</v>
          </cell>
        </row>
        <row r="82">
          <cell r="A82" t="str">
            <v>xbiogas_solid_Other poultry (ducks)</v>
          </cell>
          <cell r="B82" t="str">
            <v>-</v>
          </cell>
          <cell r="C82" t="str">
            <v>xbiogas_solid</v>
          </cell>
          <cell r="D82" t="str">
            <v>-</v>
          </cell>
          <cell r="E82" t="str">
            <v>Other poultry (ducks)</v>
          </cell>
          <cell r="F82" t="str">
            <v>Fraction</v>
          </cell>
          <cell r="G82" t="str">
            <v>CS</v>
          </cell>
          <cell r="H82" t="str">
            <v>-</v>
          </cell>
          <cell r="I82" t="str">
            <v>[enter country-specific source]</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U82" t="str">
            <v>[enter country-specific value]</v>
          </cell>
        </row>
        <row r="83">
          <cell r="A83" t="str">
            <v>xbiogas_solid_Other poultry (geese)</v>
          </cell>
          <cell r="B83" t="str">
            <v>-</v>
          </cell>
          <cell r="C83" t="str">
            <v>xbiogas_solid</v>
          </cell>
          <cell r="D83" t="str">
            <v>-</v>
          </cell>
          <cell r="E83" t="str">
            <v>Other poultry (geese)</v>
          </cell>
          <cell r="F83" t="str">
            <v>Fraction</v>
          </cell>
          <cell r="G83" t="str">
            <v>CS</v>
          </cell>
          <cell r="H83" t="str">
            <v>-</v>
          </cell>
          <cell r="I83" t="str">
            <v>[enter country-specific source]</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U83" t="str">
            <v>[enter country-specific value]</v>
          </cell>
        </row>
        <row r="84">
          <cell r="A84" t="str">
            <v>xbiogas_solid_Other animals (fur animals)</v>
          </cell>
          <cell r="B84" t="str">
            <v>-</v>
          </cell>
          <cell r="C84" t="str">
            <v>xbiogas_solid</v>
          </cell>
          <cell r="D84" t="str">
            <v>-</v>
          </cell>
          <cell r="E84" t="str">
            <v>Other animals (fur animals)</v>
          </cell>
          <cell r="F84" t="str">
            <v>Fraction</v>
          </cell>
          <cell r="G84" t="str">
            <v>CS</v>
          </cell>
          <cell r="H84" t="str">
            <v>-</v>
          </cell>
          <cell r="I84" t="str">
            <v>NE</v>
          </cell>
          <cell r="K84" t="str">
            <v>NE</v>
          </cell>
          <cell r="L84" t="str">
            <v>NE</v>
          </cell>
          <cell r="M84" t="str">
            <v>NE</v>
          </cell>
          <cell r="N84" t="str">
            <v>NE</v>
          </cell>
          <cell r="O84" t="str">
            <v>NE</v>
          </cell>
          <cell r="P84" t="str">
            <v>NE</v>
          </cell>
          <cell r="Q84" t="str">
            <v>NE</v>
          </cell>
          <cell r="R84" t="str">
            <v>NE</v>
          </cell>
          <cell r="S84" t="str">
            <v>NE</v>
          </cell>
          <cell r="T84" t="str">
            <v>NE</v>
          </cell>
          <cell r="U84" t="str">
            <v>NE</v>
          </cell>
          <cell r="V84" t="str">
            <v>NE</v>
          </cell>
          <cell r="W84" t="str">
            <v>NE</v>
          </cell>
          <cell r="X84" t="str">
            <v>NE</v>
          </cell>
          <cell r="Y84" t="str">
            <v>NE</v>
          </cell>
          <cell r="Z84" t="str">
            <v>NE</v>
          </cell>
          <cell r="AA84" t="str">
            <v>NE</v>
          </cell>
          <cell r="AB84" t="str">
            <v>NE</v>
          </cell>
          <cell r="AC84" t="str">
            <v>NE</v>
          </cell>
          <cell r="AD84" t="str">
            <v>NE</v>
          </cell>
          <cell r="AE84" t="str">
            <v>NE</v>
          </cell>
          <cell r="AF84" t="str">
            <v>NE</v>
          </cell>
          <cell r="AG84" t="str">
            <v>NE</v>
          </cell>
          <cell r="AH84" t="str">
            <v>NE</v>
          </cell>
          <cell r="AI84" t="str">
            <v>NE</v>
          </cell>
          <cell r="AJ84" t="str">
            <v>NE</v>
          </cell>
          <cell r="AK84" t="str">
            <v>NE</v>
          </cell>
          <cell r="AL84" t="str">
            <v>NE</v>
          </cell>
          <cell r="AM84" t="str">
            <v>NE</v>
          </cell>
          <cell r="AN84" t="str">
            <v>NE</v>
          </cell>
          <cell r="AO84" t="str">
            <v>NE</v>
          </cell>
          <cell r="AU84" t="str">
            <v>NE</v>
          </cell>
        </row>
        <row r="85">
          <cell r="A85" t="str">
            <v>Proportion of manure deposited in houses which is "slurry". NO DEFAULT VALUES AVAILABLE</v>
          </cell>
        </row>
        <row r="86">
          <cell r="A86" t="str">
            <v>Xhouse_slurry_Dairy cattle</v>
          </cell>
          <cell r="B86" t="str">
            <v>-</v>
          </cell>
          <cell r="C86" t="str">
            <v>Xhouse_slurry</v>
          </cell>
          <cell r="D86" t="str">
            <v>-</v>
          </cell>
          <cell r="E86" t="str">
            <v>Dairy cattle</v>
          </cell>
          <cell r="F86" t="str">
            <v>Fraction</v>
          </cell>
          <cell r="G86" t="str">
            <v>CS</v>
          </cell>
          <cell r="H86" t="str">
            <v>-</v>
          </cell>
          <cell r="I86" t="str">
            <v>Sheet MMS_TERT</v>
          </cell>
          <cell r="J86" t="str">
            <v>CRF tables and hypothesis TERT</v>
          </cell>
          <cell r="K86">
            <v>0.27473684210526311</v>
          </cell>
          <cell r="L86">
            <v>0.27473684210526311</v>
          </cell>
          <cell r="M86">
            <v>0.27000860585197939</v>
          </cell>
          <cell r="N86">
            <v>0.27094668117519038</v>
          </cell>
          <cell r="O86">
            <v>0.26842684268426842</v>
          </cell>
          <cell r="P86">
            <v>0.27222222222222225</v>
          </cell>
          <cell r="Q86">
            <v>0.2722222222222222</v>
          </cell>
          <cell r="R86">
            <v>0.2722222222222222</v>
          </cell>
          <cell r="S86">
            <v>0.2722222222222222</v>
          </cell>
          <cell r="T86">
            <v>0.27222222222222214</v>
          </cell>
          <cell r="U86">
            <v>0.28921023359288195</v>
          </cell>
          <cell r="V86">
            <v>0.28748254055467415</v>
          </cell>
          <cell r="W86">
            <v>0.28591093296316744</v>
          </cell>
          <cell r="X86">
            <v>0.28200346645392899</v>
          </cell>
          <cell r="Y86">
            <v>0.28043930672015732</v>
          </cell>
          <cell r="Z86">
            <v>0.28078566450512971</v>
          </cell>
          <cell r="AA86">
            <v>0.26831306239529962</v>
          </cell>
          <cell r="AB86">
            <v>0.27424830907356346</v>
          </cell>
          <cell r="AC86">
            <v>0.27592621160033765</v>
          </cell>
          <cell r="AD86">
            <v>0.27713817613986064</v>
          </cell>
          <cell r="AE86">
            <v>0.29099552948144053</v>
          </cell>
          <cell r="AF86">
            <v>0.29910918627051558</v>
          </cell>
          <cell r="AG86">
            <v>0.29597078995838544</v>
          </cell>
          <cell r="AH86">
            <v>0.30277898662491709</v>
          </cell>
          <cell r="AI86">
            <v>0.29839953365215222</v>
          </cell>
          <cell r="AJ86">
            <v>0.29398678183250332</v>
          </cell>
          <cell r="AK86">
            <v>0.28362103097936187</v>
          </cell>
          <cell r="AL86">
            <v>0.28319183491396471</v>
          </cell>
          <cell r="AM86">
            <v>0.28235895451679338</v>
          </cell>
          <cell r="AN86">
            <v>0.29007710023029937</v>
          </cell>
          <cell r="AO86">
            <v>0.29007710023029937</v>
          </cell>
          <cell r="AU86" t="str">
            <v>[enter country-specific value]</v>
          </cell>
        </row>
        <row r="87">
          <cell r="A87" t="str">
            <v>Xhouse_slurry_Non-dairy cattle</v>
          </cell>
          <cell r="B87" t="str">
            <v>-</v>
          </cell>
          <cell r="C87" t="str">
            <v>Xhouse_slurry</v>
          </cell>
          <cell r="D87" t="str">
            <v>-</v>
          </cell>
          <cell r="E87" t="str">
            <v>Non-dairy cattle</v>
          </cell>
          <cell r="F87" t="str">
            <v>Fraction</v>
          </cell>
          <cell r="G87" t="str">
            <v>CS</v>
          </cell>
          <cell r="H87" t="str">
            <v>-</v>
          </cell>
          <cell r="I87" t="str">
            <v>Sheet MMS_TERT</v>
          </cell>
          <cell r="J87" t="str">
            <v>CRF tables and hypothesis TERT</v>
          </cell>
          <cell r="K87">
            <v>0.25</v>
          </cell>
          <cell r="L87">
            <v>0.24137931034482757</v>
          </cell>
          <cell r="M87">
            <v>0.23255813953488372</v>
          </cell>
          <cell r="N87">
            <v>0.22352941176470589</v>
          </cell>
          <cell r="O87">
            <v>0.2142857142857143</v>
          </cell>
          <cell r="P87">
            <v>0.20481927710843376</v>
          </cell>
          <cell r="Q87">
            <v>0.20481927710843376</v>
          </cell>
          <cell r="R87">
            <v>0.20481927710843376</v>
          </cell>
          <cell r="S87">
            <v>0.20481927710843373</v>
          </cell>
          <cell r="T87">
            <v>0.20481927710843376</v>
          </cell>
          <cell r="U87">
            <v>0.20481927710843553</v>
          </cell>
          <cell r="V87">
            <v>0.20525193929117916</v>
          </cell>
          <cell r="W87">
            <v>0.20568147783068588</v>
          </cell>
          <cell r="X87">
            <v>0.2060928499862216</v>
          </cell>
          <cell r="Y87">
            <v>0.20650991546000025</v>
          </cell>
          <cell r="Z87">
            <v>0.20693816856852296</v>
          </cell>
          <cell r="AA87">
            <v>0.1998263023668945</v>
          </cell>
          <cell r="AB87">
            <v>0.18990395806303592</v>
          </cell>
          <cell r="AC87">
            <v>0.17575124190437422</v>
          </cell>
          <cell r="AD87">
            <v>0.15842037560880279</v>
          </cell>
          <cell r="AE87">
            <v>0.14186585423676629</v>
          </cell>
          <cell r="AF87">
            <v>0.1361430646047361</v>
          </cell>
          <cell r="AG87">
            <v>0.13593854746490674</v>
          </cell>
          <cell r="AH87">
            <v>0.11665015347249955</v>
          </cell>
          <cell r="AI87">
            <v>0.101752679260551</v>
          </cell>
          <cell r="AJ87">
            <v>8.7919426210305421E-2</v>
          </cell>
          <cell r="AK87">
            <v>7.4578104985464203E-2</v>
          </cell>
          <cell r="AL87">
            <v>7.1886885089540997E-2</v>
          </cell>
          <cell r="AM87">
            <v>6.7456679437250533E-2</v>
          </cell>
          <cell r="AN87">
            <v>5.9345737392066882E-2</v>
          </cell>
          <cell r="AO87">
            <v>4.3215001152828648E-2</v>
          </cell>
          <cell r="AU87" t="str">
            <v>[enter country-specific value]</v>
          </cell>
        </row>
        <row r="88">
          <cell r="A88" t="str">
            <v>Xhouse_slurry_Non-dairy cattle (calves)</v>
          </cell>
          <cell r="B88" t="str">
            <v>-</v>
          </cell>
          <cell r="C88" t="str">
            <v>Xhouse_slurry</v>
          </cell>
          <cell r="D88" t="str">
            <v>-</v>
          </cell>
          <cell r="E88" t="str">
            <v>Non-dairy cattle (calves)</v>
          </cell>
          <cell r="F88" t="str">
            <v>Fraction</v>
          </cell>
          <cell r="G88" t="str">
            <v>CS</v>
          </cell>
          <cell r="H88" t="str">
            <v>-</v>
          </cell>
          <cell r="I88" t="str">
            <v>NE</v>
          </cell>
          <cell r="K88" t="str">
            <v>NE</v>
          </cell>
          <cell r="L88" t="str">
            <v>NE</v>
          </cell>
          <cell r="M88" t="str">
            <v>NE</v>
          </cell>
          <cell r="N88" t="str">
            <v>NE</v>
          </cell>
          <cell r="O88" t="str">
            <v>NE</v>
          </cell>
          <cell r="P88" t="str">
            <v>NE</v>
          </cell>
          <cell r="Q88" t="str">
            <v>NE</v>
          </cell>
          <cell r="R88" t="str">
            <v>NE</v>
          </cell>
          <cell r="S88" t="str">
            <v>NE</v>
          </cell>
          <cell r="T88" t="str">
            <v>NE</v>
          </cell>
          <cell r="U88" t="str">
            <v>NE</v>
          </cell>
          <cell r="V88" t="str">
            <v>NE</v>
          </cell>
          <cell r="W88" t="str">
            <v>NE</v>
          </cell>
          <cell r="X88" t="str">
            <v>NE</v>
          </cell>
          <cell r="Y88" t="str">
            <v>NE</v>
          </cell>
          <cell r="Z88" t="str">
            <v>NE</v>
          </cell>
          <cell r="AA88" t="str">
            <v>NE</v>
          </cell>
          <cell r="AB88" t="str">
            <v>NE</v>
          </cell>
          <cell r="AC88" t="str">
            <v>NE</v>
          </cell>
          <cell r="AD88" t="str">
            <v>NE</v>
          </cell>
          <cell r="AE88" t="str">
            <v>NE</v>
          </cell>
          <cell r="AF88" t="str">
            <v>NE</v>
          </cell>
          <cell r="AG88" t="str">
            <v>NE</v>
          </cell>
          <cell r="AH88" t="str">
            <v>NE</v>
          </cell>
          <cell r="AI88" t="str">
            <v>NE</v>
          </cell>
          <cell r="AJ88" t="str">
            <v>NE</v>
          </cell>
          <cell r="AK88" t="str">
            <v>NE</v>
          </cell>
          <cell r="AL88" t="str">
            <v>NE</v>
          </cell>
          <cell r="AM88" t="str">
            <v>NE</v>
          </cell>
          <cell r="AN88" t="str">
            <v>NE</v>
          </cell>
          <cell r="AO88" t="str">
            <v>NE</v>
          </cell>
          <cell r="AU88" t="str">
            <v>NE</v>
          </cell>
        </row>
        <row r="89">
          <cell r="A89" t="str">
            <v>Xhouse_slurry_Sheep</v>
          </cell>
          <cell r="B89" t="str">
            <v>-</v>
          </cell>
          <cell r="C89" t="str">
            <v>Xhouse_slurry</v>
          </cell>
          <cell r="D89" t="str">
            <v>-</v>
          </cell>
          <cell r="E89" t="str">
            <v>Sheep</v>
          </cell>
          <cell r="F89" t="str">
            <v>Fraction</v>
          </cell>
          <cell r="G89" t="str">
            <v>CS</v>
          </cell>
          <cell r="H89" t="str">
            <v>-</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U89" t="str">
            <v>[enter country-specific value]</v>
          </cell>
        </row>
        <row r="90">
          <cell r="A90" t="str">
            <v>Xhouse_slurry_Swine (finishing pigs)</v>
          </cell>
          <cell r="B90" t="str">
            <v>-</v>
          </cell>
          <cell r="C90" t="str">
            <v>Xhouse_slurry</v>
          </cell>
          <cell r="D90" t="str">
            <v>-</v>
          </cell>
          <cell r="E90" t="str">
            <v>Swine (finishing pigs)</v>
          </cell>
          <cell r="F90" t="str">
            <v>Fraction</v>
          </cell>
          <cell r="G90" t="str">
            <v>CS</v>
          </cell>
          <cell r="H90" t="str">
            <v>-</v>
          </cell>
          <cell r="I90" t="str">
            <v>Sheet MMS_TERT</v>
          </cell>
          <cell r="J90" t="str">
            <v>CRF tables and hypothesis TERT</v>
          </cell>
          <cell r="K90">
            <v>0.76</v>
          </cell>
          <cell r="L90">
            <v>0.76</v>
          </cell>
          <cell r="M90">
            <v>0.76</v>
          </cell>
          <cell r="N90">
            <v>0.76</v>
          </cell>
          <cell r="O90">
            <v>0.76</v>
          </cell>
          <cell r="P90">
            <v>0.76</v>
          </cell>
          <cell r="Q90">
            <v>0.76</v>
          </cell>
          <cell r="R90">
            <v>0.76</v>
          </cell>
          <cell r="S90">
            <v>0.76</v>
          </cell>
          <cell r="T90">
            <v>0.76</v>
          </cell>
          <cell r="U90">
            <v>0.75999999999999823</v>
          </cell>
          <cell r="V90">
            <v>0.75981715949349748</v>
          </cell>
          <cell r="W90">
            <v>0.75938499570785689</v>
          </cell>
          <cell r="X90">
            <v>0.75966966350581078</v>
          </cell>
          <cell r="Y90">
            <v>0.75906408924066615</v>
          </cell>
          <cell r="Z90">
            <v>0.75928104277601471</v>
          </cell>
          <cell r="AA90">
            <v>0.7590625944230085</v>
          </cell>
          <cell r="AB90">
            <v>0.75875027644401905</v>
          </cell>
          <cell r="AC90">
            <v>0.75847104895697826</v>
          </cell>
          <cell r="AD90">
            <v>0.75379710908859066</v>
          </cell>
          <cell r="AE90">
            <v>0.75021232254184911</v>
          </cell>
          <cell r="AF90">
            <v>0.75496445873571438</v>
          </cell>
          <cell r="AG90">
            <v>0.75224362702660241</v>
          </cell>
          <cell r="AH90">
            <v>0.78949434853429878</v>
          </cell>
          <cell r="AI90">
            <v>0.7716778775586931</v>
          </cell>
          <cell r="AJ90">
            <v>0.75550378011701791</v>
          </cell>
          <cell r="AK90">
            <v>0.73312442996485017</v>
          </cell>
          <cell r="AL90">
            <v>0.73747582348726715</v>
          </cell>
          <cell r="AM90">
            <v>0.71703014381372598</v>
          </cell>
          <cell r="AN90">
            <v>0.66748234904484605</v>
          </cell>
          <cell r="AO90">
            <v>0.67468374799933828</v>
          </cell>
          <cell r="AU90" t="str">
            <v>[enter country-specific value]</v>
          </cell>
        </row>
        <row r="91">
          <cell r="A91" t="str">
            <v>Xhouse_slurry_Swine (sows)</v>
          </cell>
          <cell r="B91" t="str">
            <v>-</v>
          </cell>
          <cell r="C91" t="str">
            <v>Xhouse_slurry</v>
          </cell>
          <cell r="D91" t="str">
            <v>-</v>
          </cell>
          <cell r="E91" t="str">
            <v>Swine (sows)</v>
          </cell>
          <cell r="F91" t="str">
            <v>Fraction</v>
          </cell>
          <cell r="G91" t="str">
            <v>CS</v>
          </cell>
          <cell r="H91" t="str">
            <v>-</v>
          </cell>
          <cell r="I91" t="str">
            <v>Sheet MMS_TERT</v>
          </cell>
          <cell r="J91" t="str">
            <v>CRF tables and hypothesis TERT</v>
          </cell>
          <cell r="K91">
            <v>0.76</v>
          </cell>
          <cell r="L91">
            <v>0.76</v>
          </cell>
          <cell r="M91">
            <v>0.76</v>
          </cell>
          <cell r="N91">
            <v>0.76</v>
          </cell>
          <cell r="O91">
            <v>0.76</v>
          </cell>
          <cell r="P91">
            <v>0.76</v>
          </cell>
          <cell r="Q91">
            <v>0.76</v>
          </cell>
          <cell r="R91">
            <v>0.76</v>
          </cell>
          <cell r="S91">
            <v>0.7599999999999999</v>
          </cell>
          <cell r="T91">
            <v>0.76</v>
          </cell>
          <cell r="U91">
            <v>0.75999999999999168</v>
          </cell>
          <cell r="V91">
            <v>0.76333179623918945</v>
          </cell>
          <cell r="W91">
            <v>0.76289441734067176</v>
          </cell>
          <cell r="X91">
            <v>0.7627194479864785</v>
          </cell>
          <cell r="Y91">
            <v>0.76272007685051446</v>
          </cell>
          <cell r="Z91">
            <v>0.76200330171756225</v>
          </cell>
          <cell r="AA91">
            <v>0.76194575870890369</v>
          </cell>
          <cell r="AB91">
            <v>0.76139476014143714</v>
          </cell>
          <cell r="AC91">
            <v>0.76066260400544905</v>
          </cell>
          <cell r="AD91">
            <v>0.75515404340687842</v>
          </cell>
          <cell r="AE91">
            <v>0.74717353866309633</v>
          </cell>
          <cell r="AF91">
            <v>0.74349750412196014</v>
          </cell>
          <cell r="AG91">
            <v>0.73354621567567069</v>
          </cell>
          <cell r="AH91">
            <v>0.72270727626890019</v>
          </cell>
          <cell r="AI91">
            <v>0.72094579650282076</v>
          </cell>
          <cell r="AJ91">
            <v>0.72846606529084923</v>
          </cell>
          <cell r="AK91">
            <v>0.70215789955169139</v>
          </cell>
          <cell r="AL91">
            <v>0.67384515731384786</v>
          </cell>
          <cell r="AM91">
            <v>0.64962830415043993</v>
          </cell>
          <cell r="AN91">
            <v>0.64702652354504575</v>
          </cell>
          <cell r="AO91">
            <v>0.63052207736396348</v>
          </cell>
          <cell r="AU91" t="str">
            <v>[enter country-specific value]</v>
          </cell>
        </row>
        <row r="92">
          <cell r="A92" t="str">
            <v>Xhouse_slurry_Buffalo</v>
          </cell>
          <cell r="B92" t="str">
            <v>-</v>
          </cell>
          <cell r="C92" t="str">
            <v>Xhouse_slurry</v>
          </cell>
          <cell r="D92" t="str">
            <v>-</v>
          </cell>
          <cell r="E92" t="str">
            <v>Buffalo</v>
          </cell>
          <cell r="F92" t="str">
            <v>Fraction</v>
          </cell>
          <cell r="G92" t="str">
            <v>CS</v>
          </cell>
          <cell r="H92" t="str">
            <v>-</v>
          </cell>
          <cell r="I92" t="str">
            <v>NE</v>
          </cell>
          <cell r="K92" t="str">
            <v>NE</v>
          </cell>
          <cell r="L92" t="str">
            <v>NE</v>
          </cell>
          <cell r="M92" t="str">
            <v>NE</v>
          </cell>
          <cell r="N92" t="str">
            <v>NE</v>
          </cell>
          <cell r="O92" t="str">
            <v>NE</v>
          </cell>
          <cell r="P92" t="str">
            <v>NE</v>
          </cell>
          <cell r="Q92" t="str">
            <v>NE</v>
          </cell>
          <cell r="R92" t="str">
            <v>NE</v>
          </cell>
          <cell r="S92" t="str">
            <v>NE</v>
          </cell>
          <cell r="T92" t="str">
            <v>NE</v>
          </cell>
          <cell r="U92" t="str">
            <v>NE</v>
          </cell>
          <cell r="V92" t="str">
            <v>NE</v>
          </cell>
          <cell r="W92" t="str">
            <v>NE</v>
          </cell>
          <cell r="X92" t="str">
            <v>NE</v>
          </cell>
          <cell r="Y92" t="str">
            <v>NE</v>
          </cell>
          <cell r="Z92" t="str">
            <v>NE</v>
          </cell>
          <cell r="AA92" t="str">
            <v>NE</v>
          </cell>
          <cell r="AB92" t="str">
            <v>NE</v>
          </cell>
          <cell r="AC92" t="str">
            <v>NE</v>
          </cell>
          <cell r="AD92" t="str">
            <v>NE</v>
          </cell>
          <cell r="AE92" t="str">
            <v>NE</v>
          </cell>
          <cell r="AF92" t="str">
            <v>NE</v>
          </cell>
          <cell r="AG92" t="str">
            <v>NE</v>
          </cell>
          <cell r="AH92" t="str">
            <v>NE</v>
          </cell>
          <cell r="AI92" t="str">
            <v>NE</v>
          </cell>
          <cell r="AJ92" t="str">
            <v>NE</v>
          </cell>
          <cell r="AK92" t="str">
            <v>NE</v>
          </cell>
          <cell r="AL92" t="str">
            <v>NE</v>
          </cell>
          <cell r="AM92" t="str">
            <v>NE</v>
          </cell>
          <cell r="AN92" t="str">
            <v>NE</v>
          </cell>
          <cell r="AO92" t="str">
            <v>NE</v>
          </cell>
          <cell r="AU92" t="str">
            <v>NE</v>
          </cell>
        </row>
        <row r="93">
          <cell r="A93" t="str">
            <v>Xhouse_slurry_Goats</v>
          </cell>
          <cell r="B93" t="str">
            <v>-</v>
          </cell>
          <cell r="C93" t="str">
            <v>Xhouse_slurry</v>
          </cell>
          <cell r="D93" t="str">
            <v>-</v>
          </cell>
          <cell r="E93" t="str">
            <v>Goats</v>
          </cell>
          <cell r="F93" t="str">
            <v>Fraction</v>
          </cell>
          <cell r="G93" t="str">
            <v>CS</v>
          </cell>
          <cell r="H93" t="str">
            <v>-</v>
          </cell>
          <cell r="I93" t="str">
            <v>[enter country-specific source]</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U93" t="str">
            <v>[enter country-specific value]</v>
          </cell>
        </row>
        <row r="94">
          <cell r="A94" t="str">
            <v>Xhouse_slurry_Horses</v>
          </cell>
          <cell r="B94" t="str">
            <v>-</v>
          </cell>
          <cell r="C94" t="str">
            <v>Xhouse_slurry</v>
          </cell>
          <cell r="D94" t="str">
            <v>-</v>
          </cell>
          <cell r="E94" t="str">
            <v>Horses</v>
          </cell>
          <cell r="F94" t="str">
            <v>Fraction</v>
          </cell>
          <cell r="G94" t="str">
            <v>CS</v>
          </cell>
          <cell r="H94" t="str">
            <v>-</v>
          </cell>
          <cell r="I94" t="str">
            <v>[enter country-specific source]</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U94" t="str">
            <v>[enter country-specific value]</v>
          </cell>
        </row>
        <row r="95">
          <cell r="A95" t="str">
            <v>Xhouse_slurry_Mules and asses</v>
          </cell>
          <cell r="B95" t="str">
            <v>-</v>
          </cell>
          <cell r="C95" t="str">
            <v>Xhouse_slurry</v>
          </cell>
          <cell r="D95" t="str">
            <v>-</v>
          </cell>
          <cell r="E95" t="str">
            <v>Mules and asses</v>
          </cell>
          <cell r="F95" t="str">
            <v>Fraction</v>
          </cell>
          <cell r="G95" t="str">
            <v>CS</v>
          </cell>
          <cell r="H95" t="str">
            <v>-</v>
          </cell>
          <cell r="I95" t="str">
            <v>NE</v>
          </cell>
          <cell r="K95" t="str">
            <v>NE</v>
          </cell>
          <cell r="L95" t="str">
            <v>NE</v>
          </cell>
          <cell r="M95" t="str">
            <v>NE</v>
          </cell>
          <cell r="N95" t="str">
            <v>NE</v>
          </cell>
          <cell r="O95" t="str">
            <v>NE</v>
          </cell>
          <cell r="P95" t="str">
            <v>NE</v>
          </cell>
          <cell r="Q95" t="str">
            <v>NE</v>
          </cell>
          <cell r="R95" t="str">
            <v>NE</v>
          </cell>
          <cell r="S95" t="str">
            <v>NE</v>
          </cell>
          <cell r="T95" t="str">
            <v>NE</v>
          </cell>
          <cell r="U95" t="str">
            <v>NE</v>
          </cell>
          <cell r="V95" t="str">
            <v>NE</v>
          </cell>
          <cell r="W95" t="str">
            <v>NE</v>
          </cell>
          <cell r="X95" t="str">
            <v>NE</v>
          </cell>
          <cell r="Y95" t="str">
            <v>NE</v>
          </cell>
          <cell r="Z95" t="str">
            <v>NE</v>
          </cell>
          <cell r="AA95" t="str">
            <v>NE</v>
          </cell>
          <cell r="AB95" t="str">
            <v>NE</v>
          </cell>
          <cell r="AC95" t="str">
            <v>NE</v>
          </cell>
          <cell r="AD95" t="str">
            <v>NE</v>
          </cell>
          <cell r="AE95" t="str">
            <v>NE</v>
          </cell>
          <cell r="AF95" t="str">
            <v>NE</v>
          </cell>
          <cell r="AG95" t="str">
            <v>NE</v>
          </cell>
          <cell r="AH95" t="str">
            <v>NE</v>
          </cell>
          <cell r="AI95" t="str">
            <v>NE</v>
          </cell>
          <cell r="AJ95" t="str">
            <v>NE</v>
          </cell>
          <cell r="AK95" t="str">
            <v>NE</v>
          </cell>
          <cell r="AL95" t="str">
            <v>NE</v>
          </cell>
          <cell r="AM95" t="str">
            <v>NE</v>
          </cell>
          <cell r="AN95" t="str">
            <v>NE</v>
          </cell>
          <cell r="AO95" t="str">
            <v>NE</v>
          </cell>
          <cell r="AU95" t="str">
            <v>NE</v>
          </cell>
        </row>
        <row r="96">
          <cell r="A96" t="str">
            <v>Xhouse_slurry_Laying hens</v>
          </cell>
          <cell r="B96" t="str">
            <v>-</v>
          </cell>
          <cell r="C96" t="str">
            <v>Xhouse_slurry</v>
          </cell>
          <cell r="D96" t="str">
            <v>-</v>
          </cell>
          <cell r="E96" t="str">
            <v>Laying hens</v>
          </cell>
          <cell r="F96" t="str">
            <v>Fraction</v>
          </cell>
          <cell r="G96" t="str">
            <v>CS</v>
          </cell>
          <cell r="H96" t="str">
            <v>-</v>
          </cell>
          <cell r="I96" t="str">
            <v>[enter country-specific source]</v>
          </cell>
          <cell r="K96">
            <v>0.13265306122448983</v>
          </cell>
          <cell r="L96">
            <v>0.1326530612244898</v>
          </cell>
          <cell r="M96">
            <v>0.1326530612244898</v>
          </cell>
          <cell r="N96">
            <v>0.1326530612244898</v>
          </cell>
          <cell r="O96">
            <v>0.13265306122448983</v>
          </cell>
          <cell r="P96">
            <v>0.1326530612244898</v>
          </cell>
          <cell r="Q96">
            <v>0.1326530612244898</v>
          </cell>
          <cell r="R96">
            <v>0.1326530612244898</v>
          </cell>
          <cell r="S96">
            <v>0.1326530612244898</v>
          </cell>
          <cell r="T96">
            <v>0.1326530612244898</v>
          </cell>
          <cell r="U96">
            <v>0.1326530612244898</v>
          </cell>
          <cell r="V96">
            <v>0.1326530612244898</v>
          </cell>
          <cell r="W96">
            <v>0.1326530612244898</v>
          </cell>
          <cell r="X96">
            <v>0.1326530612244898</v>
          </cell>
          <cell r="Y96">
            <v>0.1326530612244898</v>
          </cell>
          <cell r="Z96">
            <v>0.1326530612244898</v>
          </cell>
          <cell r="AA96">
            <v>0.1326530612244898</v>
          </cell>
          <cell r="AB96">
            <v>0.1326530612244898</v>
          </cell>
          <cell r="AC96">
            <v>0.1326530612244898</v>
          </cell>
          <cell r="AD96">
            <v>0.1326530612244898</v>
          </cell>
          <cell r="AE96">
            <v>0.13265306122448978</v>
          </cell>
          <cell r="AF96">
            <v>0.1326530612244898</v>
          </cell>
          <cell r="AG96">
            <v>0.1326530612244898</v>
          </cell>
          <cell r="AH96">
            <v>0.1326530612244898</v>
          </cell>
          <cell r="AI96">
            <v>0.1326530612244898</v>
          </cell>
          <cell r="AJ96">
            <v>0.1326530612244898</v>
          </cell>
          <cell r="AK96">
            <v>0.2039</v>
          </cell>
          <cell r="AL96">
            <v>0.19</v>
          </cell>
          <cell r="AM96">
            <v>0.17999999999999997</v>
          </cell>
          <cell r="AN96">
            <v>0.19</v>
          </cell>
          <cell r="AO96">
            <v>0.18999999999999997</v>
          </cell>
          <cell r="AU96" t="str">
            <v>[enter country-specific value]</v>
          </cell>
        </row>
        <row r="97">
          <cell r="A97" t="str">
            <v>Xhouse_slurry_Broilers</v>
          </cell>
          <cell r="B97" t="str">
            <v>-</v>
          </cell>
          <cell r="C97" t="str">
            <v>Xhouse_slurry</v>
          </cell>
          <cell r="D97" t="str">
            <v>-</v>
          </cell>
          <cell r="E97" t="str">
            <v>Broilers</v>
          </cell>
          <cell r="F97" t="str">
            <v>Fraction</v>
          </cell>
          <cell r="G97" t="str">
            <v>CS</v>
          </cell>
          <cell r="H97" t="str">
            <v>-</v>
          </cell>
          <cell r="I97" t="str">
            <v>[enter country-specific source]</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3.1855551229446832E-2</v>
          </cell>
          <cell r="AL97">
            <v>2.6891642499340892E-2</v>
          </cell>
          <cell r="AM97">
            <v>2.7194333573798073E-2</v>
          </cell>
          <cell r="AN97">
            <v>3.2882011605415859E-2</v>
          </cell>
          <cell r="AO97">
            <v>3.0503863615676464E-2</v>
          </cell>
          <cell r="AU97" t="str">
            <v>[enter country-specific value]</v>
          </cell>
        </row>
        <row r="98">
          <cell r="A98" t="str">
            <v>Xhouse_slurry_Turkeys</v>
          </cell>
          <cell r="B98" t="str">
            <v>-</v>
          </cell>
          <cell r="C98" t="str">
            <v>Xhouse_slurry</v>
          </cell>
          <cell r="D98" t="str">
            <v>-</v>
          </cell>
          <cell r="E98" t="str">
            <v>Turkeys</v>
          </cell>
          <cell r="F98" t="str">
            <v>Fraction</v>
          </cell>
          <cell r="G98" t="str">
            <v>CS</v>
          </cell>
          <cell r="H98" t="str">
            <v>-</v>
          </cell>
          <cell r="I98" t="str">
            <v>[enter country-specific source]</v>
          </cell>
          <cell r="K98">
            <v>0.1326530612244898</v>
          </cell>
          <cell r="L98">
            <v>0.1326530612244898</v>
          </cell>
          <cell r="M98">
            <v>0.1326530612244898</v>
          </cell>
          <cell r="N98">
            <v>0.1326530612244898</v>
          </cell>
          <cell r="O98">
            <v>0.1326530612244898</v>
          </cell>
          <cell r="P98">
            <v>0.13265306122448983</v>
          </cell>
          <cell r="Q98">
            <v>0.1326530612244898</v>
          </cell>
          <cell r="R98">
            <v>0.1326530612244898</v>
          </cell>
          <cell r="S98">
            <v>0.1326530612244898</v>
          </cell>
          <cell r="T98">
            <v>0.1326530612244898</v>
          </cell>
          <cell r="U98">
            <v>0.1326530612244898</v>
          </cell>
          <cell r="V98">
            <v>0.1326530612244898</v>
          </cell>
          <cell r="W98">
            <v>0.1326530612244898</v>
          </cell>
          <cell r="X98">
            <v>0.1326530612244898</v>
          </cell>
          <cell r="Y98">
            <v>0.13265306122448978</v>
          </cell>
          <cell r="Z98">
            <v>0.1326530612244898</v>
          </cell>
          <cell r="AA98">
            <v>0.1326530612244898</v>
          </cell>
          <cell r="AB98">
            <v>0.1326530612244898</v>
          </cell>
          <cell r="AC98">
            <v>0.1326530612244898</v>
          </cell>
          <cell r="AD98">
            <v>0.1326530612244898</v>
          </cell>
          <cell r="AE98">
            <v>0.1326530612244898</v>
          </cell>
          <cell r="AF98">
            <v>0.1326530612244898</v>
          </cell>
          <cell r="AG98">
            <v>0.1326530612244898</v>
          </cell>
          <cell r="AH98">
            <v>0.1326530612244898</v>
          </cell>
          <cell r="AI98">
            <v>0.1326530612244898</v>
          </cell>
          <cell r="AJ98">
            <v>0.1326530612244898</v>
          </cell>
          <cell r="AK98">
            <v>0.16579999999999998</v>
          </cell>
          <cell r="AL98">
            <v>0.16</v>
          </cell>
          <cell r="AM98">
            <v>0.15</v>
          </cell>
          <cell r="AN98">
            <v>0</v>
          </cell>
          <cell r="AO98">
            <v>0.16</v>
          </cell>
          <cell r="AU98" t="str">
            <v>[enter country-specific value]</v>
          </cell>
        </row>
        <row r="99">
          <cell r="A99" t="str">
            <v>Xhouse_slurry_Other poultry (ducks)</v>
          </cell>
          <cell r="B99" t="str">
            <v>-</v>
          </cell>
          <cell r="C99" t="str">
            <v>Xhouse_slurry</v>
          </cell>
          <cell r="D99" t="str">
            <v>-</v>
          </cell>
          <cell r="E99" t="str">
            <v>Other poultry (ducks)</v>
          </cell>
          <cell r="F99" t="str">
            <v>Fraction</v>
          </cell>
          <cell r="G99" t="str">
            <v>CS</v>
          </cell>
          <cell r="H99" t="str">
            <v>-</v>
          </cell>
          <cell r="I99" t="str">
            <v>[enter country-specific source]</v>
          </cell>
          <cell r="K99">
            <v>0.1326530612244898</v>
          </cell>
          <cell r="L99">
            <v>0.1326530612244898</v>
          </cell>
          <cell r="M99">
            <v>0.1326530612244898</v>
          </cell>
          <cell r="N99">
            <v>0.1326530612244898</v>
          </cell>
          <cell r="O99">
            <v>0.1326530612244898</v>
          </cell>
          <cell r="P99">
            <v>0.1326530612244898</v>
          </cell>
          <cell r="Q99">
            <v>0.13265306122448983</v>
          </cell>
          <cell r="R99">
            <v>0.1326530612244898</v>
          </cell>
          <cell r="S99">
            <v>0.1326530612244898</v>
          </cell>
          <cell r="T99">
            <v>0.1326530612244898</v>
          </cell>
          <cell r="U99">
            <v>0.1326530612244898</v>
          </cell>
          <cell r="V99">
            <v>0.1326530612244898</v>
          </cell>
          <cell r="W99">
            <v>0.1326530612244898</v>
          </cell>
          <cell r="X99">
            <v>0.1326530612244898</v>
          </cell>
          <cell r="Y99">
            <v>0.1326530612244898</v>
          </cell>
          <cell r="Z99">
            <v>0.13265306122448983</v>
          </cell>
          <cell r="AA99">
            <v>0.1326530612244898</v>
          </cell>
          <cell r="AB99">
            <v>0.1326530612244898</v>
          </cell>
          <cell r="AC99">
            <v>0.1326530612244898</v>
          </cell>
          <cell r="AD99">
            <v>0.1326530612244898</v>
          </cell>
          <cell r="AE99">
            <v>0.1326530612244898</v>
          </cell>
          <cell r="AF99">
            <v>0.1326530612244898</v>
          </cell>
          <cell r="AG99">
            <v>0.1326530612244898</v>
          </cell>
          <cell r="AH99">
            <v>0.1326530612244898</v>
          </cell>
          <cell r="AI99">
            <v>0.1326530612244898</v>
          </cell>
          <cell r="AJ99">
            <v>0.1326530612244898</v>
          </cell>
          <cell r="AK99">
            <v>0.16579999999999998</v>
          </cell>
          <cell r="AL99">
            <v>0.16</v>
          </cell>
          <cell r="AM99">
            <v>0.15</v>
          </cell>
          <cell r="AN99">
            <v>0</v>
          </cell>
          <cell r="AO99">
            <v>0.16</v>
          </cell>
          <cell r="AU99" t="str">
            <v>[enter country-specific value]</v>
          </cell>
        </row>
        <row r="100">
          <cell r="A100" t="str">
            <v>Xhouse_slurry_Other poultry (geese)</v>
          </cell>
          <cell r="B100" t="str">
            <v>-</v>
          </cell>
          <cell r="C100" t="str">
            <v>Xhouse_slurry</v>
          </cell>
          <cell r="D100" t="str">
            <v>-</v>
          </cell>
          <cell r="E100" t="str">
            <v>Other poultry (geese)</v>
          </cell>
          <cell r="F100" t="str">
            <v>Fraction</v>
          </cell>
          <cell r="G100" t="str">
            <v>CS</v>
          </cell>
          <cell r="H100" t="str">
            <v>-</v>
          </cell>
          <cell r="I100" t="str">
            <v>[enter country-specific source]</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U100" t="str">
            <v>[enter country-specific value]</v>
          </cell>
        </row>
        <row r="101">
          <cell r="A101" t="str">
            <v>Xhouse_slurry_Other animals (fur animals)</v>
          </cell>
          <cell r="B101" t="str">
            <v>-</v>
          </cell>
          <cell r="C101" t="str">
            <v>Xhouse_slurry</v>
          </cell>
          <cell r="D101" t="str">
            <v>-</v>
          </cell>
          <cell r="E101" t="str">
            <v>Other animals (fur animals)</v>
          </cell>
          <cell r="F101" t="str">
            <v>Fraction</v>
          </cell>
          <cell r="G101" t="str">
            <v>CS</v>
          </cell>
          <cell r="H101" t="str">
            <v>-</v>
          </cell>
          <cell r="I101" t="str">
            <v>NE</v>
          </cell>
          <cell r="K101" t="str">
            <v>NE</v>
          </cell>
          <cell r="L101" t="str">
            <v>NE</v>
          </cell>
          <cell r="M101" t="str">
            <v>NE</v>
          </cell>
          <cell r="N101" t="str">
            <v>NE</v>
          </cell>
          <cell r="O101" t="str">
            <v>NE</v>
          </cell>
          <cell r="P101" t="str">
            <v>NE</v>
          </cell>
          <cell r="Q101" t="str">
            <v>NE</v>
          </cell>
          <cell r="R101" t="str">
            <v>NE</v>
          </cell>
          <cell r="S101" t="str">
            <v>NE</v>
          </cell>
          <cell r="T101" t="str">
            <v>NE</v>
          </cell>
          <cell r="U101" t="str">
            <v>NE</v>
          </cell>
          <cell r="V101" t="str">
            <v>NE</v>
          </cell>
          <cell r="W101" t="str">
            <v>NE</v>
          </cell>
          <cell r="X101" t="str">
            <v>NE</v>
          </cell>
          <cell r="Y101" t="str">
            <v>NE</v>
          </cell>
          <cell r="Z101" t="str">
            <v>NE</v>
          </cell>
          <cell r="AA101" t="str">
            <v>NE</v>
          </cell>
          <cell r="AB101" t="str">
            <v>NE</v>
          </cell>
          <cell r="AC101" t="str">
            <v>NE</v>
          </cell>
          <cell r="AD101" t="str">
            <v>NE</v>
          </cell>
          <cell r="AE101" t="str">
            <v>NE</v>
          </cell>
          <cell r="AF101" t="str">
            <v>NE</v>
          </cell>
          <cell r="AG101" t="str">
            <v>NE</v>
          </cell>
          <cell r="AH101" t="str">
            <v>NE</v>
          </cell>
          <cell r="AI101" t="str">
            <v>NE</v>
          </cell>
          <cell r="AJ101" t="str">
            <v>NE</v>
          </cell>
          <cell r="AK101" t="str">
            <v>NE</v>
          </cell>
          <cell r="AL101" t="str">
            <v>NE</v>
          </cell>
          <cell r="AM101" t="str">
            <v>NE</v>
          </cell>
          <cell r="AN101" t="str">
            <v>NE</v>
          </cell>
          <cell r="AO101" t="str">
            <v>NE</v>
          </cell>
          <cell r="AU101" t="str">
            <v>NE</v>
          </cell>
        </row>
        <row r="102">
          <cell r="A102" t="str">
            <v>Proportion excreta on yards</v>
          </cell>
        </row>
        <row r="103">
          <cell r="A103" t="str">
            <v>Prop excreta on yards_Dairy cattle</v>
          </cell>
          <cell r="B103" t="str">
            <v>-</v>
          </cell>
          <cell r="C103" t="str">
            <v>Prop excreta on yards</v>
          </cell>
          <cell r="D103" t="str">
            <v>-</v>
          </cell>
          <cell r="E103" t="str">
            <v>Dairy cattle</v>
          </cell>
          <cell r="F103" t="str">
            <v>Fraction</v>
          </cell>
          <cell r="G103" t="str">
            <v>cs</v>
          </cell>
          <cell r="H103" t="str">
            <v>-</v>
          </cell>
          <cell r="I103" t="str">
            <v>Sheet MMS_TERT</v>
          </cell>
          <cell r="K103">
            <v>0.25</v>
          </cell>
          <cell r="L103">
            <v>0.25</v>
          </cell>
          <cell r="M103">
            <v>0.25</v>
          </cell>
          <cell r="N103">
            <v>0.25</v>
          </cell>
          <cell r="O103">
            <v>0.25</v>
          </cell>
          <cell r="P103">
            <v>0.25</v>
          </cell>
          <cell r="Q103">
            <v>0.25</v>
          </cell>
          <cell r="R103">
            <v>0.25</v>
          </cell>
          <cell r="S103">
            <v>0.25</v>
          </cell>
          <cell r="T103">
            <v>0.25</v>
          </cell>
          <cell r="U103">
            <v>0.25</v>
          </cell>
          <cell r="V103">
            <v>0.25</v>
          </cell>
          <cell r="W103">
            <v>0.25</v>
          </cell>
          <cell r="X103">
            <v>0.25</v>
          </cell>
          <cell r="Y103">
            <v>0.25</v>
          </cell>
          <cell r="Z103">
            <v>0.25</v>
          </cell>
          <cell r="AA103">
            <v>0.25</v>
          </cell>
          <cell r="AB103">
            <v>0.25</v>
          </cell>
          <cell r="AC103">
            <v>0.25</v>
          </cell>
          <cell r="AD103">
            <v>0.25</v>
          </cell>
          <cell r="AE103">
            <v>0.25</v>
          </cell>
          <cell r="AF103">
            <v>0.25</v>
          </cell>
          <cell r="AG103">
            <v>0.25</v>
          </cell>
          <cell r="AH103">
            <v>0.25</v>
          </cell>
          <cell r="AI103">
            <v>0.25</v>
          </cell>
          <cell r="AJ103">
            <v>0.25</v>
          </cell>
          <cell r="AK103">
            <v>0.25</v>
          </cell>
          <cell r="AL103">
            <v>0.25</v>
          </cell>
          <cell r="AM103">
            <v>0.25</v>
          </cell>
          <cell r="AN103">
            <v>0.25</v>
          </cell>
          <cell r="AO103">
            <v>0.25</v>
          </cell>
          <cell r="AU103" t="str">
            <v>[enter country-specific value</v>
          </cell>
        </row>
        <row r="104">
          <cell r="A104" t="str">
            <v>Prop excreta on yards_Non-dairy cattle</v>
          </cell>
          <cell r="B104" t="str">
            <v>-</v>
          </cell>
          <cell r="C104" t="str">
            <v>Prop excreta on yards</v>
          </cell>
          <cell r="D104" t="str">
            <v>-</v>
          </cell>
          <cell r="E104" t="str">
            <v>Non-dairy cattle</v>
          </cell>
          <cell r="F104" t="str">
            <v>Fraction</v>
          </cell>
          <cell r="G104" t="str">
            <v>cs</v>
          </cell>
          <cell r="H104" t="str">
            <v>-</v>
          </cell>
          <cell r="I104" t="str">
            <v>Sheet MMS_TERT</v>
          </cell>
          <cell r="K104">
            <v>0.1</v>
          </cell>
          <cell r="L104">
            <v>0.1</v>
          </cell>
          <cell r="M104">
            <v>0.1</v>
          </cell>
          <cell r="N104">
            <v>0.1</v>
          </cell>
          <cell r="O104">
            <v>0.1</v>
          </cell>
          <cell r="P104">
            <v>0.1</v>
          </cell>
          <cell r="Q104">
            <v>0.1</v>
          </cell>
          <cell r="R104">
            <v>0.1</v>
          </cell>
          <cell r="S104">
            <v>0.1</v>
          </cell>
          <cell r="T104">
            <v>0.1</v>
          </cell>
          <cell r="U104">
            <v>0.1</v>
          </cell>
          <cell r="V104">
            <v>0.1</v>
          </cell>
          <cell r="W104">
            <v>0.1</v>
          </cell>
          <cell r="X104">
            <v>0.1</v>
          </cell>
          <cell r="Y104">
            <v>0.1</v>
          </cell>
          <cell r="Z104">
            <v>0.1</v>
          </cell>
          <cell r="AA104">
            <v>0.1</v>
          </cell>
          <cell r="AB104">
            <v>0.1</v>
          </cell>
          <cell r="AC104">
            <v>0.1</v>
          </cell>
          <cell r="AD104">
            <v>0.1</v>
          </cell>
          <cell r="AE104">
            <v>0.1</v>
          </cell>
          <cell r="AF104">
            <v>0.1</v>
          </cell>
          <cell r="AG104">
            <v>0.1</v>
          </cell>
          <cell r="AH104">
            <v>0.1</v>
          </cell>
          <cell r="AI104">
            <v>0.1</v>
          </cell>
          <cell r="AJ104">
            <v>0.1</v>
          </cell>
          <cell r="AK104">
            <v>0.1</v>
          </cell>
          <cell r="AL104">
            <v>0.1</v>
          </cell>
          <cell r="AM104">
            <v>0.1</v>
          </cell>
          <cell r="AN104">
            <v>0.1</v>
          </cell>
          <cell r="AO104">
            <v>0.1</v>
          </cell>
          <cell r="AU104" t="str">
            <v>[enter country-specific value</v>
          </cell>
        </row>
        <row r="105">
          <cell r="A105" t="str">
            <v>Prop excreta on yards_Non-dairy cattle (calves)</v>
          </cell>
          <cell r="B105" t="str">
            <v>-</v>
          </cell>
          <cell r="C105" t="str">
            <v>Prop excreta on yards</v>
          </cell>
          <cell r="D105" t="str">
            <v>-</v>
          </cell>
          <cell r="E105" t="str">
            <v>Non-dairy cattle (calves)</v>
          </cell>
          <cell r="F105" t="str">
            <v>Fraction</v>
          </cell>
          <cell r="G105" t="str">
            <v>D</v>
          </cell>
          <cell r="H105" t="str">
            <v>-</v>
          </cell>
          <cell r="I105" t="str">
            <v>Section 3 (step 3), 3B, EMEP/EEA Guidebook 2019</v>
          </cell>
          <cell r="K105">
            <v>0.1</v>
          </cell>
          <cell r="L105">
            <v>0.1</v>
          </cell>
          <cell r="M105">
            <v>0.1</v>
          </cell>
          <cell r="N105">
            <v>0.1</v>
          </cell>
          <cell r="O105">
            <v>0.1</v>
          </cell>
          <cell r="P105">
            <v>0.1</v>
          </cell>
          <cell r="Q105">
            <v>0.1</v>
          </cell>
          <cell r="R105">
            <v>0.1</v>
          </cell>
          <cell r="S105">
            <v>0.1</v>
          </cell>
          <cell r="T105">
            <v>0.1</v>
          </cell>
          <cell r="U105">
            <v>0.1</v>
          </cell>
          <cell r="V105">
            <v>0.1</v>
          </cell>
          <cell r="W105">
            <v>0.1</v>
          </cell>
          <cell r="X105">
            <v>0.1</v>
          </cell>
          <cell r="Y105">
            <v>0.1</v>
          </cell>
          <cell r="Z105">
            <v>0.1</v>
          </cell>
          <cell r="AA105">
            <v>0.1</v>
          </cell>
          <cell r="AB105">
            <v>0.1</v>
          </cell>
          <cell r="AC105">
            <v>0.1</v>
          </cell>
          <cell r="AD105">
            <v>0.1</v>
          </cell>
          <cell r="AE105">
            <v>0.1</v>
          </cell>
          <cell r="AF105">
            <v>0.1</v>
          </cell>
          <cell r="AG105">
            <v>0.1</v>
          </cell>
          <cell r="AH105">
            <v>0.1</v>
          </cell>
          <cell r="AI105">
            <v>0.1</v>
          </cell>
          <cell r="AJ105">
            <v>0.1</v>
          </cell>
          <cell r="AK105">
            <v>0.1</v>
          </cell>
          <cell r="AL105">
            <v>0.1</v>
          </cell>
          <cell r="AM105">
            <v>0.1</v>
          </cell>
          <cell r="AN105">
            <v>0.1</v>
          </cell>
          <cell r="AO105">
            <v>0.1</v>
          </cell>
          <cell r="AU105" t="e">
            <v>#N/A</v>
          </cell>
        </row>
        <row r="106">
          <cell r="A106" t="str">
            <v>Prop excreta on yards_Sheep</v>
          </cell>
          <cell r="B106" t="str">
            <v>-</v>
          </cell>
          <cell r="C106" t="str">
            <v>Prop excreta on yards</v>
          </cell>
          <cell r="D106" t="str">
            <v>-</v>
          </cell>
          <cell r="E106" t="str">
            <v>Sheep</v>
          </cell>
          <cell r="F106" t="str">
            <v>Fraction</v>
          </cell>
          <cell r="G106" t="str">
            <v>cs</v>
          </cell>
          <cell r="H106" t="str">
            <v>-</v>
          </cell>
          <cell r="I106" t="str">
            <v>[enter country-specific source]</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U106" t="str">
            <v>[enter country-specific value</v>
          </cell>
        </row>
        <row r="107">
          <cell r="A107" t="str">
            <v>Prop excreta on yards_Swine (finishing pigs)</v>
          </cell>
          <cell r="B107" t="str">
            <v>-</v>
          </cell>
          <cell r="C107" t="str">
            <v>Prop excreta on yards</v>
          </cell>
          <cell r="D107" t="str">
            <v>-</v>
          </cell>
          <cell r="E107" t="str">
            <v>Swine (finishing pigs)</v>
          </cell>
          <cell r="F107" t="str">
            <v>Fraction</v>
          </cell>
          <cell r="G107" t="str">
            <v>cs</v>
          </cell>
          <cell r="H107" t="str">
            <v>-</v>
          </cell>
          <cell r="I107" t="str">
            <v>Sheet MMS_TERT</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U107" t="str">
            <v>[enter country-specific value</v>
          </cell>
        </row>
        <row r="108">
          <cell r="A108" t="str">
            <v>Prop excreta on yards_Swine (sows)</v>
          </cell>
          <cell r="B108" t="str">
            <v>-</v>
          </cell>
          <cell r="C108" t="str">
            <v>Prop excreta on yards</v>
          </cell>
          <cell r="D108" t="str">
            <v>-</v>
          </cell>
          <cell r="E108" t="str">
            <v>Swine (sows)</v>
          </cell>
          <cell r="F108" t="str">
            <v>Fraction</v>
          </cell>
          <cell r="G108" t="str">
            <v>cs</v>
          </cell>
          <cell r="H108" t="str">
            <v>-</v>
          </cell>
          <cell r="I108" t="str">
            <v>Sheet MMS_TERT</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U108" t="str">
            <v>[enter country-specific value</v>
          </cell>
        </row>
        <row r="109">
          <cell r="A109" t="str">
            <v>Prop excreta on yards_Buffalo</v>
          </cell>
          <cell r="B109" t="str">
            <v>-</v>
          </cell>
          <cell r="C109" t="str">
            <v>Prop excreta on yards</v>
          </cell>
          <cell r="D109" t="str">
            <v>-</v>
          </cell>
          <cell r="E109" t="str">
            <v>Buffalo</v>
          </cell>
          <cell r="F109" t="str">
            <v>Fraction</v>
          </cell>
          <cell r="G109" t="str">
            <v>D</v>
          </cell>
          <cell r="H109" t="str">
            <v>-</v>
          </cell>
          <cell r="I109" t="str">
            <v>Section 3 (step 3), 3B, EMEP/EEA Guidebook 2019 - no default available, assuming 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U109" t="e">
            <v>#N/A</v>
          </cell>
        </row>
        <row r="110">
          <cell r="A110" t="str">
            <v>Prop excreta on yards_Goats</v>
          </cell>
          <cell r="B110" t="str">
            <v>-</v>
          </cell>
          <cell r="C110" t="str">
            <v>Prop excreta on yards</v>
          </cell>
          <cell r="D110" t="str">
            <v>-</v>
          </cell>
          <cell r="E110" t="str">
            <v>Goats</v>
          </cell>
          <cell r="F110" t="str">
            <v>Fraction</v>
          </cell>
          <cell r="G110" t="str">
            <v>cs</v>
          </cell>
          <cell r="H110" t="str">
            <v>-</v>
          </cell>
          <cell r="I110" t="str">
            <v>[enter country-specific source]</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U110" t="str">
            <v>[enter country-specific value</v>
          </cell>
        </row>
        <row r="111">
          <cell r="A111" t="str">
            <v>Prop excreta on yards_Horses</v>
          </cell>
          <cell r="B111" t="str">
            <v>-</v>
          </cell>
          <cell r="C111" t="str">
            <v>Prop excreta on yards</v>
          </cell>
          <cell r="D111" t="str">
            <v>-</v>
          </cell>
          <cell r="E111" t="str">
            <v>Horses</v>
          </cell>
          <cell r="F111" t="str">
            <v>Fraction</v>
          </cell>
          <cell r="G111" t="str">
            <v>cs</v>
          </cell>
          <cell r="H111" t="str">
            <v>-</v>
          </cell>
          <cell r="I111" t="str">
            <v>[enter country-specific source]</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U111" t="str">
            <v>[enter country-specific value</v>
          </cell>
        </row>
        <row r="112">
          <cell r="A112" t="str">
            <v>Prop excreta on yards_Mules and asses</v>
          </cell>
          <cell r="B112" t="str">
            <v>-</v>
          </cell>
          <cell r="C112" t="str">
            <v>Prop excreta on yards</v>
          </cell>
          <cell r="D112" t="str">
            <v>-</v>
          </cell>
          <cell r="E112" t="str">
            <v>Mules and asses</v>
          </cell>
          <cell r="F112" t="str">
            <v>Fraction</v>
          </cell>
          <cell r="G112" t="str">
            <v>D</v>
          </cell>
          <cell r="H112" t="str">
            <v>-</v>
          </cell>
          <cell r="I112" t="str">
            <v>Section 3 (step 3), 3B, EMEP/EEA Guidebook 2019 - no default available, assuming 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U112" t="e">
            <v>#N/A</v>
          </cell>
        </row>
        <row r="113">
          <cell r="A113" t="str">
            <v>Prop excreta on yards_Laying hens</v>
          </cell>
          <cell r="B113" t="str">
            <v>-</v>
          </cell>
          <cell r="C113" t="str">
            <v>Prop excreta on yards</v>
          </cell>
          <cell r="D113" t="str">
            <v>-</v>
          </cell>
          <cell r="E113" t="str">
            <v>Laying hens</v>
          </cell>
          <cell r="F113" t="str">
            <v>Fraction</v>
          </cell>
          <cell r="G113" t="str">
            <v>D</v>
          </cell>
          <cell r="H113" t="str">
            <v>-</v>
          </cell>
          <cell r="I113" t="str">
            <v>Section 3 (step 3), 3B, EMEP/EEA Guidebook 2019 - no default available, assuming 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U113" t="e">
            <v>#N/A</v>
          </cell>
        </row>
        <row r="114">
          <cell r="A114" t="str">
            <v>Prop excreta on yards_Broilers</v>
          </cell>
          <cell r="B114" t="str">
            <v>-</v>
          </cell>
          <cell r="C114" t="str">
            <v>Prop excreta on yards</v>
          </cell>
          <cell r="D114" t="str">
            <v>-</v>
          </cell>
          <cell r="E114" t="str">
            <v>Broilers</v>
          </cell>
          <cell r="F114" t="str">
            <v>Fraction</v>
          </cell>
          <cell r="G114" t="str">
            <v>D</v>
          </cell>
          <cell r="H114" t="str">
            <v>-</v>
          </cell>
          <cell r="I114" t="str">
            <v>Section 3 (step 3), 3B, EMEP/EEA Guidebook 2019 - no default available, assuming 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U114" t="e">
            <v>#N/A</v>
          </cell>
        </row>
        <row r="115">
          <cell r="A115" t="str">
            <v>Prop excreta on yards_Turkeys</v>
          </cell>
          <cell r="B115" t="str">
            <v>-</v>
          </cell>
          <cell r="C115" t="str">
            <v>Prop excreta on yards</v>
          </cell>
          <cell r="D115" t="str">
            <v>-</v>
          </cell>
          <cell r="E115" t="str">
            <v>Turkeys</v>
          </cell>
          <cell r="F115" t="str">
            <v>Fraction</v>
          </cell>
          <cell r="G115" t="str">
            <v>D</v>
          </cell>
          <cell r="H115" t="str">
            <v>-</v>
          </cell>
          <cell r="I115" t="str">
            <v>Section 3 (step 3), 3B, EMEP/EEA Guidebook 2019 - no default available, assuming 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U115" t="e">
            <v>#N/A</v>
          </cell>
        </row>
        <row r="116">
          <cell r="A116" t="str">
            <v>Prop excreta on yards_Other poultry (ducks)</v>
          </cell>
          <cell r="B116" t="str">
            <v>-</v>
          </cell>
          <cell r="C116" t="str">
            <v>Prop excreta on yards</v>
          </cell>
          <cell r="D116" t="str">
            <v>-</v>
          </cell>
          <cell r="E116" t="str">
            <v>Other poultry (ducks)</v>
          </cell>
          <cell r="F116" t="str">
            <v>Fraction</v>
          </cell>
          <cell r="G116" t="str">
            <v>D</v>
          </cell>
          <cell r="H116" t="str">
            <v>-</v>
          </cell>
          <cell r="I116" t="str">
            <v>Section 3 (step 3), 3B, EMEP/EEA Guidebook 2019 - no default available, assuming 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U116" t="e">
            <v>#N/A</v>
          </cell>
        </row>
        <row r="117">
          <cell r="A117" t="str">
            <v>Prop excreta on yards_Other poultry (geese)</v>
          </cell>
          <cell r="B117" t="str">
            <v>-</v>
          </cell>
          <cell r="C117" t="str">
            <v>Prop excreta on yards</v>
          </cell>
          <cell r="D117" t="str">
            <v>-</v>
          </cell>
          <cell r="E117" t="str">
            <v>Other poultry (geese)</v>
          </cell>
          <cell r="F117" t="str">
            <v>Fraction</v>
          </cell>
          <cell r="G117" t="str">
            <v>D</v>
          </cell>
          <cell r="H117" t="str">
            <v>-</v>
          </cell>
          <cell r="I117" t="str">
            <v>Section 3 (step 3), 3B, EMEP/EEA Guidebook 2019 - no default available, assuming 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U117" t="e">
            <v>#N/A</v>
          </cell>
        </row>
        <row r="118">
          <cell r="A118" t="str">
            <v>Prop excreta on yards_Other animals (fur animals)</v>
          </cell>
          <cell r="B118" t="str">
            <v>-</v>
          </cell>
          <cell r="C118" t="str">
            <v>Prop excreta on yards</v>
          </cell>
          <cell r="D118" t="str">
            <v>-</v>
          </cell>
          <cell r="E118" t="str">
            <v>Other animals (fur animals)</v>
          </cell>
          <cell r="F118" t="str">
            <v>Fraction</v>
          </cell>
          <cell r="G118" t="str">
            <v>D</v>
          </cell>
          <cell r="H118" t="str">
            <v>-</v>
          </cell>
          <cell r="I118" t="str">
            <v>Section 3 (step 3), 3B, EMEP/EEA Guidebook 2019 - no default available, assuming 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U118" t="e">
            <v>#N/A</v>
          </cell>
        </row>
        <row r="119">
          <cell r="A119" t="str">
            <v>Animal Weight</v>
          </cell>
        </row>
        <row r="120">
          <cell r="A120" t="str">
            <v>Animal Weight_Dairy cattle</v>
          </cell>
          <cell r="B120" t="str">
            <v>-</v>
          </cell>
          <cell r="C120" t="str">
            <v>Animal Weight</v>
          </cell>
          <cell r="D120" t="str">
            <v>-</v>
          </cell>
          <cell r="E120" t="str">
            <v>Dairy cattle</v>
          </cell>
          <cell r="F120" t="str">
            <v>kg</v>
          </cell>
          <cell r="G120" t="str">
            <v>CS</v>
          </cell>
          <cell r="H120" t="str">
            <v>Western Europe</v>
          </cell>
          <cell r="I120" t="str">
            <v>CZ file</v>
          </cell>
          <cell r="K120">
            <v>520</v>
          </cell>
          <cell r="L120">
            <v>520</v>
          </cell>
          <cell r="M120">
            <v>520</v>
          </cell>
          <cell r="N120">
            <v>520</v>
          </cell>
          <cell r="O120">
            <v>520</v>
          </cell>
          <cell r="P120">
            <v>540</v>
          </cell>
          <cell r="Q120">
            <v>540</v>
          </cell>
          <cell r="R120">
            <v>540</v>
          </cell>
          <cell r="S120">
            <v>540</v>
          </cell>
          <cell r="T120">
            <v>580</v>
          </cell>
          <cell r="U120">
            <v>580</v>
          </cell>
          <cell r="V120">
            <v>580</v>
          </cell>
          <cell r="W120">
            <v>580</v>
          </cell>
          <cell r="X120">
            <v>580</v>
          </cell>
          <cell r="Y120">
            <v>580</v>
          </cell>
          <cell r="Z120">
            <v>585</v>
          </cell>
          <cell r="AA120">
            <v>585</v>
          </cell>
          <cell r="AB120">
            <v>585</v>
          </cell>
          <cell r="AC120">
            <v>585</v>
          </cell>
          <cell r="AD120">
            <v>585</v>
          </cell>
          <cell r="AE120">
            <v>590</v>
          </cell>
          <cell r="AF120">
            <v>590</v>
          </cell>
          <cell r="AG120">
            <v>590</v>
          </cell>
          <cell r="AH120">
            <v>590</v>
          </cell>
          <cell r="AI120">
            <v>590</v>
          </cell>
          <cell r="AJ120">
            <v>590</v>
          </cell>
          <cell r="AK120">
            <v>620</v>
          </cell>
          <cell r="AL120">
            <v>620</v>
          </cell>
          <cell r="AM120">
            <v>650</v>
          </cell>
          <cell r="AN120">
            <v>650</v>
          </cell>
          <cell r="AO120">
            <v>650</v>
          </cell>
          <cell r="AU120" t="str">
            <v>[enter country-specific value</v>
          </cell>
        </row>
        <row r="121">
          <cell r="A121" t="str">
            <v>Animal Weight_Non-dairy cattle</v>
          </cell>
          <cell r="B121" t="str">
            <v>-</v>
          </cell>
          <cell r="C121" t="str">
            <v>Animal Weight</v>
          </cell>
          <cell r="D121" t="str">
            <v>-</v>
          </cell>
          <cell r="E121" t="str">
            <v>Non-dairy cattle</v>
          </cell>
          <cell r="F121" t="str">
            <v>kg</v>
          </cell>
          <cell r="G121" t="str">
            <v>CS</v>
          </cell>
          <cell r="H121" t="str">
            <v>Western Europe</v>
          </cell>
          <cell r="I121" t="str">
            <v>CZ file</v>
          </cell>
          <cell r="K121">
            <v>325.72207700508352</v>
          </cell>
          <cell r="L121">
            <v>323.4771365427992</v>
          </cell>
          <cell r="M121">
            <v>327.81762980497092</v>
          </cell>
          <cell r="N121">
            <v>327.61138383147954</v>
          </cell>
          <cell r="O121">
            <v>327.29332942813215</v>
          </cell>
          <cell r="P121">
            <v>335.8905355312541</v>
          </cell>
          <cell r="Q121">
            <v>337.76928983327059</v>
          </cell>
          <cell r="R121">
            <v>342.14616402116405</v>
          </cell>
          <cell r="S121">
            <v>342.94301645586836</v>
          </cell>
          <cell r="T121">
            <v>356.71460485897796</v>
          </cell>
          <cell r="U121">
            <v>359.51381441690876</v>
          </cell>
          <cell r="V121">
            <v>365.89467185867602</v>
          </cell>
          <cell r="W121">
            <v>369.30141133955175</v>
          </cell>
          <cell r="X121">
            <v>372.03431621759023</v>
          </cell>
          <cell r="Y121">
            <v>371.92705052286755</v>
          </cell>
          <cell r="Z121">
            <v>382.84158415841586</v>
          </cell>
          <cell r="AA121">
            <v>381.52664517052983</v>
          </cell>
          <cell r="AB121">
            <v>382.46736394892389</v>
          </cell>
          <cell r="AC121">
            <v>385.12855959641593</v>
          </cell>
          <cell r="AD121">
            <v>388.94554293630245</v>
          </cell>
          <cell r="AE121">
            <v>384.92889042135596</v>
          </cell>
          <cell r="AF121">
            <v>388.3995168344926</v>
          </cell>
          <cell r="AG121">
            <v>387.71024191549827</v>
          </cell>
          <cell r="AH121">
            <v>388.91036484203369</v>
          </cell>
          <cell r="AI121">
            <v>387.8114210013108</v>
          </cell>
          <cell r="AJ121">
            <v>387.65783403880556</v>
          </cell>
          <cell r="AK121">
            <v>401.45135023726209</v>
          </cell>
          <cell r="AL121">
            <v>396.25649585330586</v>
          </cell>
          <cell r="AM121">
            <v>420.88658525671184</v>
          </cell>
          <cell r="AN121">
            <v>417.56562372440493</v>
          </cell>
          <cell r="AO121">
            <v>417.54206311813869</v>
          </cell>
          <cell r="AU121" t="str">
            <v>[enter country-specific value</v>
          </cell>
        </row>
        <row r="122">
          <cell r="A122" t="str">
            <v>Animal Weight_Non-dairy cattle (calves)</v>
          </cell>
          <cell r="B122" t="str">
            <v>-</v>
          </cell>
          <cell r="C122" t="str">
            <v>Animal Weight</v>
          </cell>
          <cell r="D122" t="str">
            <v>-</v>
          </cell>
          <cell r="E122" t="str">
            <v>Non-dairy cattle (calves)</v>
          </cell>
          <cell r="F122" t="str">
            <v>kg</v>
          </cell>
          <cell r="G122" t="str">
            <v>D</v>
          </cell>
          <cell r="H122" t="str">
            <v>Western Europe</v>
          </cell>
          <cell r="I122" t="str">
            <v>Table A1.5, 3B, EMEP/EEA Guidebook 2019</v>
          </cell>
          <cell r="AU122" t="e">
            <v>#N/A</v>
          </cell>
        </row>
        <row r="123">
          <cell r="A123" t="str">
            <v>Animal Weight_Sheep</v>
          </cell>
          <cell r="B123" t="str">
            <v>-</v>
          </cell>
          <cell r="C123" t="str">
            <v>Animal Weight</v>
          </cell>
          <cell r="D123" t="str">
            <v>-</v>
          </cell>
          <cell r="E123" t="str">
            <v>Sheep</v>
          </cell>
          <cell r="F123" t="str">
            <v>kg</v>
          </cell>
          <cell r="G123" t="str">
            <v>CS</v>
          </cell>
          <cell r="H123" t="str">
            <v>Western Europe</v>
          </cell>
          <cell r="I123" t="str">
            <v>[enter country-specific source]</v>
          </cell>
          <cell r="K123">
            <v>50</v>
          </cell>
          <cell r="L123">
            <v>50</v>
          </cell>
          <cell r="M123">
            <v>50</v>
          </cell>
          <cell r="N123">
            <v>50</v>
          </cell>
          <cell r="O123">
            <v>50</v>
          </cell>
          <cell r="P123">
            <v>50</v>
          </cell>
          <cell r="Q123">
            <v>50</v>
          </cell>
          <cell r="R123">
            <v>50</v>
          </cell>
          <cell r="S123">
            <v>50</v>
          </cell>
          <cell r="T123">
            <v>50</v>
          </cell>
          <cell r="U123">
            <v>56</v>
          </cell>
          <cell r="V123">
            <v>54</v>
          </cell>
          <cell r="W123">
            <v>54</v>
          </cell>
          <cell r="X123">
            <v>54</v>
          </cell>
          <cell r="Y123">
            <v>54</v>
          </cell>
          <cell r="Z123">
            <v>51.7</v>
          </cell>
          <cell r="AA123">
            <v>54.2</v>
          </cell>
          <cell r="AB123">
            <v>51.9</v>
          </cell>
          <cell r="AC123">
            <v>52</v>
          </cell>
          <cell r="AD123">
            <v>51</v>
          </cell>
          <cell r="AE123">
            <v>53.5</v>
          </cell>
          <cell r="AF123">
            <v>52.9</v>
          </cell>
          <cell r="AG123">
            <v>53.6</v>
          </cell>
          <cell r="AH123">
            <v>50</v>
          </cell>
          <cell r="AI123">
            <v>49</v>
          </cell>
          <cell r="AJ123">
            <v>49</v>
          </cell>
          <cell r="AK123">
            <v>49</v>
          </cell>
          <cell r="AL123">
            <v>49</v>
          </cell>
          <cell r="AM123">
            <v>50</v>
          </cell>
          <cell r="AN123">
            <v>50</v>
          </cell>
          <cell r="AO123">
            <v>50</v>
          </cell>
          <cell r="AU123" t="str">
            <v>[enter country-specific value</v>
          </cell>
        </row>
        <row r="124">
          <cell r="A124" t="str">
            <v>Animal Weight_Swine (finishing pigs)</v>
          </cell>
          <cell r="B124" t="str">
            <v>-</v>
          </cell>
          <cell r="C124" t="str">
            <v>Animal Weight</v>
          </cell>
          <cell r="D124" t="str">
            <v>-</v>
          </cell>
          <cell r="E124" t="str">
            <v>Swine (finishing pigs)</v>
          </cell>
          <cell r="F124" t="str">
            <v>kg</v>
          </cell>
          <cell r="G124" t="str">
            <v>CS</v>
          </cell>
          <cell r="H124" t="str">
            <v>Western Europe</v>
          </cell>
          <cell r="I124" t="str">
            <v>CZ file</v>
          </cell>
          <cell r="K124">
            <v>52.2</v>
          </cell>
          <cell r="L124">
            <v>52.2</v>
          </cell>
          <cell r="M124">
            <v>52.2</v>
          </cell>
          <cell r="N124">
            <v>52.2</v>
          </cell>
          <cell r="O124">
            <v>52.2</v>
          </cell>
          <cell r="P124">
            <v>52.2</v>
          </cell>
          <cell r="Q124">
            <v>52.2</v>
          </cell>
          <cell r="R124">
            <v>52.2</v>
          </cell>
          <cell r="S124">
            <v>52.2</v>
          </cell>
          <cell r="T124">
            <v>52.2</v>
          </cell>
          <cell r="U124">
            <v>52.2</v>
          </cell>
          <cell r="V124">
            <v>52.2</v>
          </cell>
          <cell r="W124">
            <v>52.2</v>
          </cell>
          <cell r="X124">
            <v>52.2</v>
          </cell>
          <cell r="Y124">
            <v>52.2</v>
          </cell>
          <cell r="Z124">
            <v>52.2</v>
          </cell>
          <cell r="AA124">
            <v>52.2</v>
          </cell>
          <cell r="AB124">
            <v>52.2</v>
          </cell>
          <cell r="AC124">
            <v>52.2</v>
          </cell>
          <cell r="AD124">
            <v>52.2</v>
          </cell>
          <cell r="AE124">
            <v>52.2</v>
          </cell>
          <cell r="AF124">
            <v>52.2</v>
          </cell>
          <cell r="AG124">
            <v>52.2</v>
          </cell>
          <cell r="AH124">
            <v>52.2</v>
          </cell>
          <cell r="AI124">
            <v>52.2</v>
          </cell>
          <cell r="AJ124">
            <v>52.2</v>
          </cell>
          <cell r="AK124">
            <v>52.2</v>
          </cell>
          <cell r="AL124">
            <v>52.2</v>
          </cell>
          <cell r="AM124">
            <v>52.2</v>
          </cell>
          <cell r="AN124">
            <v>52.2</v>
          </cell>
          <cell r="AO124">
            <v>52.2</v>
          </cell>
          <cell r="AU124" t="str">
            <v>[enter country-specific value</v>
          </cell>
        </row>
        <row r="125">
          <cell r="A125" t="str">
            <v>Animal Weight_Swine (sows)</v>
          </cell>
          <cell r="B125" t="str">
            <v>-</v>
          </cell>
          <cell r="C125" t="str">
            <v>Animal Weight</v>
          </cell>
          <cell r="D125" t="str">
            <v>-</v>
          </cell>
          <cell r="E125" t="str">
            <v>Swine (sows)</v>
          </cell>
          <cell r="F125" t="str">
            <v>kg</v>
          </cell>
          <cell r="G125" t="str">
            <v>CS</v>
          </cell>
          <cell r="H125" t="str">
            <v>Western Europe</v>
          </cell>
          <cell r="I125" t="str">
            <v>CZ file</v>
          </cell>
          <cell r="K125">
            <v>224.2</v>
          </cell>
          <cell r="L125">
            <v>224.2</v>
          </cell>
          <cell r="M125">
            <v>224.2</v>
          </cell>
          <cell r="N125">
            <v>224.2</v>
          </cell>
          <cell r="O125">
            <v>224.2</v>
          </cell>
          <cell r="P125">
            <v>224.2</v>
          </cell>
          <cell r="Q125">
            <v>224.2</v>
          </cell>
          <cell r="R125">
            <v>224.2</v>
          </cell>
          <cell r="S125">
            <v>224.2</v>
          </cell>
          <cell r="T125">
            <v>224.2</v>
          </cell>
          <cell r="U125">
            <v>224.2</v>
          </cell>
          <cell r="V125">
            <v>224.2</v>
          </cell>
          <cell r="W125">
            <v>224.2</v>
          </cell>
          <cell r="X125">
            <v>224.2</v>
          </cell>
          <cell r="Y125">
            <v>224.2</v>
          </cell>
          <cell r="Z125">
            <v>224.2</v>
          </cell>
          <cell r="AA125">
            <v>224.2</v>
          </cell>
          <cell r="AB125">
            <v>224.2</v>
          </cell>
          <cell r="AC125">
            <v>224.2</v>
          </cell>
          <cell r="AD125">
            <v>224.2</v>
          </cell>
          <cell r="AE125">
            <v>224.2</v>
          </cell>
          <cell r="AF125">
            <v>224.2</v>
          </cell>
          <cell r="AG125">
            <v>224.2</v>
          </cell>
          <cell r="AH125">
            <v>224.2</v>
          </cell>
          <cell r="AI125">
            <v>224.2</v>
          </cell>
          <cell r="AJ125">
            <v>224.2</v>
          </cell>
          <cell r="AK125">
            <v>224.2</v>
          </cell>
          <cell r="AL125">
            <v>224.2</v>
          </cell>
          <cell r="AM125">
            <v>224.2</v>
          </cell>
          <cell r="AN125">
            <v>224.2</v>
          </cell>
          <cell r="AO125">
            <v>224.2</v>
          </cell>
          <cell r="AU125" t="str">
            <v>[enter country-specific value</v>
          </cell>
        </row>
        <row r="126">
          <cell r="A126" t="str">
            <v>Animal Weight_Buffalo</v>
          </cell>
          <cell r="B126" t="str">
            <v>-</v>
          </cell>
          <cell r="C126" t="str">
            <v>Animal Weight</v>
          </cell>
          <cell r="D126" t="str">
            <v>-</v>
          </cell>
          <cell r="E126" t="str">
            <v>Buffalo</v>
          </cell>
          <cell r="F126" t="str">
            <v>kg</v>
          </cell>
          <cell r="G126" t="str">
            <v>D</v>
          </cell>
          <cell r="H126" t="str">
            <v>Western Europe</v>
          </cell>
          <cell r="I126" t="str">
            <v>Table A1.5, 3B, EMEP/EEA Guidebook 2019</v>
          </cell>
          <cell r="K126">
            <v>700</v>
          </cell>
          <cell r="L126">
            <v>700</v>
          </cell>
          <cell r="M126">
            <v>700</v>
          </cell>
          <cell r="N126">
            <v>700</v>
          </cell>
          <cell r="O126">
            <v>700</v>
          </cell>
          <cell r="P126">
            <v>700</v>
          </cell>
          <cell r="Q126">
            <v>700</v>
          </cell>
          <cell r="R126">
            <v>700</v>
          </cell>
          <cell r="S126">
            <v>700</v>
          </cell>
          <cell r="T126">
            <v>700</v>
          </cell>
          <cell r="U126">
            <v>700</v>
          </cell>
          <cell r="V126">
            <v>700</v>
          </cell>
          <cell r="W126">
            <v>700</v>
          </cell>
          <cell r="X126">
            <v>700</v>
          </cell>
          <cell r="Y126">
            <v>700</v>
          </cell>
          <cell r="Z126">
            <v>700</v>
          </cell>
          <cell r="AA126">
            <v>700</v>
          </cell>
          <cell r="AB126">
            <v>700</v>
          </cell>
          <cell r="AC126">
            <v>700</v>
          </cell>
          <cell r="AD126">
            <v>700</v>
          </cell>
          <cell r="AE126">
            <v>700</v>
          </cell>
          <cell r="AF126">
            <v>700</v>
          </cell>
          <cell r="AG126">
            <v>700</v>
          </cell>
          <cell r="AH126">
            <v>700</v>
          </cell>
          <cell r="AI126">
            <v>700</v>
          </cell>
          <cell r="AJ126">
            <v>700</v>
          </cell>
          <cell r="AK126">
            <v>700</v>
          </cell>
          <cell r="AL126">
            <v>700</v>
          </cell>
          <cell r="AM126">
            <v>700</v>
          </cell>
          <cell r="AN126">
            <v>700</v>
          </cell>
          <cell r="AO126">
            <v>700</v>
          </cell>
          <cell r="AU126" t="e">
            <v>#N/A</v>
          </cell>
        </row>
        <row r="127">
          <cell r="A127" t="str">
            <v>Animal Weight_Goats</v>
          </cell>
          <cell r="B127" t="str">
            <v>-</v>
          </cell>
          <cell r="C127" t="str">
            <v>Animal Weight</v>
          </cell>
          <cell r="D127" t="str">
            <v>-</v>
          </cell>
          <cell r="E127" t="str">
            <v>Goats</v>
          </cell>
          <cell r="F127" t="str">
            <v>kg</v>
          </cell>
          <cell r="G127" t="str">
            <v>cs</v>
          </cell>
          <cell r="H127" t="str">
            <v>Western Europe</v>
          </cell>
          <cell r="I127" t="str">
            <v>[enter country-specific source]</v>
          </cell>
          <cell r="K127">
            <v>50</v>
          </cell>
          <cell r="L127">
            <v>50</v>
          </cell>
          <cell r="M127">
            <v>50</v>
          </cell>
          <cell r="N127">
            <v>50</v>
          </cell>
          <cell r="O127">
            <v>50</v>
          </cell>
          <cell r="P127">
            <v>50</v>
          </cell>
          <cell r="Q127">
            <v>50</v>
          </cell>
          <cell r="R127">
            <v>50</v>
          </cell>
          <cell r="S127">
            <v>50</v>
          </cell>
          <cell r="T127">
            <v>50</v>
          </cell>
          <cell r="U127">
            <v>50</v>
          </cell>
          <cell r="V127">
            <v>50</v>
          </cell>
          <cell r="W127">
            <v>50</v>
          </cell>
          <cell r="X127">
            <v>50</v>
          </cell>
          <cell r="Y127">
            <v>50</v>
          </cell>
          <cell r="Z127">
            <v>50</v>
          </cell>
          <cell r="AA127">
            <v>50</v>
          </cell>
          <cell r="AB127">
            <v>50</v>
          </cell>
          <cell r="AC127">
            <v>50</v>
          </cell>
          <cell r="AD127">
            <v>50</v>
          </cell>
          <cell r="AE127">
            <v>50</v>
          </cell>
          <cell r="AF127">
            <v>50</v>
          </cell>
          <cell r="AG127">
            <v>50</v>
          </cell>
          <cell r="AH127">
            <v>50</v>
          </cell>
          <cell r="AI127">
            <v>50</v>
          </cell>
          <cell r="AJ127">
            <v>50</v>
          </cell>
          <cell r="AK127">
            <v>50</v>
          </cell>
          <cell r="AL127">
            <v>50</v>
          </cell>
          <cell r="AM127">
            <v>50</v>
          </cell>
          <cell r="AN127">
            <v>50</v>
          </cell>
          <cell r="AO127">
            <v>50</v>
          </cell>
          <cell r="AU127" t="str">
            <v>[enter country-specific value</v>
          </cell>
        </row>
        <row r="128">
          <cell r="A128" t="str">
            <v>Animal Weight_Horses</v>
          </cell>
          <cell r="B128" t="str">
            <v>-</v>
          </cell>
          <cell r="C128" t="str">
            <v>Animal Weight</v>
          </cell>
          <cell r="D128" t="str">
            <v>-</v>
          </cell>
          <cell r="E128" t="str">
            <v>Horses</v>
          </cell>
          <cell r="F128" t="str">
            <v>kg</v>
          </cell>
          <cell r="G128" t="str">
            <v>cs</v>
          </cell>
          <cell r="H128" t="str">
            <v>Western Europe</v>
          </cell>
          <cell r="I128" t="str">
            <v>[enter country-specific source]</v>
          </cell>
          <cell r="K128">
            <v>520</v>
          </cell>
          <cell r="L128">
            <v>520</v>
          </cell>
          <cell r="M128">
            <v>520</v>
          </cell>
          <cell r="N128">
            <v>520</v>
          </cell>
          <cell r="O128">
            <v>520</v>
          </cell>
          <cell r="P128">
            <v>520</v>
          </cell>
          <cell r="Q128">
            <v>520</v>
          </cell>
          <cell r="R128">
            <v>520</v>
          </cell>
          <cell r="S128">
            <v>520</v>
          </cell>
          <cell r="T128">
            <v>520</v>
          </cell>
          <cell r="U128">
            <v>553.5</v>
          </cell>
          <cell r="V128">
            <v>525</v>
          </cell>
          <cell r="W128">
            <v>525</v>
          </cell>
          <cell r="X128">
            <v>525</v>
          </cell>
          <cell r="Y128">
            <v>525</v>
          </cell>
          <cell r="Z128">
            <v>495.5</v>
          </cell>
          <cell r="AA128">
            <v>510</v>
          </cell>
          <cell r="AB128">
            <v>525.20000000000005</v>
          </cell>
          <cell r="AC128">
            <v>506.8</v>
          </cell>
          <cell r="AD128">
            <v>495</v>
          </cell>
          <cell r="AE128">
            <v>489.3</v>
          </cell>
          <cell r="AF128">
            <v>524.1</v>
          </cell>
          <cell r="AG128">
            <v>501</v>
          </cell>
          <cell r="AH128">
            <v>513.20000000000005</v>
          </cell>
          <cell r="AI128">
            <v>497.6</v>
          </cell>
          <cell r="AJ128">
            <v>497.6</v>
          </cell>
          <cell r="AK128">
            <v>497.6</v>
          </cell>
          <cell r="AL128">
            <v>497.6</v>
          </cell>
          <cell r="AM128">
            <v>616</v>
          </cell>
          <cell r="AN128">
            <v>616</v>
          </cell>
          <cell r="AO128">
            <v>616</v>
          </cell>
          <cell r="AU128" t="str">
            <v>[enter country-specific value</v>
          </cell>
        </row>
        <row r="129">
          <cell r="A129" t="str">
            <v>Animal Weight_Mules and asses</v>
          </cell>
          <cell r="B129" t="str">
            <v>-</v>
          </cell>
          <cell r="C129" t="str">
            <v>Animal Weight</v>
          </cell>
          <cell r="D129" t="str">
            <v>-</v>
          </cell>
          <cell r="E129" t="str">
            <v>Mules and asses</v>
          </cell>
          <cell r="F129" t="str">
            <v>kg</v>
          </cell>
          <cell r="G129" t="str">
            <v>D</v>
          </cell>
          <cell r="H129" t="str">
            <v>Western Europe</v>
          </cell>
          <cell r="I129" t="str">
            <v>Table A1.5, 3B, EMEP/EEA Guidebook 2019</v>
          </cell>
          <cell r="K129">
            <v>350</v>
          </cell>
          <cell r="L129">
            <v>350</v>
          </cell>
          <cell r="M129">
            <v>350</v>
          </cell>
          <cell r="N129">
            <v>350</v>
          </cell>
          <cell r="O129">
            <v>350</v>
          </cell>
          <cell r="P129">
            <v>350</v>
          </cell>
          <cell r="Q129">
            <v>350</v>
          </cell>
          <cell r="R129">
            <v>350</v>
          </cell>
          <cell r="S129">
            <v>350</v>
          </cell>
          <cell r="T129">
            <v>350</v>
          </cell>
          <cell r="U129">
            <v>350</v>
          </cell>
          <cell r="V129">
            <v>350</v>
          </cell>
          <cell r="W129">
            <v>350</v>
          </cell>
          <cell r="X129">
            <v>350</v>
          </cell>
          <cell r="Y129">
            <v>350</v>
          </cell>
          <cell r="Z129">
            <v>350</v>
          </cell>
          <cell r="AA129">
            <v>350</v>
          </cell>
          <cell r="AB129">
            <v>350</v>
          </cell>
          <cell r="AC129">
            <v>350</v>
          </cell>
          <cell r="AD129">
            <v>350</v>
          </cell>
          <cell r="AE129">
            <v>350</v>
          </cell>
          <cell r="AF129">
            <v>350</v>
          </cell>
          <cell r="AG129">
            <v>350</v>
          </cell>
          <cell r="AH129">
            <v>350</v>
          </cell>
          <cell r="AI129">
            <v>350</v>
          </cell>
          <cell r="AJ129">
            <v>350</v>
          </cell>
          <cell r="AK129">
            <v>350</v>
          </cell>
          <cell r="AL129">
            <v>350</v>
          </cell>
          <cell r="AM129">
            <v>350</v>
          </cell>
          <cell r="AN129">
            <v>350</v>
          </cell>
          <cell r="AO129">
            <v>350</v>
          </cell>
          <cell r="AU129" t="e">
            <v>#N/A</v>
          </cell>
        </row>
        <row r="130">
          <cell r="A130" t="str">
            <v>Animal Weight_Laying hens</v>
          </cell>
          <cell r="B130" t="str">
            <v>-</v>
          </cell>
          <cell r="C130" t="str">
            <v>Animal Weight</v>
          </cell>
          <cell r="D130" t="str">
            <v>-</v>
          </cell>
          <cell r="E130" t="str">
            <v>Laying hens</v>
          </cell>
          <cell r="F130" t="str">
            <v>kg</v>
          </cell>
          <cell r="G130" t="str">
            <v>cs</v>
          </cell>
          <cell r="H130" t="str">
            <v>Western Europe</v>
          </cell>
          <cell r="I130" t="str">
            <v>[enter country-specific source]</v>
          </cell>
          <cell r="K130">
            <v>1.7</v>
          </cell>
          <cell r="L130">
            <v>1.7</v>
          </cell>
          <cell r="M130">
            <v>1.7</v>
          </cell>
          <cell r="N130">
            <v>1.7</v>
          </cell>
          <cell r="O130">
            <v>1.7</v>
          </cell>
          <cell r="P130">
            <v>1.7</v>
          </cell>
          <cell r="Q130">
            <v>1.7</v>
          </cell>
          <cell r="R130">
            <v>1.7</v>
          </cell>
          <cell r="S130">
            <v>1.7</v>
          </cell>
          <cell r="T130">
            <v>1.7</v>
          </cell>
          <cell r="U130">
            <v>1.7</v>
          </cell>
          <cell r="V130">
            <v>1.7</v>
          </cell>
          <cell r="W130">
            <v>1.7</v>
          </cell>
          <cell r="X130">
            <v>1.7</v>
          </cell>
          <cell r="Y130">
            <v>1.7</v>
          </cell>
          <cell r="Z130">
            <v>1.7</v>
          </cell>
          <cell r="AA130">
            <v>1.7</v>
          </cell>
          <cell r="AB130">
            <v>1.7</v>
          </cell>
          <cell r="AC130">
            <v>1.7</v>
          </cell>
          <cell r="AD130">
            <v>1.7</v>
          </cell>
          <cell r="AE130">
            <v>1.7</v>
          </cell>
          <cell r="AF130">
            <v>1.7</v>
          </cell>
          <cell r="AG130">
            <v>1.7</v>
          </cell>
          <cell r="AH130">
            <v>1.7</v>
          </cell>
          <cell r="AI130">
            <v>1.7</v>
          </cell>
          <cell r="AJ130">
            <v>1.7</v>
          </cell>
          <cell r="AK130">
            <v>1.7</v>
          </cell>
          <cell r="AL130">
            <v>1.7</v>
          </cell>
          <cell r="AM130">
            <v>1.7</v>
          </cell>
          <cell r="AN130">
            <v>1.7</v>
          </cell>
          <cell r="AO130">
            <v>1.7</v>
          </cell>
          <cell r="AU130" t="str">
            <v>[enter country-specific value</v>
          </cell>
        </row>
        <row r="131">
          <cell r="A131" t="str">
            <v>Animal Weight_Broilers</v>
          </cell>
          <cell r="B131" t="str">
            <v>-</v>
          </cell>
          <cell r="C131" t="str">
            <v>Animal Weight</v>
          </cell>
          <cell r="D131" t="str">
            <v>-</v>
          </cell>
          <cell r="E131" t="str">
            <v>Broilers</v>
          </cell>
          <cell r="F131" t="str">
            <v>kg</v>
          </cell>
          <cell r="G131" t="str">
            <v>cs</v>
          </cell>
          <cell r="H131" t="str">
            <v>Western Europe</v>
          </cell>
          <cell r="I131" t="str">
            <v>[enter country-specific source]</v>
          </cell>
          <cell r="K131">
            <v>1</v>
          </cell>
          <cell r="L131">
            <v>1</v>
          </cell>
          <cell r="M131">
            <v>1</v>
          </cell>
          <cell r="N131">
            <v>1</v>
          </cell>
          <cell r="O131">
            <v>1</v>
          </cell>
          <cell r="P131">
            <v>1</v>
          </cell>
          <cell r="Q131">
            <v>1</v>
          </cell>
          <cell r="R131">
            <v>1</v>
          </cell>
          <cell r="S131">
            <v>1</v>
          </cell>
          <cell r="T131">
            <v>1</v>
          </cell>
          <cell r="U131">
            <v>1</v>
          </cell>
          <cell r="V131">
            <v>1</v>
          </cell>
          <cell r="W131">
            <v>1</v>
          </cell>
          <cell r="X131">
            <v>1</v>
          </cell>
          <cell r="Y131">
            <v>1</v>
          </cell>
          <cell r="Z131">
            <v>1</v>
          </cell>
          <cell r="AA131">
            <v>1</v>
          </cell>
          <cell r="AB131">
            <v>1</v>
          </cell>
          <cell r="AC131">
            <v>1</v>
          </cell>
          <cell r="AD131">
            <v>1</v>
          </cell>
          <cell r="AE131">
            <v>1</v>
          </cell>
          <cell r="AF131">
            <v>1</v>
          </cell>
          <cell r="AG131">
            <v>1</v>
          </cell>
          <cell r="AH131">
            <v>1</v>
          </cell>
          <cell r="AI131">
            <v>1</v>
          </cell>
          <cell r="AJ131">
            <v>1</v>
          </cell>
          <cell r="AK131">
            <v>1</v>
          </cell>
          <cell r="AL131">
            <v>1</v>
          </cell>
          <cell r="AM131">
            <v>1</v>
          </cell>
          <cell r="AN131">
            <v>1</v>
          </cell>
          <cell r="AO131">
            <v>1</v>
          </cell>
          <cell r="AU131" t="str">
            <v>[enter country-specific value</v>
          </cell>
        </row>
        <row r="132">
          <cell r="A132" t="str">
            <v>Animal Weight_Turkeys</v>
          </cell>
          <cell r="B132" t="str">
            <v>-</v>
          </cell>
          <cell r="C132" t="str">
            <v>Animal Weight</v>
          </cell>
          <cell r="D132" t="str">
            <v>-</v>
          </cell>
          <cell r="E132" t="str">
            <v>Turkeys</v>
          </cell>
          <cell r="F132" t="str">
            <v>kg</v>
          </cell>
          <cell r="G132" t="str">
            <v>cs</v>
          </cell>
          <cell r="H132" t="str">
            <v>Western Europe</v>
          </cell>
          <cell r="I132" t="str">
            <v>[enter country-specific source]</v>
          </cell>
          <cell r="K132">
            <v>7.5</v>
          </cell>
          <cell r="L132">
            <v>7.5</v>
          </cell>
          <cell r="M132">
            <v>7.5</v>
          </cell>
          <cell r="N132">
            <v>7.5</v>
          </cell>
          <cell r="O132">
            <v>7.5</v>
          </cell>
          <cell r="P132">
            <v>7.5</v>
          </cell>
          <cell r="Q132">
            <v>7.5</v>
          </cell>
          <cell r="R132">
            <v>7.5</v>
          </cell>
          <cell r="S132">
            <v>7.5</v>
          </cell>
          <cell r="T132">
            <v>7.5</v>
          </cell>
          <cell r="U132">
            <v>7.5</v>
          </cell>
          <cell r="V132">
            <v>7.5</v>
          </cell>
          <cell r="W132">
            <v>7.5</v>
          </cell>
          <cell r="X132">
            <v>7.5</v>
          </cell>
          <cell r="Y132">
            <v>7.5</v>
          </cell>
          <cell r="Z132">
            <v>7.5</v>
          </cell>
          <cell r="AA132">
            <v>7.5</v>
          </cell>
          <cell r="AB132">
            <v>7.5</v>
          </cell>
          <cell r="AC132">
            <v>7.5</v>
          </cell>
          <cell r="AD132">
            <v>7.5</v>
          </cell>
          <cell r="AE132">
            <v>7.5</v>
          </cell>
          <cell r="AF132">
            <v>7.5</v>
          </cell>
          <cell r="AG132">
            <v>7.5</v>
          </cell>
          <cell r="AH132">
            <v>7.5</v>
          </cell>
          <cell r="AI132">
            <v>7.5</v>
          </cell>
          <cell r="AJ132">
            <v>7.5</v>
          </cell>
          <cell r="AK132">
            <v>7.5</v>
          </cell>
          <cell r="AL132">
            <v>7.5</v>
          </cell>
          <cell r="AM132">
            <v>7.5</v>
          </cell>
          <cell r="AN132">
            <v>7.5</v>
          </cell>
          <cell r="AO132">
            <v>7.5</v>
          </cell>
          <cell r="AU132" t="str">
            <v>[enter country-specific value</v>
          </cell>
        </row>
        <row r="133">
          <cell r="A133" t="str">
            <v>Animal Weight_Other poultry (ducks)</v>
          </cell>
          <cell r="B133" t="str">
            <v>-</v>
          </cell>
          <cell r="C133" t="str">
            <v>Animal Weight</v>
          </cell>
          <cell r="D133" t="str">
            <v>-</v>
          </cell>
          <cell r="E133" t="str">
            <v>Other poultry (ducks)</v>
          </cell>
          <cell r="F133" t="str">
            <v>kg</v>
          </cell>
          <cell r="G133" t="str">
            <v>cs</v>
          </cell>
          <cell r="H133" t="str">
            <v>Western Europe</v>
          </cell>
          <cell r="I133" t="str">
            <v>[enter country-specific source]</v>
          </cell>
          <cell r="K133">
            <v>2</v>
          </cell>
          <cell r="L133">
            <v>2</v>
          </cell>
          <cell r="M133">
            <v>2</v>
          </cell>
          <cell r="N133">
            <v>2</v>
          </cell>
          <cell r="O133">
            <v>2</v>
          </cell>
          <cell r="P133">
            <v>2</v>
          </cell>
          <cell r="Q133">
            <v>2</v>
          </cell>
          <cell r="R133">
            <v>2</v>
          </cell>
          <cell r="S133">
            <v>2</v>
          </cell>
          <cell r="T133">
            <v>2</v>
          </cell>
          <cell r="U133">
            <v>2</v>
          </cell>
          <cell r="V133">
            <v>2</v>
          </cell>
          <cell r="W133">
            <v>2</v>
          </cell>
          <cell r="X133">
            <v>2</v>
          </cell>
          <cell r="Y133">
            <v>2</v>
          </cell>
          <cell r="Z133">
            <v>2</v>
          </cell>
          <cell r="AA133">
            <v>2</v>
          </cell>
          <cell r="AB133">
            <v>2</v>
          </cell>
          <cell r="AC133">
            <v>2</v>
          </cell>
          <cell r="AD133">
            <v>2</v>
          </cell>
          <cell r="AE133">
            <v>2</v>
          </cell>
          <cell r="AF133">
            <v>2</v>
          </cell>
          <cell r="AG133">
            <v>2</v>
          </cell>
          <cell r="AH133">
            <v>2</v>
          </cell>
          <cell r="AI133">
            <v>2</v>
          </cell>
          <cell r="AJ133">
            <v>2</v>
          </cell>
          <cell r="AK133">
            <v>2</v>
          </cell>
          <cell r="AL133">
            <v>2</v>
          </cell>
          <cell r="AM133">
            <v>2</v>
          </cell>
          <cell r="AN133">
            <v>2</v>
          </cell>
          <cell r="AO133">
            <v>2</v>
          </cell>
          <cell r="AU133" t="str">
            <v>[enter country-specific value</v>
          </cell>
        </row>
        <row r="134">
          <cell r="A134" t="str">
            <v>Animal Weight_Other poultry (geese)</v>
          </cell>
          <cell r="B134" t="str">
            <v>-</v>
          </cell>
          <cell r="C134" t="str">
            <v>Animal Weight</v>
          </cell>
          <cell r="D134" t="str">
            <v>-</v>
          </cell>
          <cell r="E134" t="str">
            <v>Other poultry (geese)</v>
          </cell>
          <cell r="F134" t="str">
            <v>kg</v>
          </cell>
          <cell r="G134" t="str">
            <v>cs</v>
          </cell>
          <cell r="H134" t="str">
            <v>Western Europe</v>
          </cell>
          <cell r="I134" t="str">
            <v>[enter country-specific source]</v>
          </cell>
          <cell r="K134">
            <v>2.5</v>
          </cell>
          <cell r="L134">
            <v>2.5</v>
          </cell>
          <cell r="M134">
            <v>2.5</v>
          </cell>
          <cell r="N134">
            <v>2.5</v>
          </cell>
          <cell r="O134">
            <v>2.5</v>
          </cell>
          <cell r="P134">
            <v>2.5</v>
          </cell>
          <cell r="Q134">
            <v>2.5</v>
          </cell>
          <cell r="R134">
            <v>2.5</v>
          </cell>
          <cell r="S134">
            <v>2.5</v>
          </cell>
          <cell r="T134">
            <v>2.5</v>
          </cell>
          <cell r="U134">
            <v>2.5</v>
          </cell>
          <cell r="V134">
            <v>2.5</v>
          </cell>
          <cell r="W134">
            <v>2.5</v>
          </cell>
          <cell r="X134">
            <v>2.5</v>
          </cell>
          <cell r="Y134">
            <v>2.5</v>
          </cell>
          <cell r="Z134">
            <v>2.5</v>
          </cell>
          <cell r="AA134">
            <v>2.5</v>
          </cell>
          <cell r="AB134">
            <v>2.5</v>
          </cell>
          <cell r="AC134">
            <v>2.5</v>
          </cell>
          <cell r="AD134">
            <v>2.5</v>
          </cell>
          <cell r="AE134">
            <v>2.5</v>
          </cell>
          <cell r="AF134">
            <v>2.5</v>
          </cell>
          <cell r="AG134">
            <v>2.5</v>
          </cell>
          <cell r="AH134">
            <v>2.5</v>
          </cell>
          <cell r="AI134">
            <v>2.5</v>
          </cell>
          <cell r="AJ134">
            <v>2.5</v>
          </cell>
          <cell r="AK134">
            <v>2.5</v>
          </cell>
          <cell r="AL134">
            <v>2.5</v>
          </cell>
          <cell r="AM134">
            <v>2.5</v>
          </cell>
          <cell r="AN134">
            <v>2.5</v>
          </cell>
          <cell r="AO134">
            <v>2.5</v>
          </cell>
          <cell r="AU134" t="str">
            <v>[enter country-specific value</v>
          </cell>
        </row>
        <row r="135">
          <cell r="A135" t="str">
            <v>Animal Weight_Other animals (fur animals)</v>
          </cell>
          <cell r="B135" t="str">
            <v>-</v>
          </cell>
          <cell r="C135" t="str">
            <v>Animal Weight</v>
          </cell>
          <cell r="D135" t="str">
            <v>-</v>
          </cell>
          <cell r="E135" t="str">
            <v>Other animals (fur animals)</v>
          </cell>
          <cell r="F135" t="str">
            <v>kg</v>
          </cell>
          <cell r="G135" t="str">
            <v>D</v>
          </cell>
          <cell r="H135" t="str">
            <v>Western Europe</v>
          </cell>
          <cell r="I135" t="str">
            <v>Volume 4, Chapter 10, Table 10A.9 (continued), IPCC 2006 - value for rabbits applied</v>
          </cell>
          <cell r="K135">
            <v>1.6</v>
          </cell>
          <cell r="L135">
            <v>1.6</v>
          </cell>
          <cell r="M135">
            <v>1.6</v>
          </cell>
          <cell r="N135">
            <v>1.6</v>
          </cell>
          <cell r="O135">
            <v>1.6</v>
          </cell>
          <cell r="P135">
            <v>1.6</v>
          </cell>
          <cell r="Q135">
            <v>1.6</v>
          </cell>
          <cell r="R135">
            <v>1.6</v>
          </cell>
          <cell r="S135">
            <v>1.6</v>
          </cell>
          <cell r="T135">
            <v>1.6</v>
          </cell>
          <cell r="U135">
            <v>1.6</v>
          </cell>
          <cell r="V135">
            <v>1.6</v>
          </cell>
          <cell r="W135">
            <v>1.6</v>
          </cell>
          <cell r="X135">
            <v>1.6</v>
          </cell>
          <cell r="Y135">
            <v>1.6</v>
          </cell>
          <cell r="Z135">
            <v>1.6</v>
          </cell>
          <cell r="AA135">
            <v>1.6</v>
          </cell>
          <cell r="AB135">
            <v>1.6</v>
          </cell>
          <cell r="AC135">
            <v>1.6</v>
          </cell>
          <cell r="AD135">
            <v>1.6</v>
          </cell>
          <cell r="AE135">
            <v>1.6</v>
          </cell>
          <cell r="AF135">
            <v>1.6</v>
          </cell>
          <cell r="AG135">
            <v>1.6</v>
          </cell>
          <cell r="AH135">
            <v>1.6</v>
          </cell>
          <cell r="AI135">
            <v>1.6</v>
          </cell>
          <cell r="AJ135">
            <v>1.6</v>
          </cell>
          <cell r="AK135">
            <v>1.6</v>
          </cell>
          <cell r="AL135">
            <v>1.6</v>
          </cell>
          <cell r="AM135">
            <v>1.6</v>
          </cell>
          <cell r="AN135">
            <v>1.6</v>
          </cell>
          <cell r="AO135">
            <v>1.6</v>
          </cell>
          <cell r="AU135" t="e">
            <v>#N/A</v>
          </cell>
        </row>
        <row r="136">
          <cell r="A136" t="str">
            <v>Nitrogen excretion by mass of animal</v>
          </cell>
        </row>
        <row r="137">
          <cell r="A137" t="str">
            <v>Nex_Dairy cattle</v>
          </cell>
          <cell r="B137" t="str">
            <v>-</v>
          </cell>
          <cell r="C137" t="str">
            <v>Nex</v>
          </cell>
          <cell r="D137" t="str">
            <v>N</v>
          </cell>
          <cell r="E137" t="str">
            <v>Dairy cattle</v>
          </cell>
          <cell r="F137" t="str">
            <v>kg N/1000 kg animal mass day-1</v>
          </cell>
          <cell r="G137" t="str">
            <v>CS</v>
          </cell>
          <cell r="H137" t="str">
            <v>Western Europe</v>
          </cell>
          <cell r="I137" t="str">
            <v>CZ file</v>
          </cell>
          <cell r="K137">
            <v>0.41605313449150494</v>
          </cell>
          <cell r="L137">
            <v>0.40078435386856359</v>
          </cell>
          <cell r="M137">
            <v>0.40594939817492448</v>
          </cell>
          <cell r="N137">
            <v>0.4080731865363646</v>
          </cell>
          <cell r="O137">
            <v>0.4169627548938164</v>
          </cell>
          <cell r="P137">
            <v>0.41052694262778822</v>
          </cell>
          <cell r="Q137">
            <v>0.42021991125490166</v>
          </cell>
          <cell r="R137">
            <v>0.42446565752367182</v>
          </cell>
          <cell r="S137">
            <v>0.44876363009775094</v>
          </cell>
          <cell r="T137">
            <v>0.4261054986629132</v>
          </cell>
          <cell r="U137">
            <v>0.43612489198234239</v>
          </cell>
          <cell r="V137">
            <v>0.44976810511711296</v>
          </cell>
          <cell r="W137">
            <v>0.45479940735117386</v>
          </cell>
          <cell r="X137">
            <v>0.45627482880097714</v>
          </cell>
          <cell r="Y137">
            <v>0.46567084614696241</v>
          </cell>
          <cell r="Z137">
            <v>0.47053892935620723</v>
          </cell>
          <cell r="AA137">
            <v>0.47459177159734794</v>
          </cell>
          <cell r="AB137">
            <v>0.48062655575425162</v>
          </cell>
          <cell r="AC137">
            <v>0.4881225030927977</v>
          </cell>
          <cell r="AD137">
            <v>0.49112926847446137</v>
          </cell>
          <cell r="AE137">
            <v>0.48803787825342743</v>
          </cell>
          <cell r="AF137">
            <v>0.49497441502924061</v>
          </cell>
          <cell r="AG137">
            <v>0.50407269109667485</v>
          </cell>
          <cell r="AH137">
            <v>0.50438815377093549</v>
          </cell>
          <cell r="AI137">
            <v>0.51188706105999626</v>
          </cell>
          <cell r="AJ137">
            <v>0.52009092137517532</v>
          </cell>
          <cell r="AK137">
            <v>0.49646980330705343</v>
          </cell>
          <cell r="AL137">
            <v>0.50056329681327216</v>
          </cell>
          <cell r="AM137">
            <v>0.48460134993827547</v>
          </cell>
          <cell r="AN137">
            <v>0.46027397260273978</v>
          </cell>
          <cell r="AO137">
            <v>0.46027397260273978</v>
          </cell>
          <cell r="AU137" t="str">
            <v>[enter country-specific value</v>
          </cell>
        </row>
        <row r="138">
          <cell r="A138" t="str">
            <v>Nex_Non-dairy cattle</v>
          </cell>
          <cell r="B138" t="str">
            <v>-</v>
          </cell>
          <cell r="C138" t="str">
            <v>Nex</v>
          </cell>
          <cell r="D138" t="str">
            <v>N</v>
          </cell>
          <cell r="E138" t="str">
            <v>Non-dairy cattle</v>
          </cell>
          <cell r="F138" t="str">
            <v>kg N/1000 kg animal mass day-1</v>
          </cell>
          <cell r="G138" t="str">
            <v>CS</v>
          </cell>
          <cell r="H138" t="str">
            <v>Western Europe</v>
          </cell>
          <cell r="I138" t="str">
            <v>CZ file</v>
          </cell>
          <cell r="K138">
            <v>0.29134357900741004</v>
          </cell>
          <cell r="L138">
            <v>0.29327965688295121</v>
          </cell>
          <cell r="M138">
            <v>0.28888513680309336</v>
          </cell>
          <cell r="N138">
            <v>0.2898151798931729</v>
          </cell>
          <cell r="O138">
            <v>0.28608206006101433</v>
          </cell>
          <cell r="P138">
            <v>0.27936834838556618</v>
          </cell>
          <cell r="Q138">
            <v>0.29530965234116441</v>
          </cell>
          <cell r="R138">
            <v>0.29590312123284362</v>
          </cell>
          <cell r="S138">
            <v>0.29573974772072487</v>
          </cell>
          <cell r="T138">
            <v>0.29066257329034417</v>
          </cell>
          <cell r="U138">
            <v>0.29198970086306081</v>
          </cell>
          <cell r="V138">
            <v>0.29852382589555604</v>
          </cell>
          <cell r="W138">
            <v>0.30701018924551893</v>
          </cell>
          <cell r="X138">
            <v>0.32936965031704457</v>
          </cell>
          <cell r="Y138">
            <v>0.3441829882771637</v>
          </cell>
          <cell r="Z138">
            <v>0.33011410381302597</v>
          </cell>
          <cell r="AA138">
            <v>0.33423687842050381</v>
          </cell>
          <cell r="AB138">
            <v>0.34145169779367018</v>
          </cell>
          <cell r="AC138">
            <v>0.34677410057825014</v>
          </cell>
          <cell r="AD138">
            <v>0.35136959526212652</v>
          </cell>
          <cell r="AE138">
            <v>0.36066406261760164</v>
          </cell>
          <cell r="AF138">
            <v>0.36709052232147166</v>
          </cell>
          <cell r="AG138">
            <v>0.37261964991989494</v>
          </cell>
          <cell r="AH138">
            <v>0.37818039748652627</v>
          </cell>
          <cell r="AI138">
            <v>0.38406118012378587</v>
          </cell>
          <cell r="AJ138">
            <v>0.38987630794666128</v>
          </cell>
          <cell r="AK138">
            <v>0.3829236698049352</v>
          </cell>
          <cell r="AL138">
            <v>0.39541293676677108</v>
          </cell>
          <cell r="AM138">
            <v>0.38000775005042792</v>
          </cell>
          <cell r="AN138">
            <v>0.38538910540175503</v>
          </cell>
          <cell r="AO138">
            <v>0.38548008227313008</v>
          </cell>
          <cell r="AU138" t="str">
            <v>[enter country-specific value</v>
          </cell>
        </row>
        <row r="139">
          <cell r="A139" t="str">
            <v>Nex_Non-dairy cattle (calves)</v>
          </cell>
          <cell r="B139" t="str">
            <v>-</v>
          </cell>
          <cell r="C139" t="str">
            <v>Nex</v>
          </cell>
          <cell r="D139" t="str">
            <v>N</v>
          </cell>
          <cell r="E139" t="str">
            <v>Non-dairy cattle (calves)</v>
          </cell>
          <cell r="F139" t="str">
            <v>kg N/1000 kg animal mass day-1</v>
          </cell>
          <cell r="G139" t="str">
            <v>D</v>
          </cell>
          <cell r="H139" t="str">
            <v>Western Europe</v>
          </cell>
          <cell r="I139" t="str">
            <v>Volume 4, Chapter 10, Table 10.19, IPCC 2006</v>
          </cell>
          <cell r="AU139" t="e">
            <v>#N/A</v>
          </cell>
        </row>
        <row r="140">
          <cell r="A140" t="str">
            <v>Nex_Sheep</v>
          </cell>
          <cell r="B140" t="str">
            <v>-</v>
          </cell>
          <cell r="C140" t="str">
            <v>Nex</v>
          </cell>
          <cell r="D140" t="str">
            <v>N</v>
          </cell>
          <cell r="E140" t="str">
            <v>Sheep</v>
          </cell>
          <cell r="F140" t="str">
            <v>kg N/1000 kg animal mass day-1</v>
          </cell>
          <cell r="G140" t="str">
            <v>CS</v>
          </cell>
          <cell r="H140" t="str">
            <v>Western Europe</v>
          </cell>
          <cell r="I140" t="str">
            <v>[enter country-specific source]</v>
          </cell>
          <cell r="K140">
            <v>0.53698630136986314</v>
          </cell>
          <cell r="L140">
            <v>0.53698630136986314</v>
          </cell>
          <cell r="M140">
            <v>0.53698630136986314</v>
          </cell>
          <cell r="N140">
            <v>0.53698630136986314</v>
          </cell>
          <cell r="O140">
            <v>0.53698630136986314</v>
          </cell>
          <cell r="P140">
            <v>0.53698630136986314</v>
          </cell>
          <cell r="Q140">
            <v>0.53698630136986314</v>
          </cell>
          <cell r="R140">
            <v>0.53698630136986314</v>
          </cell>
          <cell r="S140">
            <v>0.53698630136986314</v>
          </cell>
          <cell r="T140">
            <v>0.53698630136986314</v>
          </cell>
          <cell r="U140">
            <v>0.47945205479452063</v>
          </cell>
          <cell r="V140">
            <v>0.4972095383054288</v>
          </cell>
          <cell r="W140">
            <v>0.4972095383054288</v>
          </cell>
          <cell r="X140">
            <v>0.4972095383054288</v>
          </cell>
          <cell r="Y140">
            <v>0.4972095383054288</v>
          </cell>
          <cell r="Z140">
            <v>0.51932911157626993</v>
          </cell>
          <cell r="AA140">
            <v>0.49537481676186629</v>
          </cell>
          <cell r="AB140">
            <v>0.51732784332356752</v>
          </cell>
          <cell r="AC140">
            <v>0.51633298208640688</v>
          </cell>
          <cell r="AD140">
            <v>0.52645715820574812</v>
          </cell>
          <cell r="AE140">
            <v>0.5018563564204328</v>
          </cell>
          <cell r="AF140">
            <v>0.5075484890074321</v>
          </cell>
          <cell r="AG140">
            <v>0.50092005724800659</v>
          </cell>
          <cell r="AH140">
            <v>0.53698630136986314</v>
          </cell>
          <cell r="AI140">
            <v>0.54794520547945214</v>
          </cell>
          <cell r="AJ140">
            <v>0.54794520547945214</v>
          </cell>
          <cell r="AK140">
            <v>0.54794520547945214</v>
          </cell>
          <cell r="AL140">
            <v>0.54794520547945214</v>
          </cell>
          <cell r="AM140">
            <v>0.53698630136986314</v>
          </cell>
          <cell r="AN140">
            <v>0.53424657534246578</v>
          </cell>
          <cell r="AO140">
            <v>0.53424657534246578</v>
          </cell>
          <cell r="AU140" t="str">
            <v>[enter country-specific value</v>
          </cell>
        </row>
        <row r="141">
          <cell r="A141" t="str">
            <v>Nex_Swine (finishing pigs)</v>
          </cell>
          <cell r="B141" t="str">
            <v>-</v>
          </cell>
          <cell r="C141" t="str">
            <v>Nex</v>
          </cell>
          <cell r="D141" t="str">
            <v>N</v>
          </cell>
          <cell r="E141" t="str">
            <v>Swine (finishing pigs)</v>
          </cell>
          <cell r="F141" t="str">
            <v>kg N/1000 kg animal mass day-1</v>
          </cell>
          <cell r="G141" t="str">
            <v>CS</v>
          </cell>
          <cell r="H141" t="str">
            <v>Western Europe</v>
          </cell>
          <cell r="I141" t="str">
            <v>CZ file</v>
          </cell>
          <cell r="K141">
            <v>0.4772871919442096</v>
          </cell>
          <cell r="L141">
            <v>0.47537234509001658</v>
          </cell>
          <cell r="M141">
            <v>0.47426607366841111</v>
          </cell>
          <cell r="N141">
            <v>0.47431641428576804</v>
          </cell>
          <cell r="O141">
            <v>0.47355855249901346</v>
          </cell>
          <cell r="P141">
            <v>0.47495003583251877</v>
          </cell>
          <cell r="Q141">
            <v>0.47629221084167356</v>
          </cell>
          <cell r="R141">
            <v>0.47787091846169127</v>
          </cell>
          <cell r="S141">
            <v>0.47163729895051248</v>
          </cell>
          <cell r="T141">
            <v>0.47567291963957264</v>
          </cell>
          <cell r="U141">
            <v>0.4760812068576159</v>
          </cell>
          <cell r="V141">
            <v>0.46439166365249696</v>
          </cell>
          <cell r="W141">
            <v>0.49069623997247858</v>
          </cell>
          <cell r="X141">
            <v>0.45509969549374868</v>
          </cell>
          <cell r="Y141">
            <v>0.45581477065425852</v>
          </cell>
          <cell r="Z141">
            <v>0.46926335581445139</v>
          </cell>
          <cell r="AA141">
            <v>0.47289608678478651</v>
          </cell>
          <cell r="AB141">
            <v>0.47998329175017268</v>
          </cell>
          <cell r="AC141">
            <v>0.4951722763565734</v>
          </cell>
          <cell r="AD141">
            <v>0.50329603817563062</v>
          </cell>
          <cell r="AE141">
            <v>0.50750767672553676</v>
          </cell>
          <cell r="AF141">
            <v>0.46033720014601898</v>
          </cell>
          <cell r="AG141">
            <v>0.47092140107510699</v>
          </cell>
          <cell r="AH141">
            <v>0.48392980513549455</v>
          </cell>
          <cell r="AI141">
            <v>0.47704542881883122</v>
          </cell>
          <cell r="AJ141">
            <v>0.48422317578410928</v>
          </cell>
          <cell r="AK141">
            <v>0.48543373975895138</v>
          </cell>
          <cell r="AL141">
            <v>0.48590310544155507</v>
          </cell>
          <cell r="AM141">
            <v>0.48648479865914435</v>
          </cell>
          <cell r="AN141">
            <v>0.47915560299773641</v>
          </cell>
          <cell r="AO141">
            <v>0.47799310710807147</v>
          </cell>
          <cell r="AU141" t="str">
            <v>[enter country-specific value</v>
          </cell>
        </row>
        <row r="142">
          <cell r="A142" t="str">
            <v>Nex_Swine (sows)</v>
          </cell>
          <cell r="B142" t="str">
            <v>-</v>
          </cell>
          <cell r="C142" t="str">
            <v>Nex</v>
          </cell>
          <cell r="D142" t="str">
            <v>N</v>
          </cell>
          <cell r="E142" t="str">
            <v>Swine (sows)</v>
          </cell>
          <cell r="F142" t="str">
            <v>kg N/1000 kg animal mass day-1</v>
          </cell>
          <cell r="G142" t="str">
            <v>CS</v>
          </cell>
          <cell r="H142" t="str">
            <v>Western Europe</v>
          </cell>
          <cell r="I142" t="str">
            <v>CZ file</v>
          </cell>
          <cell r="K142">
            <v>0.16176169901197446</v>
          </cell>
          <cell r="L142">
            <v>0.17066161869667049</v>
          </cell>
          <cell r="M142">
            <v>0.17621319606881986</v>
          </cell>
          <cell r="N142">
            <v>0.17552544403539358</v>
          </cell>
          <cell r="O142">
            <v>0.18315190305816395</v>
          </cell>
          <cell r="P142">
            <v>0.17771461333694535</v>
          </cell>
          <cell r="Q142">
            <v>0.17538963102357738</v>
          </cell>
          <cell r="R142">
            <v>0.17766254802713488</v>
          </cell>
          <cell r="S142">
            <v>0.18380942078409923</v>
          </cell>
          <cell r="T142">
            <v>0.18742263716177857</v>
          </cell>
          <cell r="U142">
            <v>0.18414153156238899</v>
          </cell>
          <cell r="V142">
            <v>0.26112691000355248</v>
          </cell>
          <cell r="W142">
            <v>0.18729301303453877</v>
          </cell>
          <cell r="X142">
            <v>0.19695697214486177</v>
          </cell>
          <cell r="Y142">
            <v>0.20263613969748198</v>
          </cell>
          <cell r="Z142">
            <v>0.20321686137959061</v>
          </cell>
          <cell r="AA142">
            <v>0.20924917823409822</v>
          </cell>
          <cell r="AB142">
            <v>0.21035536163271204</v>
          </cell>
          <cell r="AC142">
            <v>0.21786346581010613</v>
          </cell>
          <cell r="AD142">
            <v>0.22580017219858087</v>
          </cell>
          <cell r="AE142">
            <v>0.22243492162893869</v>
          </cell>
          <cell r="AF142">
            <v>0.38421431156280034</v>
          </cell>
          <cell r="AG142">
            <v>0.33295473635678047</v>
          </cell>
          <cell r="AH142">
            <v>0.34021465646003757</v>
          </cell>
          <cell r="AI142">
            <v>0.34720032361188935</v>
          </cell>
          <cell r="AJ142">
            <v>0.35301596984205347</v>
          </cell>
          <cell r="AK142">
            <v>0.35815806812363427</v>
          </cell>
          <cell r="AL142">
            <v>0.36513669480096178</v>
          </cell>
          <cell r="AM142">
            <v>0.37019589683106863</v>
          </cell>
          <cell r="AN142">
            <v>0.37951536632413235</v>
          </cell>
          <cell r="AO142">
            <v>0.37705082715265792</v>
          </cell>
          <cell r="AU142" t="str">
            <v>[enter country-specific value</v>
          </cell>
        </row>
        <row r="143">
          <cell r="A143" t="str">
            <v>Nex_Buffalo</v>
          </cell>
          <cell r="B143" t="str">
            <v>-</v>
          </cell>
          <cell r="C143" t="str">
            <v>Nex</v>
          </cell>
          <cell r="D143" t="str">
            <v>N</v>
          </cell>
          <cell r="E143" t="str">
            <v>Buffalo</v>
          </cell>
          <cell r="F143" t="str">
            <v>kg N/1000 kg animal mass day-1</v>
          </cell>
          <cell r="G143" t="str">
            <v>D</v>
          </cell>
          <cell r="H143" t="str">
            <v>Western Europe</v>
          </cell>
          <cell r="I143" t="str">
            <v>Volume 4, Chapter 10, Table 10.19, IPCC 2006</v>
          </cell>
          <cell r="K143">
            <v>0.32</v>
          </cell>
          <cell r="L143">
            <v>0.32</v>
          </cell>
          <cell r="M143">
            <v>0.32</v>
          </cell>
          <cell r="N143">
            <v>0.32</v>
          </cell>
          <cell r="O143">
            <v>0.32</v>
          </cell>
          <cell r="P143">
            <v>0.32</v>
          </cell>
          <cell r="Q143">
            <v>0.32</v>
          </cell>
          <cell r="R143">
            <v>0.32</v>
          </cell>
          <cell r="S143">
            <v>0.32</v>
          </cell>
          <cell r="T143">
            <v>0.32</v>
          </cell>
          <cell r="U143">
            <v>0.32</v>
          </cell>
          <cell r="V143">
            <v>0.32</v>
          </cell>
          <cell r="W143">
            <v>0.32</v>
          </cell>
          <cell r="X143">
            <v>0.32</v>
          </cell>
          <cell r="Y143">
            <v>0.32</v>
          </cell>
          <cell r="Z143">
            <v>0.32</v>
          </cell>
          <cell r="AA143">
            <v>0.32</v>
          </cell>
          <cell r="AB143">
            <v>0.32</v>
          </cell>
          <cell r="AC143">
            <v>0.32</v>
          </cell>
          <cell r="AD143">
            <v>0.32</v>
          </cell>
          <cell r="AE143">
            <v>0.32</v>
          </cell>
          <cell r="AF143">
            <v>0.32</v>
          </cell>
          <cell r="AG143">
            <v>0.32</v>
          </cell>
          <cell r="AH143">
            <v>0.32</v>
          </cell>
          <cell r="AI143">
            <v>0.32</v>
          </cell>
          <cell r="AJ143">
            <v>0.32</v>
          </cell>
          <cell r="AK143">
            <v>0.32</v>
          </cell>
          <cell r="AL143">
            <v>0.32</v>
          </cell>
          <cell r="AM143">
            <v>0.32</v>
          </cell>
          <cell r="AN143">
            <v>0.32</v>
          </cell>
          <cell r="AO143">
            <v>0.32</v>
          </cell>
          <cell r="AU143" t="e">
            <v>#N/A</v>
          </cell>
        </row>
        <row r="144">
          <cell r="A144" t="str">
            <v>Nex_Goats</v>
          </cell>
          <cell r="B144" t="str">
            <v>-</v>
          </cell>
          <cell r="C144" t="str">
            <v>Nex</v>
          </cell>
          <cell r="D144" t="str">
            <v>N</v>
          </cell>
          <cell r="E144" t="str">
            <v>Goats</v>
          </cell>
          <cell r="F144" t="str">
            <v>kg N/1000 kg animal mass day-1</v>
          </cell>
          <cell r="G144" t="str">
            <v>cs</v>
          </cell>
          <cell r="H144" t="str">
            <v>Western Europe</v>
          </cell>
          <cell r="I144" t="str">
            <v>[enter country-specific source]</v>
          </cell>
          <cell r="K144">
            <v>0.53698630136986314</v>
          </cell>
          <cell r="L144">
            <v>0.53698630136986314</v>
          </cell>
          <cell r="M144">
            <v>0.53698630136986314</v>
          </cell>
          <cell r="N144">
            <v>0.53698630136986314</v>
          </cell>
          <cell r="O144">
            <v>0.53698630136986314</v>
          </cell>
          <cell r="P144">
            <v>0.53698630136986314</v>
          </cell>
          <cell r="Q144">
            <v>0.53698630136986314</v>
          </cell>
          <cell r="R144">
            <v>0.53698630136986314</v>
          </cell>
          <cell r="S144">
            <v>0.53698630136986314</v>
          </cell>
          <cell r="T144">
            <v>0.53698630136986314</v>
          </cell>
          <cell r="U144">
            <v>0.53698630136986314</v>
          </cell>
          <cell r="V144">
            <v>0.53698630136986314</v>
          </cell>
          <cell r="W144">
            <v>0.53698630136986314</v>
          </cell>
          <cell r="X144">
            <v>0.53698630136986314</v>
          </cell>
          <cell r="Y144">
            <v>0.53698630136986314</v>
          </cell>
          <cell r="Z144">
            <v>0.53698630136986314</v>
          </cell>
          <cell r="AA144">
            <v>0.53698630136986314</v>
          </cell>
          <cell r="AB144">
            <v>0.53698630136986314</v>
          </cell>
          <cell r="AC144">
            <v>0.53698630136986314</v>
          </cell>
          <cell r="AD144">
            <v>0.53698630136986314</v>
          </cell>
          <cell r="AE144">
            <v>0.53698630136986314</v>
          </cell>
          <cell r="AF144">
            <v>0.53698630136986314</v>
          </cell>
          <cell r="AG144">
            <v>0.53698630136986314</v>
          </cell>
          <cell r="AH144">
            <v>0.53698630136986314</v>
          </cell>
          <cell r="AI144">
            <v>0.53698630136986314</v>
          </cell>
          <cell r="AJ144">
            <v>0.53698630136986314</v>
          </cell>
          <cell r="AK144">
            <v>0.53698630136986314</v>
          </cell>
          <cell r="AL144">
            <v>0.53698630136986314</v>
          </cell>
          <cell r="AM144">
            <v>0.53698630136986314</v>
          </cell>
          <cell r="AN144">
            <v>0.53424657534246578</v>
          </cell>
          <cell r="AO144">
            <v>0.53424657534246578</v>
          </cell>
          <cell r="AU144" t="str">
            <v>[enter country-specific value</v>
          </cell>
        </row>
        <row r="145">
          <cell r="A145" t="str">
            <v>Nex_Horses</v>
          </cell>
          <cell r="B145" t="str">
            <v>-</v>
          </cell>
          <cell r="C145" t="str">
            <v>Nex</v>
          </cell>
          <cell r="D145" t="str">
            <v>N</v>
          </cell>
          <cell r="E145" t="str">
            <v>Horses</v>
          </cell>
          <cell r="F145" t="str">
            <v>kg N/1000 kg animal mass day-1</v>
          </cell>
          <cell r="G145" t="str">
            <v>cs</v>
          </cell>
          <cell r="H145" t="str">
            <v>Western Europe</v>
          </cell>
          <cell r="I145" t="str">
            <v>[enter country-specific source]</v>
          </cell>
          <cell r="K145">
            <v>0.31612223393045308</v>
          </cell>
          <cell r="L145">
            <v>0.31612223393045308</v>
          </cell>
          <cell r="M145">
            <v>0.31612223393045308</v>
          </cell>
          <cell r="N145">
            <v>0.31612223393045308</v>
          </cell>
          <cell r="O145">
            <v>0.31612223393045308</v>
          </cell>
          <cell r="P145">
            <v>0.31612223393045308</v>
          </cell>
          <cell r="Q145">
            <v>0.31612223393045308</v>
          </cell>
          <cell r="R145">
            <v>0.31612223393045308</v>
          </cell>
          <cell r="S145">
            <v>0.31612223393045308</v>
          </cell>
          <cell r="T145">
            <v>0.31612223393045308</v>
          </cell>
          <cell r="U145">
            <v>0.29698927126257563</v>
          </cell>
          <cell r="V145">
            <v>0.31091427198132321</v>
          </cell>
          <cell r="W145">
            <v>0.30871699797438801</v>
          </cell>
          <cell r="X145">
            <v>0.30651972396745297</v>
          </cell>
          <cell r="Y145">
            <v>0.30432244996051777</v>
          </cell>
          <cell r="Z145">
            <v>0.32011244677221168</v>
          </cell>
          <cell r="AA145">
            <v>0.30874931082743129</v>
          </cell>
          <cell r="AB145">
            <v>0.29761724993973526</v>
          </cell>
          <cell r="AC145">
            <v>0.30614643017898191</v>
          </cell>
          <cell r="AD145">
            <v>0.31111402416377193</v>
          </cell>
          <cell r="AE145">
            <v>0.31238069304603755</v>
          </cell>
          <cell r="AF145">
            <v>0.28943771084484871</v>
          </cell>
          <cell r="AG145">
            <v>0.30048050978072705</v>
          </cell>
          <cell r="AH145">
            <v>0.29108956848500256</v>
          </cell>
          <cell r="AI145">
            <v>0.29789710147279413</v>
          </cell>
          <cell r="AJ145">
            <v>0.29557883609168295</v>
          </cell>
          <cell r="AK145">
            <v>0.29326057071057171</v>
          </cell>
          <cell r="AL145">
            <v>0.29094230532946047</v>
          </cell>
          <cell r="AM145">
            <v>0.23314825045178345</v>
          </cell>
          <cell r="AN145">
            <v>0.23127557374132715</v>
          </cell>
          <cell r="AO145">
            <v>0.23127557374132715</v>
          </cell>
          <cell r="AU145" t="str">
            <v>[enter country-specific value</v>
          </cell>
        </row>
        <row r="146">
          <cell r="A146" t="str">
            <v>Nex_Mules and asses</v>
          </cell>
          <cell r="B146" t="str">
            <v>-</v>
          </cell>
          <cell r="C146" t="str">
            <v>Nex</v>
          </cell>
          <cell r="D146" t="str">
            <v>N</v>
          </cell>
          <cell r="E146" t="str">
            <v>Mules and asses</v>
          </cell>
          <cell r="F146" t="str">
            <v>kg N/1000 kg animal mass day-1</v>
          </cell>
          <cell r="G146" t="str">
            <v>D</v>
          </cell>
          <cell r="H146" t="str">
            <v>Western Europe</v>
          </cell>
          <cell r="I146" t="str">
            <v>Volume 4, Chapter 10, Table 10.19, IPCC 2006</v>
          </cell>
          <cell r="K146">
            <v>0.26</v>
          </cell>
          <cell r="L146">
            <v>0.26</v>
          </cell>
          <cell r="M146">
            <v>0.26</v>
          </cell>
          <cell r="N146">
            <v>0.26</v>
          </cell>
          <cell r="O146">
            <v>0.26</v>
          </cell>
          <cell r="P146">
            <v>0.26</v>
          </cell>
          <cell r="Q146">
            <v>0.26</v>
          </cell>
          <cell r="R146">
            <v>0.26</v>
          </cell>
          <cell r="S146">
            <v>0.26</v>
          </cell>
          <cell r="T146">
            <v>0.26</v>
          </cell>
          <cell r="U146">
            <v>0.26</v>
          </cell>
          <cell r="V146">
            <v>0.26</v>
          </cell>
          <cell r="W146">
            <v>0.26</v>
          </cell>
          <cell r="X146">
            <v>0.26</v>
          </cell>
          <cell r="Y146">
            <v>0.26</v>
          </cell>
          <cell r="Z146">
            <v>0.26</v>
          </cell>
          <cell r="AA146">
            <v>0.26</v>
          </cell>
          <cell r="AB146">
            <v>0.26</v>
          </cell>
          <cell r="AC146">
            <v>0.26</v>
          </cell>
          <cell r="AD146">
            <v>0.26</v>
          </cell>
          <cell r="AE146">
            <v>0.26</v>
          </cell>
          <cell r="AF146">
            <v>0.26</v>
          </cell>
          <cell r="AG146">
            <v>0.26</v>
          </cell>
          <cell r="AH146">
            <v>0.26</v>
          </cell>
          <cell r="AI146">
            <v>0.26</v>
          </cell>
          <cell r="AJ146">
            <v>0.26</v>
          </cell>
          <cell r="AK146">
            <v>0.26</v>
          </cell>
          <cell r="AL146">
            <v>0.26</v>
          </cell>
          <cell r="AM146">
            <v>0.26</v>
          </cell>
          <cell r="AN146">
            <v>0.26</v>
          </cell>
          <cell r="AO146">
            <v>0.26</v>
          </cell>
          <cell r="AU146" t="e">
            <v>#N/A</v>
          </cell>
        </row>
        <row r="147">
          <cell r="A147" t="str">
            <v>Nex_Laying hens</v>
          </cell>
          <cell r="B147" t="str">
            <v>-</v>
          </cell>
          <cell r="C147" t="str">
            <v>Nex</v>
          </cell>
          <cell r="D147" t="e">
            <v>#N/A</v>
          </cell>
          <cell r="E147" t="str">
            <v>Laying hens</v>
          </cell>
          <cell r="F147" t="e">
            <v>#N/A</v>
          </cell>
          <cell r="G147" t="str">
            <v>cs</v>
          </cell>
          <cell r="H147" t="str">
            <v>cs</v>
          </cell>
          <cell r="I147" t="str">
            <v>[enter country-specific source]</v>
          </cell>
          <cell r="K147">
            <v>0.53764175294117655</v>
          </cell>
          <cell r="L147">
            <v>0.53918794117647051</v>
          </cell>
          <cell r="M147">
            <v>0.53730299999999998</v>
          </cell>
          <cell r="N147">
            <v>0.53044652941176473</v>
          </cell>
          <cell r="O147">
            <v>0.52877470588235298</v>
          </cell>
          <cell r="P147">
            <v>0.52798818823529414</v>
          </cell>
          <cell r="Q147">
            <v>0.53041873529411776</v>
          </cell>
          <cell r="R147">
            <v>0.53763452941176471</v>
          </cell>
          <cell r="S147">
            <v>0.53884362941176478</v>
          </cell>
          <cell r="T147">
            <v>0.54386491176470586</v>
          </cell>
          <cell r="U147">
            <v>0.54532818235294123</v>
          </cell>
          <cell r="V147">
            <v>0.54696085294117647</v>
          </cell>
          <cell r="W147">
            <v>0.55156339411764699</v>
          </cell>
          <cell r="X147">
            <v>0.54117647058823537</v>
          </cell>
          <cell r="Y147">
            <v>0.52941176470588236</v>
          </cell>
          <cell r="Z147">
            <v>0.51764705882352946</v>
          </cell>
          <cell r="AA147">
            <v>0.50588235294117645</v>
          </cell>
          <cell r="AB147">
            <v>0.49411764705882355</v>
          </cell>
          <cell r="AC147">
            <v>0.4823529411764706</v>
          </cell>
          <cell r="AD147">
            <v>0.4705882352941177</v>
          </cell>
          <cell r="AE147">
            <v>0.45882352941176474</v>
          </cell>
          <cell r="AF147">
            <v>0.44705882352941179</v>
          </cell>
          <cell r="AG147">
            <v>0.44117647058823528</v>
          </cell>
          <cell r="AH147">
            <v>0.42941176470588233</v>
          </cell>
          <cell r="AI147">
            <v>0.3970588235294118</v>
          </cell>
          <cell r="AJ147">
            <v>0.39411764705882357</v>
          </cell>
          <cell r="AK147">
            <v>0.38235294117647062</v>
          </cell>
          <cell r="AL147">
            <v>0.36470588235294116</v>
          </cell>
          <cell r="AM147">
            <v>0.35882352941176471</v>
          </cell>
          <cell r="AN147">
            <v>0.37058823529411766</v>
          </cell>
          <cell r="AO147">
            <v>0.37058823529411766</v>
          </cell>
          <cell r="AU147" t="str">
            <v>[enter country-specific value</v>
          </cell>
        </row>
        <row r="148">
          <cell r="A148" t="str">
            <v>Nex_Broilers</v>
          </cell>
          <cell r="B148" t="str">
            <v>-</v>
          </cell>
          <cell r="C148" t="str">
            <v>Nex</v>
          </cell>
          <cell r="D148" t="str">
            <v>N</v>
          </cell>
          <cell r="E148" t="str">
            <v>Broilers</v>
          </cell>
          <cell r="F148" t="str">
            <v>kg N/1000 kg animal mass day-1</v>
          </cell>
          <cell r="G148" t="str">
            <v>cs</v>
          </cell>
          <cell r="H148" t="str">
            <v>Western Europe</v>
          </cell>
          <cell r="I148" t="str">
            <v>[enter country-specific source]</v>
          </cell>
          <cell r="K148">
            <v>0.76490000000000002</v>
          </cell>
          <cell r="L148">
            <v>0.76490000000000002</v>
          </cell>
          <cell r="M148">
            <v>0.76490000000000002</v>
          </cell>
          <cell r="N148">
            <v>0.76490000000000002</v>
          </cell>
          <cell r="O148">
            <v>0.76490000000000002</v>
          </cell>
          <cell r="P148">
            <v>0.76490000000000002</v>
          </cell>
          <cell r="Q148">
            <v>0.76490000000000002</v>
          </cell>
          <cell r="R148">
            <v>0.76490000000000002</v>
          </cell>
          <cell r="S148">
            <v>0.76490000000000002</v>
          </cell>
          <cell r="T148">
            <v>0.76490000000000002</v>
          </cell>
          <cell r="U148">
            <v>0.76490000000000002</v>
          </cell>
          <cell r="V148">
            <v>0.72</v>
          </cell>
          <cell r="W148">
            <v>0.69660999999999995</v>
          </cell>
          <cell r="X148">
            <v>0.69660999999999995</v>
          </cell>
          <cell r="Y148">
            <v>0.69660999999999995</v>
          </cell>
          <cell r="Z148">
            <v>0.69660999999999995</v>
          </cell>
          <cell r="AA148">
            <v>0.69660999999999995</v>
          </cell>
          <cell r="AB148">
            <v>0.69660999999999995</v>
          </cell>
          <cell r="AC148">
            <v>0.69660999999999995</v>
          </cell>
          <cell r="AD148">
            <v>0.69660999999999995</v>
          </cell>
          <cell r="AE148">
            <v>0.67</v>
          </cell>
          <cell r="AF148">
            <v>0.64</v>
          </cell>
          <cell r="AG148">
            <v>0.62</v>
          </cell>
          <cell r="AH148">
            <v>0.6</v>
          </cell>
          <cell r="AI148">
            <v>0.34499999999999997</v>
          </cell>
          <cell r="AJ148">
            <v>0.33500000000000002</v>
          </cell>
          <cell r="AK148">
            <v>0.33500000000000002</v>
          </cell>
          <cell r="AL148">
            <v>0.34</v>
          </cell>
          <cell r="AM148">
            <v>0.32545000000000002</v>
          </cell>
          <cell r="AN148">
            <v>0.32885300000000001</v>
          </cell>
          <cell r="AO148">
            <v>0.32028733333333298</v>
          </cell>
          <cell r="AU148" t="str">
            <v>[enter country-specific value</v>
          </cell>
        </row>
        <row r="149">
          <cell r="A149" t="str">
            <v>Nex_Turkeys</v>
          </cell>
          <cell r="B149" t="str">
            <v>-</v>
          </cell>
          <cell r="C149" t="str">
            <v>Nex</v>
          </cell>
          <cell r="D149" t="str">
            <v>N</v>
          </cell>
          <cell r="E149" t="str">
            <v>Turkeys</v>
          </cell>
          <cell r="F149" t="str">
            <v>kg N/1000 kg animal mass day-1</v>
          </cell>
          <cell r="G149" t="str">
            <v>cs</v>
          </cell>
          <cell r="H149" t="str">
            <v>Western Europe</v>
          </cell>
          <cell r="I149" t="str">
            <v>[enter country-specific source]</v>
          </cell>
          <cell r="K149">
            <v>0.24000000000000002</v>
          </cell>
          <cell r="L149">
            <v>0.24000000000000002</v>
          </cell>
          <cell r="M149">
            <v>0.24000000000000002</v>
          </cell>
          <cell r="N149">
            <v>0.24000000000000002</v>
          </cell>
          <cell r="O149">
            <v>0.24000000000000002</v>
          </cell>
          <cell r="P149">
            <v>0.24000000000000002</v>
          </cell>
          <cell r="Q149">
            <v>0.24000000000000002</v>
          </cell>
          <cell r="R149">
            <v>0.24000000000000002</v>
          </cell>
          <cell r="S149">
            <v>0.24000000000000002</v>
          </cell>
          <cell r="T149">
            <v>0.24000000000000002</v>
          </cell>
          <cell r="U149">
            <v>0.24000000000000002</v>
          </cell>
          <cell r="V149">
            <v>0.24000000000000002</v>
          </cell>
          <cell r="W149">
            <v>0.24000000000000002</v>
          </cell>
          <cell r="X149">
            <v>0.24000000000000002</v>
          </cell>
          <cell r="Y149">
            <v>0.24000000000000002</v>
          </cell>
          <cell r="Z149">
            <v>0.24000000000000002</v>
          </cell>
          <cell r="AA149">
            <v>0.24000000000000002</v>
          </cell>
          <cell r="AB149">
            <v>0.24000000000000002</v>
          </cell>
          <cell r="AC149">
            <v>0.24000000000000002</v>
          </cell>
          <cell r="AD149">
            <v>0.24000000000000002</v>
          </cell>
          <cell r="AE149">
            <v>0.24000000000000002</v>
          </cell>
          <cell r="AF149">
            <v>0.24000000000000002</v>
          </cell>
          <cell r="AG149">
            <v>0.24000000000000002</v>
          </cell>
          <cell r="AH149">
            <v>0.24000000000000002</v>
          </cell>
          <cell r="AI149">
            <v>0.24000000000000002</v>
          </cell>
          <cell r="AJ149">
            <v>0.24000000000000002</v>
          </cell>
          <cell r="AK149">
            <v>0.24000000000000002</v>
          </cell>
          <cell r="AL149">
            <v>0.24000000000000002</v>
          </cell>
          <cell r="AM149">
            <v>0.24000000000000002</v>
          </cell>
          <cell r="AN149">
            <v>0.24000000000000002</v>
          </cell>
          <cell r="AO149">
            <v>0.24000000000000002</v>
          </cell>
          <cell r="AU149" t="str">
            <v>[enter country-specific value</v>
          </cell>
        </row>
        <row r="150">
          <cell r="A150" t="str">
            <v>Nex_Other poultry (ducks)</v>
          </cell>
          <cell r="B150" t="str">
            <v>-</v>
          </cell>
          <cell r="C150" t="str">
            <v>Nex</v>
          </cell>
          <cell r="D150" t="str">
            <v>N</v>
          </cell>
          <cell r="E150" t="str">
            <v>Other poultry (ducks)</v>
          </cell>
          <cell r="F150" t="str">
            <v>kg N/1000 kg animal mass day-1</v>
          </cell>
          <cell r="G150" t="str">
            <v>cs</v>
          </cell>
          <cell r="H150" t="str">
            <v>Western Europe</v>
          </cell>
          <cell r="I150" t="str">
            <v>[enter country-specific source]</v>
          </cell>
          <cell r="K150">
            <v>0.95</v>
          </cell>
          <cell r="L150">
            <v>0.95</v>
          </cell>
          <cell r="M150">
            <v>0.95</v>
          </cell>
          <cell r="N150">
            <v>0.95</v>
          </cell>
          <cell r="O150">
            <v>0.95</v>
          </cell>
          <cell r="P150">
            <v>0.95</v>
          </cell>
          <cell r="Q150">
            <v>0.95</v>
          </cell>
          <cell r="R150">
            <v>0.95</v>
          </cell>
          <cell r="S150">
            <v>0.95</v>
          </cell>
          <cell r="T150">
            <v>0.95</v>
          </cell>
          <cell r="U150">
            <v>0.95</v>
          </cell>
          <cell r="V150">
            <v>0.95</v>
          </cell>
          <cell r="W150">
            <v>0.95</v>
          </cell>
          <cell r="X150">
            <v>0.95</v>
          </cell>
          <cell r="Y150">
            <v>0.95</v>
          </cell>
          <cell r="Z150">
            <v>0.95</v>
          </cell>
          <cell r="AA150">
            <v>0.95</v>
          </cell>
          <cell r="AB150">
            <v>0.95</v>
          </cell>
          <cell r="AC150">
            <v>0.95</v>
          </cell>
          <cell r="AD150">
            <v>0.95</v>
          </cell>
          <cell r="AE150">
            <v>0.95</v>
          </cell>
          <cell r="AF150">
            <v>0.95</v>
          </cell>
          <cell r="AG150">
            <v>0.95</v>
          </cell>
          <cell r="AH150">
            <v>0.95</v>
          </cell>
          <cell r="AI150">
            <v>0.95</v>
          </cell>
          <cell r="AJ150">
            <v>0.95</v>
          </cell>
          <cell r="AK150">
            <v>0.95</v>
          </cell>
          <cell r="AL150">
            <v>0.95</v>
          </cell>
          <cell r="AM150">
            <v>0.95</v>
          </cell>
          <cell r="AN150">
            <v>0.95</v>
          </cell>
          <cell r="AO150">
            <v>0.95</v>
          </cell>
          <cell r="AU150" t="str">
            <v>[enter country-specific value</v>
          </cell>
        </row>
        <row r="151">
          <cell r="A151" t="str">
            <v>Nex_Other poultry (geese)</v>
          </cell>
          <cell r="B151" t="str">
            <v>-</v>
          </cell>
          <cell r="C151" t="str">
            <v>Nex</v>
          </cell>
          <cell r="D151" t="str">
            <v>N</v>
          </cell>
          <cell r="E151" t="str">
            <v>Other poultry (geese)</v>
          </cell>
          <cell r="F151" t="str">
            <v>kg N/1000 kg animal mass day-1</v>
          </cell>
          <cell r="G151" t="str">
            <v>cs</v>
          </cell>
          <cell r="H151" t="str">
            <v>Western Europe</v>
          </cell>
          <cell r="I151" t="str">
            <v>[enter country-specific source]</v>
          </cell>
          <cell r="K151">
            <v>0.84000000000000008</v>
          </cell>
          <cell r="L151">
            <v>0.84000000000000008</v>
          </cell>
          <cell r="M151">
            <v>0.84000000000000008</v>
          </cell>
          <cell r="N151">
            <v>0.84000000000000008</v>
          </cell>
          <cell r="O151">
            <v>0.84000000000000008</v>
          </cell>
          <cell r="P151">
            <v>0.84000000000000008</v>
          </cell>
          <cell r="Q151">
            <v>0.84000000000000008</v>
          </cell>
          <cell r="R151">
            <v>0.84000000000000008</v>
          </cell>
          <cell r="S151">
            <v>0.84000000000000008</v>
          </cell>
          <cell r="T151">
            <v>0.84000000000000008</v>
          </cell>
          <cell r="U151">
            <v>0.84000000000000008</v>
          </cell>
          <cell r="V151">
            <v>0.84000000000000008</v>
          </cell>
          <cell r="W151">
            <v>0.84000000000000008</v>
          </cell>
          <cell r="X151">
            <v>0.84000000000000008</v>
          </cell>
          <cell r="Y151">
            <v>0.84000000000000008</v>
          </cell>
          <cell r="Z151">
            <v>0.84000000000000008</v>
          </cell>
          <cell r="AA151">
            <v>0.84000000000000008</v>
          </cell>
          <cell r="AB151">
            <v>0.84000000000000008</v>
          </cell>
          <cell r="AC151">
            <v>0.84000000000000008</v>
          </cell>
          <cell r="AD151">
            <v>0.84000000000000008</v>
          </cell>
          <cell r="AE151">
            <v>0.84000000000000008</v>
          </cell>
          <cell r="AF151">
            <v>0.84000000000000008</v>
          </cell>
          <cell r="AG151">
            <v>0.84000000000000008</v>
          </cell>
          <cell r="AH151">
            <v>0.84000000000000008</v>
          </cell>
          <cell r="AI151">
            <v>0.84000000000000008</v>
          </cell>
          <cell r="AJ151">
            <v>0.84000000000000008</v>
          </cell>
          <cell r="AK151">
            <v>0.84000000000000008</v>
          </cell>
          <cell r="AL151">
            <v>0.84000000000000008</v>
          </cell>
          <cell r="AM151">
            <v>0.84000000000000008</v>
          </cell>
          <cell r="AN151">
            <v>0.84000000000000008</v>
          </cell>
          <cell r="AO151">
            <v>0.84000000000000008</v>
          </cell>
          <cell r="AU151" t="str">
            <v>[enter country-specific value</v>
          </cell>
        </row>
        <row r="152">
          <cell r="A152" t="str">
            <v>Nex_Other animals (fur animals)</v>
          </cell>
          <cell r="B152" t="str">
            <v>-</v>
          </cell>
          <cell r="C152" t="str">
            <v>Nex</v>
          </cell>
          <cell r="D152" t="str">
            <v>N</v>
          </cell>
          <cell r="E152" t="str">
            <v>Other animals (fur animals)</v>
          </cell>
          <cell r="F152" t="str">
            <v>kg N/1000 kg animal mass day-1</v>
          </cell>
          <cell r="G152" t="str">
            <v>D</v>
          </cell>
          <cell r="H152" t="str">
            <v>Western Europe</v>
          </cell>
          <cell r="I152" t="str">
            <v>Volume 4, Chapter 10, Table 10.19, IPCC 2006 - value for rabbits applied</v>
          </cell>
          <cell r="J152" t="str">
            <v>This gives a value of  8.1 kg N animal-1 year-1 (the value in table 10.19 of chapter 10 in IPCC guidance 2006) when combined with the default weight of 1.6 kg for rabbits.</v>
          </cell>
          <cell r="K152">
            <v>13.869863013698629</v>
          </cell>
          <cell r="L152">
            <v>13.869863013698629</v>
          </cell>
          <cell r="M152">
            <v>13.869863013698629</v>
          </cell>
          <cell r="N152">
            <v>13.869863013698629</v>
          </cell>
          <cell r="O152">
            <v>13.869863013698629</v>
          </cell>
          <cell r="P152">
            <v>13.869863013698629</v>
          </cell>
          <cell r="Q152">
            <v>13.869863013698629</v>
          </cell>
          <cell r="R152">
            <v>13.869863013698629</v>
          </cell>
          <cell r="S152">
            <v>13.869863013698629</v>
          </cell>
          <cell r="T152">
            <v>13.869863013698629</v>
          </cell>
          <cell r="U152">
            <v>13.869863013698629</v>
          </cell>
          <cell r="V152">
            <v>13.869863013698629</v>
          </cell>
          <cell r="W152">
            <v>13.869863013698629</v>
          </cell>
          <cell r="X152">
            <v>13.869863013698629</v>
          </cell>
          <cell r="Y152">
            <v>13.869863013698629</v>
          </cell>
          <cell r="Z152">
            <v>13.869863013698629</v>
          </cell>
          <cell r="AA152">
            <v>13.869863013698629</v>
          </cell>
          <cell r="AB152">
            <v>13.869863013698629</v>
          </cell>
          <cell r="AC152">
            <v>13.869863013698629</v>
          </cell>
          <cell r="AD152">
            <v>13.869863013698629</v>
          </cell>
          <cell r="AE152">
            <v>13.869863013698629</v>
          </cell>
          <cell r="AF152">
            <v>13.869863013698629</v>
          </cell>
          <cell r="AG152">
            <v>13.869863013698629</v>
          </cell>
          <cell r="AH152">
            <v>13.869863013698629</v>
          </cell>
          <cell r="AI152">
            <v>13.869863013698629</v>
          </cell>
          <cell r="AJ152">
            <v>13.869863013698629</v>
          </cell>
          <cell r="AK152">
            <v>13.869863013698629</v>
          </cell>
          <cell r="AL152">
            <v>13.869863013698629</v>
          </cell>
          <cell r="AM152">
            <v>13.869863013698629</v>
          </cell>
          <cell r="AN152">
            <v>13.869863013698629</v>
          </cell>
          <cell r="AO152">
            <v>13.869863013698629</v>
          </cell>
          <cell r="AU152" t="e">
            <v>#N/A</v>
          </cell>
        </row>
        <row r="153">
          <cell r="A153" t="str">
            <v>Housed period</v>
          </cell>
        </row>
        <row r="154">
          <cell r="A154" t="str">
            <v>Housed period_Dairy cattle</v>
          </cell>
          <cell r="B154" t="str">
            <v>-</v>
          </cell>
          <cell r="C154" t="str">
            <v>Housed period</v>
          </cell>
          <cell r="D154" t="str">
            <v>-</v>
          </cell>
          <cell r="E154" t="str">
            <v>Dairy cattle</v>
          </cell>
          <cell r="F154" t="str">
            <v>Days</v>
          </cell>
          <cell r="G154" t="str">
            <v>CS</v>
          </cell>
          <cell r="H154" t="str">
            <v>-</v>
          </cell>
          <cell r="I154" t="str">
            <v>Sheet MMS_TERT</v>
          </cell>
          <cell r="J154" t="str">
            <v>CRF tables and hypothesis TERT</v>
          </cell>
          <cell r="K154">
            <v>340.66666666666669</v>
          </cell>
          <cell r="L154">
            <v>340.66666666666669</v>
          </cell>
          <cell r="M154">
            <v>330.91970121381888</v>
          </cell>
          <cell r="N154">
            <v>326.02769436102767</v>
          </cell>
          <cell r="O154">
            <v>321.15615615615616</v>
          </cell>
          <cell r="P154">
            <v>316.33333333333337</v>
          </cell>
          <cell r="Q154">
            <v>316.33333333333337</v>
          </cell>
          <cell r="R154">
            <v>316.33333333333337</v>
          </cell>
          <cell r="S154">
            <v>316.33333333333337</v>
          </cell>
          <cell r="T154">
            <v>316.33333333333337</v>
          </cell>
          <cell r="U154">
            <v>316.2846179512847</v>
          </cell>
          <cell r="V154">
            <v>316.24641286546972</v>
          </cell>
          <cell r="W154">
            <v>315.65757213940549</v>
          </cell>
          <cell r="X154">
            <v>315.5472693379441</v>
          </cell>
          <cell r="Y154">
            <v>315.9349935209865</v>
          </cell>
          <cell r="Z154">
            <v>310.91812303103177</v>
          </cell>
          <cell r="AA154">
            <v>314.24425075599197</v>
          </cell>
          <cell r="AB154">
            <v>315.59356329071591</v>
          </cell>
          <cell r="AC154">
            <v>319.41307506136314</v>
          </cell>
          <cell r="AD154">
            <v>324.36212877054083</v>
          </cell>
          <cell r="AE154">
            <v>328.54688533865709</v>
          </cell>
          <cell r="AF154">
            <v>338.19592225375123</v>
          </cell>
          <cell r="AG154">
            <v>342.9828213855306</v>
          </cell>
          <cell r="AH154">
            <v>347.96731701588141</v>
          </cell>
          <cell r="AI154">
            <v>350.8442332662309</v>
          </cell>
          <cell r="AJ154">
            <v>353.70358102939201</v>
          </cell>
          <cell r="AK154">
            <v>365</v>
          </cell>
          <cell r="AL154">
            <v>365</v>
          </cell>
          <cell r="AM154">
            <v>365</v>
          </cell>
          <cell r="AN154">
            <v>365</v>
          </cell>
          <cell r="AO154">
            <v>365</v>
          </cell>
          <cell r="AU154" t="str">
            <v>[enter country-specific value</v>
          </cell>
        </row>
        <row r="155">
          <cell r="A155" t="str">
            <v>Housed period_Non-dairy cattle</v>
          </cell>
          <cell r="B155" t="str">
            <v>-</v>
          </cell>
          <cell r="C155" t="str">
            <v>Housed period</v>
          </cell>
          <cell r="D155" t="str">
            <v>-</v>
          </cell>
          <cell r="E155" t="str">
            <v>Non-dairy cattle</v>
          </cell>
          <cell r="F155" t="str">
            <v>Days</v>
          </cell>
          <cell r="G155" t="str">
            <v>CS</v>
          </cell>
          <cell r="H155" t="str">
            <v>-</v>
          </cell>
          <cell r="I155" t="str">
            <v>Sheet MMS_TERT</v>
          </cell>
          <cell r="J155" t="str">
            <v>CRF tables and hypothesis TERT</v>
          </cell>
          <cell r="K155">
            <v>316.33333333333337</v>
          </cell>
          <cell r="L155">
            <v>312.27777777777777</v>
          </cell>
          <cell r="M155">
            <v>308.22222222222223</v>
          </cell>
          <cell r="N155">
            <v>304.16666666666669</v>
          </cell>
          <cell r="O155">
            <v>300.11111111111109</v>
          </cell>
          <cell r="P155">
            <v>296.05555555555554</v>
          </cell>
          <cell r="Q155">
            <v>296.05555555555554</v>
          </cell>
          <cell r="R155">
            <v>296.05555555555554</v>
          </cell>
          <cell r="S155">
            <v>296.05555555555554</v>
          </cell>
          <cell r="T155">
            <v>296.05555555555554</v>
          </cell>
          <cell r="U155">
            <v>296.05555555555571</v>
          </cell>
          <cell r="V155">
            <v>296.00710972628724</v>
          </cell>
          <cell r="W155">
            <v>295.95821371660213</v>
          </cell>
          <cell r="X155">
            <v>295.90718599455306</v>
          </cell>
          <cell r="Y155">
            <v>295.85667725643981</v>
          </cell>
          <cell r="Z155">
            <v>295.80730899218099</v>
          </cell>
          <cell r="AA155">
            <v>291.77277714003031</v>
          </cell>
          <cell r="AB155">
            <v>283.66043350842483</v>
          </cell>
          <cell r="AC155">
            <v>275.51466795193892</v>
          </cell>
          <cell r="AD155">
            <v>266.79014605542523</v>
          </cell>
          <cell r="AE155">
            <v>262.16385996162637</v>
          </cell>
          <cell r="AF155">
            <v>261.70404150136807</v>
          </cell>
          <cell r="AG155">
            <v>261.09564228788162</v>
          </cell>
          <cell r="AH155">
            <v>260.52869725234729</v>
          </cell>
          <cell r="AI155">
            <v>260.8676701247262</v>
          </cell>
          <cell r="AJ155">
            <v>261.00723083811067</v>
          </cell>
          <cell r="AK155">
            <v>252.82806214969264</v>
          </cell>
          <cell r="AL155">
            <v>250.97981508573889</v>
          </cell>
          <cell r="AM155">
            <v>250.98908305845592</v>
          </cell>
          <cell r="AN155">
            <v>248.18591346147485</v>
          </cell>
          <cell r="AO155">
            <v>250.37756012118805</v>
          </cell>
          <cell r="AU155" t="str">
            <v>[enter country-specific value</v>
          </cell>
        </row>
        <row r="156">
          <cell r="A156" t="str">
            <v>Housed period_Non-dairy cattle (calves)</v>
          </cell>
          <cell r="B156" t="str">
            <v>-</v>
          </cell>
          <cell r="C156" t="str">
            <v>Housed period</v>
          </cell>
          <cell r="D156" t="str">
            <v>-</v>
          </cell>
          <cell r="E156" t="str">
            <v>Non-dairy cattle (calves)</v>
          </cell>
          <cell r="F156" t="str">
            <v>Days</v>
          </cell>
          <cell r="G156" t="str">
            <v>D</v>
          </cell>
          <cell r="H156" t="str">
            <v>-</v>
          </cell>
          <cell r="I156" t="str">
            <v>Table 3.9, 3B, EMEP/EEA Guidebook 2019</v>
          </cell>
          <cell r="K156">
            <v>180</v>
          </cell>
          <cell r="L156">
            <v>180</v>
          </cell>
          <cell r="M156">
            <v>180</v>
          </cell>
          <cell r="N156">
            <v>180</v>
          </cell>
          <cell r="O156">
            <v>180</v>
          </cell>
          <cell r="P156">
            <v>180</v>
          </cell>
          <cell r="Q156">
            <v>180</v>
          </cell>
          <cell r="R156">
            <v>180</v>
          </cell>
          <cell r="S156">
            <v>180</v>
          </cell>
          <cell r="T156">
            <v>180</v>
          </cell>
          <cell r="U156">
            <v>180</v>
          </cell>
          <cell r="V156">
            <v>180</v>
          </cell>
          <cell r="W156">
            <v>180</v>
          </cell>
          <cell r="X156">
            <v>180</v>
          </cell>
          <cell r="Y156">
            <v>180</v>
          </cell>
          <cell r="Z156">
            <v>180</v>
          </cell>
          <cell r="AA156">
            <v>180</v>
          </cell>
          <cell r="AB156">
            <v>180</v>
          </cell>
          <cell r="AC156">
            <v>180</v>
          </cell>
          <cell r="AD156">
            <v>180</v>
          </cell>
          <cell r="AE156">
            <v>180</v>
          </cell>
          <cell r="AF156">
            <v>180</v>
          </cell>
          <cell r="AG156">
            <v>180</v>
          </cell>
          <cell r="AH156">
            <v>180</v>
          </cell>
          <cell r="AI156">
            <v>180</v>
          </cell>
          <cell r="AJ156">
            <v>180</v>
          </cell>
          <cell r="AK156">
            <v>180</v>
          </cell>
          <cell r="AL156">
            <v>180</v>
          </cell>
          <cell r="AM156">
            <v>180</v>
          </cell>
          <cell r="AN156">
            <v>180</v>
          </cell>
          <cell r="AO156">
            <v>180</v>
          </cell>
          <cell r="AU156" t="e">
            <v>#N/A</v>
          </cell>
        </row>
        <row r="157">
          <cell r="A157" t="str">
            <v>Housed period_Sheep</v>
          </cell>
          <cell r="B157" t="str">
            <v>-</v>
          </cell>
          <cell r="C157" t="str">
            <v>Housed period</v>
          </cell>
          <cell r="D157" t="str">
            <v>-</v>
          </cell>
          <cell r="E157" t="str">
            <v>Sheep</v>
          </cell>
          <cell r="F157" t="str">
            <v>Days</v>
          </cell>
          <cell r="G157" t="str">
            <v>CS</v>
          </cell>
          <cell r="H157" t="str">
            <v>-</v>
          </cell>
          <cell r="I157" t="str">
            <v>[enter country-specific source]</v>
          </cell>
          <cell r="K157">
            <v>182.5</v>
          </cell>
          <cell r="L157">
            <v>182.5</v>
          </cell>
          <cell r="M157">
            <v>182.5</v>
          </cell>
          <cell r="N157">
            <v>182.5</v>
          </cell>
          <cell r="O157">
            <v>182.5</v>
          </cell>
          <cell r="P157">
            <v>182.5</v>
          </cell>
          <cell r="Q157">
            <v>182.5</v>
          </cell>
          <cell r="R157">
            <v>182.5</v>
          </cell>
          <cell r="S157">
            <v>182.5</v>
          </cell>
          <cell r="T157">
            <v>182.5</v>
          </cell>
          <cell r="U157">
            <v>182.5</v>
          </cell>
          <cell r="V157">
            <v>182.5</v>
          </cell>
          <cell r="W157">
            <v>182.5</v>
          </cell>
          <cell r="X157">
            <v>182.5</v>
          </cell>
          <cell r="Y157">
            <v>182.5</v>
          </cell>
          <cell r="Z157">
            <v>182.5</v>
          </cell>
          <cell r="AA157">
            <v>182.5</v>
          </cell>
          <cell r="AB157">
            <v>182.5</v>
          </cell>
          <cell r="AC157">
            <v>182.5</v>
          </cell>
          <cell r="AD157">
            <v>182.5</v>
          </cell>
          <cell r="AE157">
            <v>182.5</v>
          </cell>
          <cell r="AF157">
            <v>182.5</v>
          </cell>
          <cell r="AG157">
            <v>182.5</v>
          </cell>
          <cell r="AH157">
            <v>182.5</v>
          </cell>
          <cell r="AI157">
            <v>182.5</v>
          </cell>
          <cell r="AJ157">
            <v>182.5</v>
          </cell>
          <cell r="AK157">
            <v>182.5</v>
          </cell>
          <cell r="AL157">
            <v>182.5</v>
          </cell>
          <cell r="AM157">
            <v>182.5</v>
          </cell>
          <cell r="AN157">
            <v>182.5</v>
          </cell>
          <cell r="AO157">
            <v>182.5</v>
          </cell>
          <cell r="AU157" t="str">
            <v>[enter country-specific value</v>
          </cell>
        </row>
        <row r="158">
          <cell r="A158" t="str">
            <v>Housed period_Swine (finishing pigs)</v>
          </cell>
          <cell r="B158" t="str">
            <v>-</v>
          </cell>
          <cell r="C158" t="str">
            <v>Housed period</v>
          </cell>
          <cell r="D158" t="str">
            <v>-</v>
          </cell>
          <cell r="E158" t="str">
            <v>Swine (finishing pigs)</v>
          </cell>
          <cell r="F158" t="str">
            <v>Days</v>
          </cell>
          <cell r="G158" t="str">
            <v>CS</v>
          </cell>
          <cell r="H158" t="str">
            <v>-</v>
          </cell>
          <cell r="I158" t="str">
            <v>Sheet MMS_TERT</v>
          </cell>
          <cell r="J158" t="str">
            <v>CRF tables and hypothesis TERT</v>
          </cell>
          <cell r="K158">
            <v>365</v>
          </cell>
          <cell r="L158">
            <v>365</v>
          </cell>
          <cell r="M158">
            <v>365</v>
          </cell>
          <cell r="N158">
            <v>365</v>
          </cell>
          <cell r="O158">
            <v>365</v>
          </cell>
          <cell r="P158">
            <v>365</v>
          </cell>
          <cell r="Q158">
            <v>365</v>
          </cell>
          <cell r="R158">
            <v>365</v>
          </cell>
          <cell r="S158">
            <v>365</v>
          </cell>
          <cell r="T158">
            <v>365</v>
          </cell>
          <cell r="U158">
            <v>365</v>
          </cell>
          <cell r="V158">
            <v>365</v>
          </cell>
          <cell r="W158">
            <v>365</v>
          </cell>
          <cell r="X158">
            <v>365</v>
          </cell>
          <cell r="Y158">
            <v>365</v>
          </cell>
          <cell r="Z158">
            <v>365</v>
          </cell>
          <cell r="AA158">
            <v>365</v>
          </cell>
          <cell r="AB158">
            <v>365</v>
          </cell>
          <cell r="AC158">
            <v>365</v>
          </cell>
          <cell r="AD158">
            <v>365</v>
          </cell>
          <cell r="AE158">
            <v>365</v>
          </cell>
          <cell r="AF158">
            <v>365</v>
          </cell>
          <cell r="AG158">
            <v>365</v>
          </cell>
          <cell r="AH158">
            <v>365</v>
          </cell>
          <cell r="AI158">
            <v>365</v>
          </cell>
          <cell r="AJ158">
            <v>365</v>
          </cell>
          <cell r="AK158">
            <v>365</v>
          </cell>
          <cell r="AL158">
            <v>365</v>
          </cell>
          <cell r="AM158">
            <v>365</v>
          </cell>
          <cell r="AN158">
            <v>365</v>
          </cell>
          <cell r="AO158">
            <v>365</v>
          </cell>
          <cell r="AU158" t="str">
            <v>[enter country-specific value</v>
          </cell>
        </row>
        <row r="159">
          <cell r="A159" t="str">
            <v>Housed period_Swine (sows)</v>
          </cell>
          <cell r="B159" t="str">
            <v>-</v>
          </cell>
          <cell r="C159" t="str">
            <v>Housed period</v>
          </cell>
          <cell r="D159" t="str">
            <v>-</v>
          </cell>
          <cell r="E159" t="str">
            <v>Swine (sows)</v>
          </cell>
          <cell r="F159" t="str">
            <v>Days</v>
          </cell>
          <cell r="G159" t="str">
            <v>CS</v>
          </cell>
          <cell r="H159" t="str">
            <v>-</v>
          </cell>
          <cell r="I159" t="str">
            <v>Sheet MMS_TERT</v>
          </cell>
          <cell r="J159" t="str">
            <v>CRF tables and hypothesis TERT</v>
          </cell>
          <cell r="K159">
            <v>365</v>
          </cell>
          <cell r="L159">
            <v>365</v>
          </cell>
          <cell r="M159">
            <v>365</v>
          </cell>
          <cell r="N159">
            <v>365</v>
          </cell>
          <cell r="O159">
            <v>365</v>
          </cell>
          <cell r="P159">
            <v>365</v>
          </cell>
          <cell r="Q159">
            <v>365</v>
          </cell>
          <cell r="R159">
            <v>365</v>
          </cell>
          <cell r="S159">
            <v>365</v>
          </cell>
          <cell r="T159">
            <v>365</v>
          </cell>
          <cell r="U159">
            <v>365</v>
          </cell>
          <cell r="V159">
            <v>365</v>
          </cell>
          <cell r="W159">
            <v>365</v>
          </cell>
          <cell r="X159">
            <v>365</v>
          </cell>
          <cell r="Y159">
            <v>365</v>
          </cell>
          <cell r="Z159">
            <v>365</v>
          </cell>
          <cell r="AA159">
            <v>365</v>
          </cell>
          <cell r="AB159">
            <v>365</v>
          </cell>
          <cell r="AC159">
            <v>365</v>
          </cell>
          <cell r="AD159">
            <v>365</v>
          </cell>
          <cell r="AE159">
            <v>365</v>
          </cell>
          <cell r="AF159">
            <v>365</v>
          </cell>
          <cell r="AG159">
            <v>365</v>
          </cell>
          <cell r="AH159">
            <v>365</v>
          </cell>
          <cell r="AI159">
            <v>365</v>
          </cell>
          <cell r="AJ159">
            <v>365</v>
          </cell>
          <cell r="AK159">
            <v>365</v>
          </cell>
          <cell r="AL159">
            <v>365</v>
          </cell>
          <cell r="AM159">
            <v>365</v>
          </cell>
          <cell r="AN159">
            <v>365</v>
          </cell>
          <cell r="AO159">
            <v>365</v>
          </cell>
          <cell r="AU159" t="str">
            <v>[enter country-specific value</v>
          </cell>
        </row>
        <row r="160">
          <cell r="A160" t="str">
            <v>Housed period_Buffalo</v>
          </cell>
          <cell r="B160" t="str">
            <v>-</v>
          </cell>
          <cell r="C160" t="str">
            <v>Housed period</v>
          </cell>
          <cell r="D160" t="str">
            <v>-</v>
          </cell>
          <cell r="E160" t="str">
            <v>Buffalo</v>
          </cell>
          <cell r="F160" t="str">
            <v>Days</v>
          </cell>
          <cell r="G160" t="str">
            <v>D</v>
          </cell>
          <cell r="H160" t="str">
            <v>-</v>
          </cell>
          <cell r="I160" t="str">
            <v>Table 3.9, 3B, EMEP/EEA Guidebook 2019</v>
          </cell>
          <cell r="K160">
            <v>225</v>
          </cell>
          <cell r="L160">
            <v>225</v>
          </cell>
          <cell r="M160">
            <v>225</v>
          </cell>
          <cell r="N160">
            <v>225</v>
          </cell>
          <cell r="O160">
            <v>225</v>
          </cell>
          <cell r="P160">
            <v>225</v>
          </cell>
          <cell r="Q160">
            <v>225</v>
          </cell>
          <cell r="R160">
            <v>225</v>
          </cell>
          <cell r="S160">
            <v>225</v>
          </cell>
          <cell r="T160">
            <v>225</v>
          </cell>
          <cell r="U160">
            <v>225</v>
          </cell>
          <cell r="V160">
            <v>225</v>
          </cell>
          <cell r="W160">
            <v>225</v>
          </cell>
          <cell r="X160">
            <v>225</v>
          </cell>
          <cell r="Y160">
            <v>225</v>
          </cell>
          <cell r="Z160">
            <v>225</v>
          </cell>
          <cell r="AA160">
            <v>225</v>
          </cell>
          <cell r="AB160">
            <v>225</v>
          </cell>
          <cell r="AC160">
            <v>225</v>
          </cell>
          <cell r="AD160">
            <v>225</v>
          </cell>
          <cell r="AE160">
            <v>225</v>
          </cell>
          <cell r="AF160">
            <v>225</v>
          </cell>
          <cell r="AG160">
            <v>225</v>
          </cell>
          <cell r="AH160">
            <v>225</v>
          </cell>
          <cell r="AI160">
            <v>225</v>
          </cell>
          <cell r="AJ160">
            <v>225</v>
          </cell>
          <cell r="AK160">
            <v>225</v>
          </cell>
          <cell r="AL160">
            <v>225</v>
          </cell>
          <cell r="AM160">
            <v>225</v>
          </cell>
          <cell r="AN160">
            <v>225</v>
          </cell>
          <cell r="AO160">
            <v>225</v>
          </cell>
          <cell r="AU160" t="e">
            <v>#N/A</v>
          </cell>
        </row>
        <row r="161">
          <cell r="A161" t="str">
            <v>Housed period_Goats</v>
          </cell>
          <cell r="B161" t="str">
            <v>-</v>
          </cell>
          <cell r="C161" t="str">
            <v>Housed period</v>
          </cell>
          <cell r="D161" t="str">
            <v>-</v>
          </cell>
          <cell r="E161" t="str">
            <v>Goats</v>
          </cell>
          <cell r="F161" t="str">
            <v>Days</v>
          </cell>
          <cell r="G161" t="str">
            <v>cs</v>
          </cell>
          <cell r="H161" t="str">
            <v>-</v>
          </cell>
          <cell r="I161" t="str">
            <v>[enter country-specific source]</v>
          </cell>
          <cell r="K161">
            <v>14.600000000000012</v>
          </cell>
          <cell r="L161">
            <v>14.600000000000012</v>
          </cell>
          <cell r="M161">
            <v>14.600000000000012</v>
          </cell>
          <cell r="N161">
            <v>14.599999999999973</v>
          </cell>
          <cell r="O161">
            <v>14.599999999999973</v>
          </cell>
          <cell r="P161">
            <v>14.599999999999973</v>
          </cell>
          <cell r="Q161">
            <v>14.600000000000012</v>
          </cell>
          <cell r="R161">
            <v>14.600000000000012</v>
          </cell>
          <cell r="S161">
            <v>14.600000000000012</v>
          </cell>
          <cell r="T161">
            <v>14.600000000000012</v>
          </cell>
          <cell r="U161">
            <v>14.599999999999973</v>
          </cell>
          <cell r="V161">
            <v>14.600000000000012</v>
          </cell>
          <cell r="W161">
            <v>14.600000000000012</v>
          </cell>
          <cell r="X161">
            <v>14.600000000000012</v>
          </cell>
          <cell r="Y161">
            <v>14.599999999999973</v>
          </cell>
          <cell r="Z161">
            <v>14.600000000000012</v>
          </cell>
          <cell r="AA161">
            <v>14.600000000000012</v>
          </cell>
          <cell r="AB161">
            <v>14.599999999999973</v>
          </cell>
          <cell r="AC161">
            <v>14.600000000000012</v>
          </cell>
          <cell r="AD161">
            <v>14.600000000000012</v>
          </cell>
          <cell r="AE161">
            <v>14.599999999999973</v>
          </cell>
          <cell r="AF161">
            <v>14.600000000000012</v>
          </cell>
          <cell r="AG161">
            <v>14.600000000000012</v>
          </cell>
          <cell r="AH161">
            <v>14.600000000000012</v>
          </cell>
          <cell r="AI161">
            <v>146</v>
          </cell>
          <cell r="AJ161">
            <v>146</v>
          </cell>
          <cell r="AK161">
            <v>146</v>
          </cell>
          <cell r="AL161">
            <v>146</v>
          </cell>
          <cell r="AM161">
            <v>146</v>
          </cell>
          <cell r="AN161">
            <v>146</v>
          </cell>
          <cell r="AO161">
            <v>146</v>
          </cell>
          <cell r="AU161" t="str">
            <v>[enter country-specific value</v>
          </cell>
        </row>
        <row r="162">
          <cell r="A162" t="str">
            <v>Housed period_Horses</v>
          </cell>
          <cell r="B162" t="str">
            <v>-</v>
          </cell>
          <cell r="C162" t="str">
            <v>Housed period</v>
          </cell>
          <cell r="D162" t="str">
            <v>-</v>
          </cell>
          <cell r="E162" t="str">
            <v>Horses</v>
          </cell>
          <cell r="F162" t="str">
            <v>Days</v>
          </cell>
          <cell r="G162" t="str">
            <v>cs</v>
          </cell>
          <cell r="H162" t="str">
            <v>-</v>
          </cell>
          <cell r="I162" t="str">
            <v>[enter country-specific source]</v>
          </cell>
          <cell r="K162">
            <v>14.599999999999973</v>
          </cell>
          <cell r="L162">
            <v>14.600000000000012</v>
          </cell>
          <cell r="M162">
            <v>14.600000000000012</v>
          </cell>
          <cell r="N162">
            <v>14.599999999999973</v>
          </cell>
          <cell r="O162">
            <v>14.600000000000012</v>
          </cell>
          <cell r="P162">
            <v>14.600000000000012</v>
          </cell>
          <cell r="Q162">
            <v>14.599999999999973</v>
          </cell>
          <cell r="R162">
            <v>14.599999999999973</v>
          </cell>
          <cell r="S162">
            <v>14.600000000000012</v>
          </cell>
          <cell r="T162">
            <v>14.600000000000012</v>
          </cell>
          <cell r="U162">
            <v>14.599999999999973</v>
          </cell>
          <cell r="V162">
            <v>14.599999999999973</v>
          </cell>
          <cell r="W162">
            <v>14.600000000000012</v>
          </cell>
          <cell r="X162">
            <v>14.599999999999973</v>
          </cell>
          <cell r="Y162">
            <v>14.600000000000012</v>
          </cell>
          <cell r="Z162">
            <v>14.600000000000053</v>
          </cell>
          <cell r="AA162">
            <v>14.600000000000012</v>
          </cell>
          <cell r="AB162">
            <v>14.600000000000012</v>
          </cell>
          <cell r="AC162">
            <v>14.599999999999973</v>
          </cell>
          <cell r="AD162">
            <v>14.600000000000012</v>
          </cell>
          <cell r="AE162">
            <v>14.600000000000012</v>
          </cell>
          <cell r="AF162">
            <v>14.599999999999973</v>
          </cell>
          <cell r="AG162">
            <v>14.600000000000012</v>
          </cell>
          <cell r="AH162">
            <v>14.600000000000012</v>
          </cell>
          <cell r="AI162">
            <v>182.5</v>
          </cell>
          <cell r="AJ162">
            <v>182.5</v>
          </cell>
          <cell r="AK162">
            <v>182.5</v>
          </cell>
          <cell r="AL162">
            <v>182.5</v>
          </cell>
          <cell r="AM162">
            <v>182.5</v>
          </cell>
          <cell r="AN162">
            <v>182.5</v>
          </cell>
          <cell r="AO162">
            <v>182.5</v>
          </cell>
          <cell r="AU162" t="str">
            <v>[enter country-specific value</v>
          </cell>
        </row>
        <row r="163">
          <cell r="A163" t="str">
            <v>Housed period_Mules and asses</v>
          </cell>
          <cell r="B163" t="str">
            <v>-</v>
          </cell>
          <cell r="C163" t="str">
            <v>Housed period</v>
          </cell>
          <cell r="D163" t="str">
            <v>-</v>
          </cell>
          <cell r="E163" t="str">
            <v>Mules and asses</v>
          </cell>
          <cell r="F163" t="str">
            <v>Days</v>
          </cell>
          <cell r="G163" t="str">
            <v>D</v>
          </cell>
          <cell r="H163" t="str">
            <v>-</v>
          </cell>
          <cell r="I163" t="str">
            <v>Table 3.9, 3B, EMEP/EEA Guidebook 2019</v>
          </cell>
          <cell r="K163">
            <v>180</v>
          </cell>
          <cell r="L163">
            <v>180</v>
          </cell>
          <cell r="M163">
            <v>180</v>
          </cell>
          <cell r="N163">
            <v>180</v>
          </cell>
          <cell r="O163">
            <v>180</v>
          </cell>
          <cell r="P163">
            <v>180</v>
          </cell>
          <cell r="Q163">
            <v>180</v>
          </cell>
          <cell r="R163">
            <v>180</v>
          </cell>
          <cell r="S163">
            <v>180</v>
          </cell>
          <cell r="T163">
            <v>180</v>
          </cell>
          <cell r="U163">
            <v>180</v>
          </cell>
          <cell r="V163">
            <v>180</v>
          </cell>
          <cell r="W163">
            <v>180</v>
          </cell>
          <cell r="X163">
            <v>180</v>
          </cell>
          <cell r="Y163">
            <v>180</v>
          </cell>
          <cell r="Z163">
            <v>180</v>
          </cell>
          <cell r="AA163">
            <v>180</v>
          </cell>
          <cell r="AB163">
            <v>180</v>
          </cell>
          <cell r="AC163">
            <v>180</v>
          </cell>
          <cell r="AD163">
            <v>180</v>
          </cell>
          <cell r="AE163">
            <v>180</v>
          </cell>
          <cell r="AF163">
            <v>180</v>
          </cell>
          <cell r="AG163">
            <v>180</v>
          </cell>
          <cell r="AH163">
            <v>180</v>
          </cell>
          <cell r="AI163">
            <v>180</v>
          </cell>
          <cell r="AJ163">
            <v>180</v>
          </cell>
          <cell r="AK163">
            <v>180</v>
          </cell>
          <cell r="AL163">
            <v>180</v>
          </cell>
          <cell r="AM163">
            <v>180</v>
          </cell>
          <cell r="AN163">
            <v>180</v>
          </cell>
          <cell r="AO163">
            <v>180</v>
          </cell>
          <cell r="AU163" t="e">
            <v>#N/A</v>
          </cell>
        </row>
        <row r="164">
          <cell r="A164" t="str">
            <v>Housed period_Laying hens</v>
          </cell>
          <cell r="B164" t="str">
            <v>-</v>
          </cell>
          <cell r="C164" t="str">
            <v>Housed period</v>
          </cell>
          <cell r="D164" t="str">
            <v>-</v>
          </cell>
          <cell r="E164" t="str">
            <v>Laying hens</v>
          </cell>
          <cell r="F164" t="str">
            <v>Days</v>
          </cell>
          <cell r="G164" t="str">
            <v>cs</v>
          </cell>
          <cell r="H164" t="str">
            <v>cs</v>
          </cell>
          <cell r="I164" t="str">
            <v>[enter country-specific source]</v>
          </cell>
          <cell r="K164">
            <v>319.375</v>
          </cell>
          <cell r="L164">
            <v>319.375</v>
          </cell>
          <cell r="M164">
            <v>319.375</v>
          </cell>
          <cell r="N164">
            <v>319.375</v>
          </cell>
          <cell r="O164">
            <v>319.375</v>
          </cell>
          <cell r="P164">
            <v>319.375</v>
          </cell>
          <cell r="Q164">
            <v>319.375</v>
          </cell>
          <cell r="R164">
            <v>319.375</v>
          </cell>
          <cell r="S164">
            <v>319.375</v>
          </cell>
          <cell r="T164">
            <v>319.375</v>
          </cell>
          <cell r="U164">
            <v>319.375</v>
          </cell>
          <cell r="V164">
            <v>319.375</v>
          </cell>
          <cell r="W164">
            <v>319.375</v>
          </cell>
          <cell r="X164">
            <v>319.375</v>
          </cell>
          <cell r="Y164">
            <v>319.375</v>
          </cell>
          <cell r="Z164">
            <v>319.375</v>
          </cell>
          <cell r="AA164">
            <v>319.375</v>
          </cell>
          <cell r="AB164">
            <v>319.375</v>
          </cell>
          <cell r="AC164">
            <v>319.375</v>
          </cell>
          <cell r="AD164">
            <v>319.375</v>
          </cell>
          <cell r="AE164">
            <v>319.375</v>
          </cell>
          <cell r="AF164">
            <v>319.375</v>
          </cell>
          <cell r="AG164">
            <v>319.375</v>
          </cell>
          <cell r="AH164">
            <v>319.375</v>
          </cell>
          <cell r="AI164">
            <v>319.375</v>
          </cell>
          <cell r="AJ164">
            <v>319.375</v>
          </cell>
          <cell r="AK164">
            <v>365</v>
          </cell>
          <cell r="AL164">
            <v>365</v>
          </cell>
          <cell r="AM164">
            <v>365</v>
          </cell>
          <cell r="AN164">
            <v>365</v>
          </cell>
          <cell r="AO164">
            <v>365</v>
          </cell>
          <cell r="AU164" t="str">
            <v>[enter country-specific value</v>
          </cell>
        </row>
        <row r="165">
          <cell r="A165" t="str">
            <v>Housed period_Broilers</v>
          </cell>
          <cell r="B165" t="str">
            <v>-</v>
          </cell>
          <cell r="C165" t="str">
            <v>Housed period</v>
          </cell>
          <cell r="D165" t="str">
            <v>-</v>
          </cell>
          <cell r="E165" t="str">
            <v>Broilers</v>
          </cell>
          <cell r="F165" t="str">
            <v>Days</v>
          </cell>
          <cell r="G165" t="str">
            <v>cs</v>
          </cell>
          <cell r="H165" t="str">
            <v>-</v>
          </cell>
          <cell r="I165" t="str">
            <v>[enter country-specific source]</v>
          </cell>
          <cell r="K165">
            <v>319.375</v>
          </cell>
          <cell r="L165">
            <v>319.375</v>
          </cell>
          <cell r="M165">
            <v>319.375</v>
          </cell>
          <cell r="N165">
            <v>319.375</v>
          </cell>
          <cell r="O165">
            <v>319.375</v>
          </cell>
          <cell r="P165">
            <v>319.375</v>
          </cell>
          <cell r="Q165">
            <v>319.375</v>
          </cell>
          <cell r="R165">
            <v>319.375</v>
          </cell>
          <cell r="S165">
            <v>319.375</v>
          </cell>
          <cell r="T165">
            <v>319.375</v>
          </cell>
          <cell r="U165">
            <v>319.375</v>
          </cell>
          <cell r="V165">
            <v>318.04014995702494</v>
          </cell>
          <cell r="W165">
            <v>319.375</v>
          </cell>
          <cell r="X165">
            <v>319.375</v>
          </cell>
          <cell r="Y165">
            <v>319.375</v>
          </cell>
          <cell r="Z165">
            <v>319.375</v>
          </cell>
          <cell r="AA165">
            <v>319.375</v>
          </cell>
          <cell r="AB165">
            <v>319.375</v>
          </cell>
          <cell r="AC165">
            <v>319.375</v>
          </cell>
          <cell r="AD165">
            <v>319.375</v>
          </cell>
          <cell r="AE165">
            <v>320.90730346701474</v>
          </cell>
          <cell r="AF165">
            <v>322.65254420106339</v>
          </cell>
          <cell r="AG165">
            <v>323.82662241847657</v>
          </cell>
          <cell r="AH165">
            <v>325.00927638702984</v>
          </cell>
          <cell r="AI165">
            <v>330.35763411279231</v>
          </cell>
          <cell r="AJ165">
            <v>326.84867394695789</v>
          </cell>
          <cell r="AK165">
            <v>365</v>
          </cell>
          <cell r="AL165">
            <v>365</v>
          </cell>
          <cell r="AM165">
            <v>365</v>
          </cell>
          <cell r="AN165">
            <v>365</v>
          </cell>
          <cell r="AO165">
            <v>365</v>
          </cell>
          <cell r="AU165" t="str">
            <v>[enter country-specific value</v>
          </cell>
        </row>
        <row r="166">
          <cell r="A166" t="str">
            <v>Housed period_Turkeys</v>
          </cell>
          <cell r="B166" t="str">
            <v>-</v>
          </cell>
          <cell r="C166" t="str">
            <v>Housed period</v>
          </cell>
          <cell r="D166" t="str">
            <v>-</v>
          </cell>
          <cell r="E166" t="str">
            <v>Turkeys</v>
          </cell>
          <cell r="F166" t="str">
            <v>Days</v>
          </cell>
          <cell r="G166" t="str">
            <v>cs</v>
          </cell>
          <cell r="H166" t="str">
            <v>-</v>
          </cell>
          <cell r="I166" t="str">
            <v>[enter country-specific source]</v>
          </cell>
          <cell r="K166">
            <v>319.375</v>
          </cell>
          <cell r="L166">
            <v>319.375</v>
          </cell>
          <cell r="M166">
            <v>319.375</v>
          </cell>
          <cell r="N166">
            <v>319.375</v>
          </cell>
          <cell r="O166">
            <v>319.375</v>
          </cell>
          <cell r="P166">
            <v>319.375</v>
          </cell>
          <cell r="Q166">
            <v>319.375</v>
          </cell>
          <cell r="R166">
            <v>319.375</v>
          </cell>
          <cell r="S166">
            <v>319.375</v>
          </cell>
          <cell r="T166">
            <v>319.375</v>
          </cell>
          <cell r="U166">
            <v>319.375</v>
          </cell>
          <cell r="V166">
            <v>319.375</v>
          </cell>
          <cell r="W166">
            <v>319.375</v>
          </cell>
          <cell r="X166">
            <v>319.375</v>
          </cell>
          <cell r="Y166">
            <v>319.375</v>
          </cell>
          <cell r="Z166">
            <v>319.375</v>
          </cell>
          <cell r="AA166">
            <v>319.375</v>
          </cell>
          <cell r="AB166">
            <v>319.375</v>
          </cell>
          <cell r="AC166">
            <v>319.375</v>
          </cell>
          <cell r="AD166">
            <v>319.375</v>
          </cell>
          <cell r="AE166">
            <v>319.375</v>
          </cell>
          <cell r="AF166">
            <v>319.375</v>
          </cell>
          <cell r="AG166">
            <v>319.375</v>
          </cell>
          <cell r="AH166">
            <v>319.375</v>
          </cell>
          <cell r="AI166">
            <v>319.375</v>
          </cell>
          <cell r="AJ166">
            <v>319.375</v>
          </cell>
          <cell r="AK166">
            <v>365</v>
          </cell>
          <cell r="AL166">
            <v>365</v>
          </cell>
          <cell r="AM166">
            <v>365</v>
          </cell>
          <cell r="AN166">
            <v>365</v>
          </cell>
          <cell r="AO166">
            <v>365</v>
          </cell>
          <cell r="AU166" t="str">
            <v>[enter country-specific value</v>
          </cell>
        </row>
        <row r="167">
          <cell r="A167" t="str">
            <v>Housed period_Other poultry (ducks)</v>
          </cell>
          <cell r="B167" t="str">
            <v>-</v>
          </cell>
          <cell r="C167" t="str">
            <v>Housed period</v>
          </cell>
          <cell r="D167" t="str">
            <v>-</v>
          </cell>
          <cell r="E167" t="str">
            <v>Other poultry (ducks)</v>
          </cell>
          <cell r="F167" t="str">
            <v>Days</v>
          </cell>
          <cell r="G167" t="str">
            <v>cs</v>
          </cell>
          <cell r="H167" t="str">
            <v>-</v>
          </cell>
          <cell r="I167" t="str">
            <v>[enter country-specific source]</v>
          </cell>
          <cell r="K167">
            <v>319.375</v>
          </cell>
          <cell r="L167">
            <v>319.375</v>
          </cell>
          <cell r="M167">
            <v>319.375</v>
          </cell>
          <cell r="N167">
            <v>319.375</v>
          </cell>
          <cell r="O167">
            <v>319.375</v>
          </cell>
          <cell r="P167">
            <v>319.375</v>
          </cell>
          <cell r="Q167">
            <v>319.375</v>
          </cell>
          <cell r="R167">
            <v>319.375</v>
          </cell>
          <cell r="S167">
            <v>319.375</v>
          </cell>
          <cell r="T167">
            <v>319.375</v>
          </cell>
          <cell r="U167">
            <v>319.375</v>
          </cell>
          <cell r="V167">
            <v>319.375</v>
          </cell>
          <cell r="W167">
            <v>319.375</v>
          </cell>
          <cell r="X167">
            <v>319.375</v>
          </cell>
          <cell r="Y167">
            <v>319.375</v>
          </cell>
          <cell r="Z167">
            <v>319.375</v>
          </cell>
          <cell r="AA167">
            <v>319.375</v>
          </cell>
          <cell r="AB167">
            <v>319.375</v>
          </cell>
          <cell r="AC167">
            <v>319.375</v>
          </cell>
          <cell r="AD167">
            <v>319.375</v>
          </cell>
          <cell r="AE167">
            <v>319.375</v>
          </cell>
          <cell r="AF167">
            <v>319.375</v>
          </cell>
          <cell r="AG167">
            <v>319.375</v>
          </cell>
          <cell r="AH167">
            <v>319.375</v>
          </cell>
          <cell r="AI167">
            <v>319.375</v>
          </cell>
          <cell r="AJ167">
            <v>319.375</v>
          </cell>
          <cell r="AK167">
            <v>365</v>
          </cell>
          <cell r="AL167">
            <v>365</v>
          </cell>
          <cell r="AM167">
            <v>365</v>
          </cell>
          <cell r="AN167">
            <v>365</v>
          </cell>
          <cell r="AO167">
            <v>365</v>
          </cell>
          <cell r="AU167" t="str">
            <v>[enter country-specific value</v>
          </cell>
        </row>
        <row r="168">
          <cell r="A168" t="str">
            <v>Housed period_Other poultry (geese)</v>
          </cell>
          <cell r="B168" t="str">
            <v>-</v>
          </cell>
          <cell r="C168" t="str">
            <v>Housed period</v>
          </cell>
          <cell r="D168" t="str">
            <v>-</v>
          </cell>
          <cell r="E168" t="str">
            <v>Other poultry (geese)</v>
          </cell>
          <cell r="F168" t="str">
            <v>Days</v>
          </cell>
          <cell r="G168" t="str">
            <v>cs</v>
          </cell>
          <cell r="H168" t="str">
            <v>-</v>
          </cell>
          <cell r="I168" t="str">
            <v>[enter country-specific source]</v>
          </cell>
          <cell r="K168">
            <v>365</v>
          </cell>
          <cell r="L168">
            <v>365</v>
          </cell>
          <cell r="M168">
            <v>365</v>
          </cell>
          <cell r="N168">
            <v>365</v>
          </cell>
          <cell r="O168">
            <v>365</v>
          </cell>
          <cell r="P168">
            <v>365</v>
          </cell>
          <cell r="Q168">
            <v>365</v>
          </cell>
          <cell r="R168">
            <v>365</v>
          </cell>
          <cell r="S168">
            <v>365</v>
          </cell>
          <cell r="T168">
            <v>365</v>
          </cell>
          <cell r="U168">
            <v>365</v>
          </cell>
          <cell r="V168">
            <v>365</v>
          </cell>
          <cell r="W168">
            <v>365</v>
          </cell>
          <cell r="X168">
            <v>365</v>
          </cell>
          <cell r="Y168">
            <v>365</v>
          </cell>
          <cell r="Z168">
            <v>365</v>
          </cell>
          <cell r="AA168">
            <v>365</v>
          </cell>
          <cell r="AB168">
            <v>365</v>
          </cell>
          <cell r="AC168">
            <v>365</v>
          </cell>
          <cell r="AD168">
            <v>365</v>
          </cell>
          <cell r="AE168">
            <v>365</v>
          </cell>
          <cell r="AF168">
            <v>365</v>
          </cell>
          <cell r="AG168">
            <v>365</v>
          </cell>
          <cell r="AH168">
            <v>365</v>
          </cell>
          <cell r="AI168">
            <v>365</v>
          </cell>
          <cell r="AJ168">
            <v>365</v>
          </cell>
          <cell r="AK168">
            <v>365</v>
          </cell>
          <cell r="AL168">
            <v>365</v>
          </cell>
          <cell r="AM168">
            <v>365</v>
          </cell>
          <cell r="AN168">
            <v>365</v>
          </cell>
          <cell r="AO168">
            <v>365</v>
          </cell>
          <cell r="AU168" t="str">
            <v>[enter country-specific value</v>
          </cell>
        </row>
        <row r="169">
          <cell r="A169" t="str">
            <v>Housed period_Other animals (fur animals)</v>
          </cell>
          <cell r="B169" t="str">
            <v>-</v>
          </cell>
          <cell r="C169" t="str">
            <v>Housed period</v>
          </cell>
          <cell r="D169" t="str">
            <v>-</v>
          </cell>
          <cell r="E169" t="str">
            <v>Other animals (fur animals)</v>
          </cell>
          <cell r="F169" t="str">
            <v>Days</v>
          </cell>
          <cell r="G169" t="str">
            <v>D</v>
          </cell>
          <cell r="H169" t="str">
            <v>-</v>
          </cell>
          <cell r="I169" t="str">
            <v>Table 3.9, 3B, EMEP/EEA Guidebook 2019</v>
          </cell>
          <cell r="K169">
            <v>365</v>
          </cell>
          <cell r="L169">
            <v>365</v>
          </cell>
          <cell r="M169">
            <v>365</v>
          </cell>
          <cell r="N169">
            <v>365</v>
          </cell>
          <cell r="O169">
            <v>365</v>
          </cell>
          <cell r="P169">
            <v>365</v>
          </cell>
          <cell r="Q169">
            <v>365</v>
          </cell>
          <cell r="R169">
            <v>365</v>
          </cell>
          <cell r="S169">
            <v>365</v>
          </cell>
          <cell r="T169">
            <v>365</v>
          </cell>
          <cell r="U169">
            <v>365</v>
          </cell>
          <cell r="V169">
            <v>365</v>
          </cell>
          <cell r="W169">
            <v>365</v>
          </cell>
          <cell r="X169">
            <v>365</v>
          </cell>
          <cell r="Y169">
            <v>365</v>
          </cell>
          <cell r="Z169">
            <v>365</v>
          </cell>
          <cell r="AA169">
            <v>365</v>
          </cell>
          <cell r="AB169">
            <v>365</v>
          </cell>
          <cell r="AC169">
            <v>365</v>
          </cell>
          <cell r="AD169">
            <v>365</v>
          </cell>
          <cell r="AE169">
            <v>365</v>
          </cell>
          <cell r="AF169">
            <v>365</v>
          </cell>
          <cell r="AG169">
            <v>365</v>
          </cell>
          <cell r="AH169">
            <v>365</v>
          </cell>
          <cell r="AI169">
            <v>365</v>
          </cell>
          <cell r="AJ169">
            <v>365</v>
          </cell>
          <cell r="AK169">
            <v>365</v>
          </cell>
          <cell r="AL169">
            <v>365</v>
          </cell>
          <cell r="AM169">
            <v>365</v>
          </cell>
          <cell r="AN169">
            <v>365</v>
          </cell>
          <cell r="AO169">
            <v>365</v>
          </cell>
          <cell r="AU169" t="e">
            <v>#N/A</v>
          </cell>
        </row>
        <row r="170">
          <cell r="A170" t="str">
            <v>Proportion of N excreted as TAN</v>
          </cell>
        </row>
        <row r="171">
          <cell r="A171" t="str">
            <v>Proportion of N excreted as TAN_Dairy cattle</v>
          </cell>
          <cell r="B171" t="str">
            <v>-</v>
          </cell>
          <cell r="C171" t="str">
            <v>Proportion of N excreted as TAN</v>
          </cell>
          <cell r="D171" t="str">
            <v>-</v>
          </cell>
          <cell r="E171" t="str">
            <v>Dairy cattle</v>
          </cell>
          <cell r="F171" t="str">
            <v>Fraction</v>
          </cell>
          <cell r="G171" t="str">
            <v>D</v>
          </cell>
          <cell r="H171" t="str">
            <v>-</v>
          </cell>
          <cell r="I171" t="str">
            <v>Table 3.9, 3B, EMEP/EEA Guidebook 2019</v>
          </cell>
          <cell r="K171">
            <v>0.6</v>
          </cell>
          <cell r="L171">
            <v>0.6</v>
          </cell>
          <cell r="M171">
            <v>0.6</v>
          </cell>
          <cell r="N171">
            <v>0.6</v>
          </cell>
          <cell r="O171">
            <v>0.6</v>
          </cell>
          <cell r="P171">
            <v>0.6</v>
          </cell>
          <cell r="Q171">
            <v>0.6</v>
          </cell>
          <cell r="R171">
            <v>0.6</v>
          </cell>
          <cell r="S171">
            <v>0.6</v>
          </cell>
          <cell r="T171">
            <v>0.6</v>
          </cell>
          <cell r="U171">
            <v>0.6</v>
          </cell>
          <cell r="V171">
            <v>0.6</v>
          </cell>
          <cell r="W171">
            <v>0.6</v>
          </cell>
          <cell r="X171">
            <v>0.6</v>
          </cell>
          <cell r="Y171">
            <v>0.6</v>
          </cell>
          <cell r="Z171">
            <v>0.6</v>
          </cell>
          <cell r="AA171">
            <v>0.6</v>
          </cell>
          <cell r="AB171">
            <v>0.6</v>
          </cell>
          <cell r="AC171">
            <v>0.6</v>
          </cell>
          <cell r="AD171">
            <v>0.6</v>
          </cell>
          <cell r="AE171">
            <v>0.6</v>
          </cell>
          <cell r="AF171">
            <v>0.6</v>
          </cell>
          <cell r="AG171">
            <v>0.6</v>
          </cell>
          <cell r="AH171">
            <v>0.6</v>
          </cell>
          <cell r="AI171">
            <v>0.6</v>
          </cell>
          <cell r="AJ171">
            <v>0.6</v>
          </cell>
          <cell r="AK171">
            <v>0.6</v>
          </cell>
          <cell r="AL171">
            <v>0.6</v>
          </cell>
          <cell r="AM171">
            <v>0.6</v>
          </cell>
          <cell r="AN171">
            <v>0.6</v>
          </cell>
          <cell r="AO171">
            <v>0.6</v>
          </cell>
          <cell r="AU171" t="e">
            <v>#N/A</v>
          </cell>
        </row>
        <row r="172">
          <cell r="A172" t="str">
            <v>Proportion of N excreted as TAN_Non-dairy cattle</v>
          </cell>
          <cell r="B172" t="str">
            <v>-</v>
          </cell>
          <cell r="C172" t="str">
            <v>Proportion of N excreted as TAN</v>
          </cell>
          <cell r="D172" t="str">
            <v>-</v>
          </cell>
          <cell r="E172" t="str">
            <v>Non-dairy cattle</v>
          </cell>
          <cell r="F172" t="str">
            <v>Fraction</v>
          </cell>
          <cell r="G172" t="str">
            <v>D</v>
          </cell>
          <cell r="H172" t="str">
            <v>-</v>
          </cell>
          <cell r="I172" t="str">
            <v>Table 3.9, 3B, EMEP/EEA Guidebook 2019</v>
          </cell>
          <cell r="K172">
            <v>0.6</v>
          </cell>
          <cell r="L172">
            <v>0.6</v>
          </cell>
          <cell r="M172">
            <v>0.6</v>
          </cell>
          <cell r="N172">
            <v>0.6</v>
          </cell>
          <cell r="O172">
            <v>0.6</v>
          </cell>
          <cell r="P172">
            <v>0.6</v>
          </cell>
          <cell r="Q172">
            <v>0.6</v>
          </cell>
          <cell r="R172">
            <v>0.6</v>
          </cell>
          <cell r="S172">
            <v>0.6</v>
          </cell>
          <cell r="T172">
            <v>0.6</v>
          </cell>
          <cell r="U172">
            <v>0.6</v>
          </cell>
          <cell r="V172">
            <v>0.6</v>
          </cell>
          <cell r="W172">
            <v>0.6</v>
          </cell>
          <cell r="X172">
            <v>0.6</v>
          </cell>
          <cell r="Y172">
            <v>0.6</v>
          </cell>
          <cell r="Z172">
            <v>0.6</v>
          </cell>
          <cell r="AA172">
            <v>0.6</v>
          </cell>
          <cell r="AB172">
            <v>0.6</v>
          </cell>
          <cell r="AC172">
            <v>0.6</v>
          </cell>
          <cell r="AD172">
            <v>0.6</v>
          </cell>
          <cell r="AE172">
            <v>0.6</v>
          </cell>
          <cell r="AF172">
            <v>0.6</v>
          </cell>
          <cell r="AG172">
            <v>0.6</v>
          </cell>
          <cell r="AH172">
            <v>0.6</v>
          </cell>
          <cell r="AI172">
            <v>0.6</v>
          </cell>
          <cell r="AJ172">
            <v>0.6</v>
          </cell>
          <cell r="AK172">
            <v>0.6</v>
          </cell>
          <cell r="AL172">
            <v>0.6</v>
          </cell>
          <cell r="AM172">
            <v>0.6</v>
          </cell>
          <cell r="AN172">
            <v>0.6</v>
          </cell>
          <cell r="AO172">
            <v>0.6</v>
          </cell>
          <cell r="AU172" t="e">
            <v>#N/A</v>
          </cell>
        </row>
        <row r="173">
          <cell r="A173" t="str">
            <v>Proportion of N excreted as TAN_Non-dairy cattle (calves)</v>
          </cell>
          <cell r="B173" t="str">
            <v>-</v>
          </cell>
          <cell r="C173" t="str">
            <v>Proportion of N excreted as TAN</v>
          </cell>
          <cell r="D173" t="str">
            <v>-</v>
          </cell>
          <cell r="E173" t="str">
            <v>Non-dairy cattle (calves)</v>
          </cell>
          <cell r="F173" t="str">
            <v>Fraction</v>
          </cell>
          <cell r="G173" t="str">
            <v>D</v>
          </cell>
          <cell r="H173" t="str">
            <v>-</v>
          </cell>
          <cell r="I173" t="str">
            <v>Table 3.9, 3B, EMEP/EEA Guidebook 2019</v>
          </cell>
          <cell r="K173">
            <v>0.6</v>
          </cell>
          <cell r="L173">
            <v>0.6</v>
          </cell>
          <cell r="M173">
            <v>0.6</v>
          </cell>
          <cell r="N173">
            <v>0.6</v>
          </cell>
          <cell r="O173">
            <v>0.6</v>
          </cell>
          <cell r="P173">
            <v>0.6</v>
          </cell>
          <cell r="Q173">
            <v>0.6</v>
          </cell>
          <cell r="R173">
            <v>0.6</v>
          </cell>
          <cell r="S173">
            <v>0.6</v>
          </cell>
          <cell r="T173">
            <v>0.6</v>
          </cell>
          <cell r="U173">
            <v>0.6</v>
          </cell>
          <cell r="V173">
            <v>0.6</v>
          </cell>
          <cell r="W173">
            <v>0.6</v>
          </cell>
          <cell r="X173">
            <v>0.6</v>
          </cell>
          <cell r="Y173">
            <v>0.6</v>
          </cell>
          <cell r="Z173">
            <v>0.6</v>
          </cell>
          <cell r="AA173">
            <v>0.6</v>
          </cell>
          <cell r="AB173">
            <v>0.6</v>
          </cell>
          <cell r="AC173">
            <v>0.6</v>
          </cell>
          <cell r="AD173">
            <v>0.6</v>
          </cell>
          <cell r="AE173">
            <v>0.6</v>
          </cell>
          <cell r="AF173">
            <v>0.6</v>
          </cell>
          <cell r="AG173">
            <v>0.6</v>
          </cell>
          <cell r="AH173">
            <v>0.6</v>
          </cell>
          <cell r="AI173">
            <v>0.6</v>
          </cell>
          <cell r="AJ173">
            <v>0.6</v>
          </cell>
          <cell r="AK173">
            <v>0.6</v>
          </cell>
          <cell r="AL173">
            <v>0.6</v>
          </cell>
          <cell r="AM173">
            <v>0.6</v>
          </cell>
          <cell r="AN173">
            <v>0.6</v>
          </cell>
          <cell r="AO173">
            <v>0.6</v>
          </cell>
          <cell r="AU173" t="e">
            <v>#N/A</v>
          </cell>
        </row>
        <row r="174">
          <cell r="A174" t="str">
            <v>Proportion of N excreted as TAN_Sheep</v>
          </cell>
          <cell r="B174" t="str">
            <v>-</v>
          </cell>
          <cell r="C174" t="str">
            <v>Proportion of N excreted as TAN</v>
          </cell>
          <cell r="D174" t="str">
            <v>-</v>
          </cell>
          <cell r="E174" t="str">
            <v>Sheep</v>
          </cell>
          <cell r="F174" t="str">
            <v>Fraction</v>
          </cell>
          <cell r="G174" t="str">
            <v>D</v>
          </cell>
          <cell r="H174" t="str">
            <v>-</v>
          </cell>
          <cell r="I174" t="str">
            <v>Table 3.9, 3B, EMEP/EEA Guidebook 2019</v>
          </cell>
          <cell r="K174">
            <v>0.5</v>
          </cell>
          <cell r="L174">
            <v>0.5</v>
          </cell>
          <cell r="M174">
            <v>0.5</v>
          </cell>
          <cell r="N174">
            <v>0.5</v>
          </cell>
          <cell r="O174">
            <v>0.5</v>
          </cell>
          <cell r="P174">
            <v>0.5</v>
          </cell>
          <cell r="Q174">
            <v>0.5</v>
          </cell>
          <cell r="R174">
            <v>0.5</v>
          </cell>
          <cell r="S174">
            <v>0.5</v>
          </cell>
          <cell r="T174">
            <v>0.5</v>
          </cell>
          <cell r="U174">
            <v>0.5</v>
          </cell>
          <cell r="V174">
            <v>0.5</v>
          </cell>
          <cell r="W174">
            <v>0.5</v>
          </cell>
          <cell r="X174">
            <v>0.5</v>
          </cell>
          <cell r="Y174">
            <v>0.5</v>
          </cell>
          <cell r="Z174">
            <v>0.5</v>
          </cell>
          <cell r="AA174">
            <v>0.5</v>
          </cell>
          <cell r="AB174">
            <v>0.5</v>
          </cell>
          <cell r="AC174">
            <v>0.5</v>
          </cell>
          <cell r="AD174">
            <v>0.5</v>
          </cell>
          <cell r="AE174">
            <v>0.5</v>
          </cell>
          <cell r="AF174">
            <v>0.5</v>
          </cell>
          <cell r="AG174">
            <v>0.5</v>
          </cell>
          <cell r="AH174">
            <v>0.5</v>
          </cell>
          <cell r="AI174">
            <v>0.5</v>
          </cell>
          <cell r="AJ174">
            <v>0.5</v>
          </cell>
          <cell r="AK174">
            <v>0.5</v>
          </cell>
          <cell r="AL174">
            <v>0.5</v>
          </cell>
          <cell r="AM174">
            <v>0.5</v>
          </cell>
          <cell r="AN174">
            <v>0.5</v>
          </cell>
          <cell r="AO174">
            <v>0.5</v>
          </cell>
          <cell r="AU174" t="e">
            <v>#N/A</v>
          </cell>
        </row>
        <row r="175">
          <cell r="A175" t="str">
            <v>Proportion of N excreted as TAN_Swine (finishing pigs)</v>
          </cell>
          <cell r="B175" t="str">
            <v>-</v>
          </cell>
          <cell r="C175" t="str">
            <v>Proportion of N excreted as TAN</v>
          </cell>
          <cell r="D175" t="str">
            <v>-</v>
          </cell>
          <cell r="E175" t="str">
            <v>Swine (finishing pigs)</v>
          </cell>
          <cell r="F175" t="str">
            <v>Fraction</v>
          </cell>
          <cell r="G175" t="str">
            <v>D</v>
          </cell>
          <cell r="H175" t="str">
            <v>-</v>
          </cell>
          <cell r="I175" t="str">
            <v>Table 3.9, 3B, EMEP/EEA Guidebook 2019</v>
          </cell>
          <cell r="K175">
            <v>0.7</v>
          </cell>
          <cell r="L175">
            <v>0.7</v>
          </cell>
          <cell r="M175">
            <v>0.7</v>
          </cell>
          <cell r="N175">
            <v>0.7</v>
          </cell>
          <cell r="O175">
            <v>0.7</v>
          </cell>
          <cell r="P175">
            <v>0.7</v>
          </cell>
          <cell r="Q175">
            <v>0.7</v>
          </cell>
          <cell r="R175">
            <v>0.7</v>
          </cell>
          <cell r="S175">
            <v>0.7</v>
          </cell>
          <cell r="T175">
            <v>0.7</v>
          </cell>
          <cell r="U175">
            <v>0.7</v>
          </cell>
          <cell r="V175">
            <v>0.7</v>
          </cell>
          <cell r="W175">
            <v>0.7</v>
          </cell>
          <cell r="X175">
            <v>0.7</v>
          </cell>
          <cell r="Y175">
            <v>0.7</v>
          </cell>
          <cell r="Z175">
            <v>0.7</v>
          </cell>
          <cell r="AA175">
            <v>0.7</v>
          </cell>
          <cell r="AB175">
            <v>0.7</v>
          </cell>
          <cell r="AC175">
            <v>0.7</v>
          </cell>
          <cell r="AD175">
            <v>0.7</v>
          </cell>
          <cell r="AE175">
            <v>0.7</v>
          </cell>
          <cell r="AF175">
            <v>0.7</v>
          </cell>
          <cell r="AG175">
            <v>0.7</v>
          </cell>
          <cell r="AH175">
            <v>0.7</v>
          </cell>
          <cell r="AI175">
            <v>0.7</v>
          </cell>
          <cell r="AJ175">
            <v>0.7</v>
          </cell>
          <cell r="AK175">
            <v>0.7</v>
          </cell>
          <cell r="AL175">
            <v>0.7</v>
          </cell>
          <cell r="AM175">
            <v>0.7</v>
          </cell>
          <cell r="AN175">
            <v>0.7</v>
          </cell>
          <cell r="AO175">
            <v>0.7</v>
          </cell>
          <cell r="AU175" t="e">
            <v>#N/A</v>
          </cell>
        </row>
        <row r="176">
          <cell r="A176" t="str">
            <v>Proportion of N excreted as TAN_Swine (sows)</v>
          </cell>
          <cell r="B176" t="str">
            <v>-</v>
          </cell>
          <cell r="C176" t="str">
            <v>Proportion of N excreted as TAN</v>
          </cell>
          <cell r="D176" t="str">
            <v>-</v>
          </cell>
          <cell r="E176" t="str">
            <v>Swine (sows)</v>
          </cell>
          <cell r="F176" t="str">
            <v>Fraction</v>
          </cell>
          <cell r="G176" t="str">
            <v>D</v>
          </cell>
          <cell r="H176" t="str">
            <v>-</v>
          </cell>
          <cell r="I176" t="str">
            <v>Table 3.9, 3B, EMEP/EEA Guidebook 2019</v>
          </cell>
          <cell r="K176">
            <v>0.7</v>
          </cell>
          <cell r="L176">
            <v>0.7</v>
          </cell>
          <cell r="M176">
            <v>0.7</v>
          </cell>
          <cell r="N176">
            <v>0.7</v>
          </cell>
          <cell r="O176">
            <v>0.7</v>
          </cell>
          <cell r="P176">
            <v>0.7</v>
          </cell>
          <cell r="Q176">
            <v>0.7</v>
          </cell>
          <cell r="R176">
            <v>0.7</v>
          </cell>
          <cell r="S176">
            <v>0.7</v>
          </cell>
          <cell r="T176">
            <v>0.7</v>
          </cell>
          <cell r="U176">
            <v>0.7</v>
          </cell>
          <cell r="V176">
            <v>0.7</v>
          </cell>
          <cell r="W176">
            <v>0.7</v>
          </cell>
          <cell r="X176">
            <v>0.7</v>
          </cell>
          <cell r="Y176">
            <v>0.7</v>
          </cell>
          <cell r="Z176">
            <v>0.7</v>
          </cell>
          <cell r="AA176">
            <v>0.7</v>
          </cell>
          <cell r="AB176">
            <v>0.7</v>
          </cell>
          <cell r="AC176">
            <v>0.7</v>
          </cell>
          <cell r="AD176">
            <v>0.7</v>
          </cell>
          <cell r="AE176">
            <v>0.7</v>
          </cell>
          <cell r="AF176">
            <v>0.7</v>
          </cell>
          <cell r="AG176">
            <v>0.7</v>
          </cell>
          <cell r="AH176">
            <v>0.7</v>
          </cell>
          <cell r="AI176">
            <v>0.7</v>
          </cell>
          <cell r="AJ176">
            <v>0.7</v>
          </cell>
          <cell r="AK176">
            <v>0.7</v>
          </cell>
          <cell r="AL176">
            <v>0.7</v>
          </cell>
          <cell r="AM176">
            <v>0.7</v>
          </cell>
          <cell r="AN176">
            <v>0.7</v>
          </cell>
          <cell r="AO176">
            <v>0.7</v>
          </cell>
          <cell r="AU176" t="e">
            <v>#N/A</v>
          </cell>
        </row>
        <row r="177">
          <cell r="A177" t="str">
            <v>Proportion of N excreted as TAN_Buffalo</v>
          </cell>
          <cell r="B177" t="str">
            <v>-</v>
          </cell>
          <cell r="C177" t="str">
            <v>Proportion of N excreted as TAN</v>
          </cell>
          <cell r="D177" t="str">
            <v>-</v>
          </cell>
          <cell r="E177" t="str">
            <v>Buffalo</v>
          </cell>
          <cell r="F177" t="str">
            <v>Fraction</v>
          </cell>
          <cell r="G177" t="str">
            <v>D</v>
          </cell>
          <cell r="H177" t="str">
            <v>-</v>
          </cell>
          <cell r="I177" t="str">
            <v>Table 3.9, 3B, EMEP/EEA Guidebook 2019</v>
          </cell>
          <cell r="K177">
            <v>0.5</v>
          </cell>
          <cell r="L177">
            <v>0.5</v>
          </cell>
          <cell r="M177">
            <v>0.5</v>
          </cell>
          <cell r="N177">
            <v>0.5</v>
          </cell>
          <cell r="O177">
            <v>0.5</v>
          </cell>
          <cell r="P177">
            <v>0.5</v>
          </cell>
          <cell r="Q177">
            <v>0.5</v>
          </cell>
          <cell r="R177">
            <v>0.5</v>
          </cell>
          <cell r="S177">
            <v>0.5</v>
          </cell>
          <cell r="T177">
            <v>0.5</v>
          </cell>
          <cell r="U177">
            <v>0.5</v>
          </cell>
          <cell r="V177">
            <v>0.5</v>
          </cell>
          <cell r="W177">
            <v>0.5</v>
          </cell>
          <cell r="X177">
            <v>0.5</v>
          </cell>
          <cell r="Y177">
            <v>0.5</v>
          </cell>
          <cell r="Z177">
            <v>0.5</v>
          </cell>
          <cell r="AA177">
            <v>0.5</v>
          </cell>
          <cell r="AB177">
            <v>0.5</v>
          </cell>
          <cell r="AC177">
            <v>0.5</v>
          </cell>
          <cell r="AD177">
            <v>0.5</v>
          </cell>
          <cell r="AE177">
            <v>0.5</v>
          </cell>
          <cell r="AF177">
            <v>0.5</v>
          </cell>
          <cell r="AG177">
            <v>0.5</v>
          </cell>
          <cell r="AH177">
            <v>0.5</v>
          </cell>
          <cell r="AI177">
            <v>0.5</v>
          </cell>
          <cell r="AJ177">
            <v>0.5</v>
          </cell>
          <cell r="AK177">
            <v>0.5</v>
          </cell>
          <cell r="AL177">
            <v>0.5</v>
          </cell>
          <cell r="AM177">
            <v>0.5</v>
          </cell>
          <cell r="AN177">
            <v>0.5</v>
          </cell>
          <cell r="AO177">
            <v>0.5</v>
          </cell>
          <cell r="AU177" t="e">
            <v>#N/A</v>
          </cell>
        </row>
        <row r="178">
          <cell r="A178" t="str">
            <v>Proportion of N excreted as TAN_Goats</v>
          </cell>
          <cell r="B178" t="str">
            <v>-</v>
          </cell>
          <cell r="C178" t="str">
            <v>Proportion of N excreted as TAN</v>
          </cell>
          <cell r="D178" t="str">
            <v>-</v>
          </cell>
          <cell r="E178" t="str">
            <v>Goats</v>
          </cell>
          <cell r="F178" t="str">
            <v>Fraction</v>
          </cell>
          <cell r="G178" t="str">
            <v>D</v>
          </cell>
          <cell r="H178" t="str">
            <v>-</v>
          </cell>
          <cell r="I178" t="str">
            <v>Table 3.9, 3B, EMEP/EEA Guidebook 2019</v>
          </cell>
          <cell r="K178">
            <v>0.5</v>
          </cell>
          <cell r="L178">
            <v>0.5</v>
          </cell>
          <cell r="M178">
            <v>0.5</v>
          </cell>
          <cell r="N178">
            <v>0.5</v>
          </cell>
          <cell r="O178">
            <v>0.5</v>
          </cell>
          <cell r="P178">
            <v>0.5</v>
          </cell>
          <cell r="Q178">
            <v>0.5</v>
          </cell>
          <cell r="R178">
            <v>0.5</v>
          </cell>
          <cell r="S178">
            <v>0.5</v>
          </cell>
          <cell r="T178">
            <v>0.5</v>
          </cell>
          <cell r="U178">
            <v>0.5</v>
          </cell>
          <cell r="V178">
            <v>0.5</v>
          </cell>
          <cell r="W178">
            <v>0.5</v>
          </cell>
          <cell r="X178">
            <v>0.5</v>
          </cell>
          <cell r="Y178">
            <v>0.5</v>
          </cell>
          <cell r="Z178">
            <v>0.5</v>
          </cell>
          <cell r="AA178">
            <v>0.5</v>
          </cell>
          <cell r="AB178">
            <v>0.5</v>
          </cell>
          <cell r="AC178">
            <v>0.5</v>
          </cell>
          <cell r="AD178">
            <v>0.5</v>
          </cell>
          <cell r="AE178">
            <v>0.5</v>
          </cell>
          <cell r="AF178">
            <v>0.5</v>
          </cell>
          <cell r="AG178">
            <v>0.5</v>
          </cell>
          <cell r="AH178">
            <v>0.5</v>
          </cell>
          <cell r="AI178">
            <v>0.5</v>
          </cell>
          <cell r="AJ178">
            <v>0.5</v>
          </cell>
          <cell r="AK178">
            <v>0.5</v>
          </cell>
          <cell r="AL178">
            <v>0.5</v>
          </cell>
          <cell r="AM178">
            <v>0.5</v>
          </cell>
          <cell r="AN178">
            <v>0.5</v>
          </cell>
          <cell r="AO178">
            <v>0.5</v>
          </cell>
          <cell r="AU178" t="e">
            <v>#N/A</v>
          </cell>
        </row>
        <row r="179">
          <cell r="A179" t="str">
            <v>Proportion of N excreted as TAN_Horses</v>
          </cell>
          <cell r="B179" t="str">
            <v>-</v>
          </cell>
          <cell r="C179" t="str">
            <v>Proportion of N excreted as TAN</v>
          </cell>
          <cell r="D179" t="str">
            <v>-</v>
          </cell>
          <cell r="E179" t="str">
            <v>Horses</v>
          </cell>
          <cell r="F179" t="str">
            <v>Fraction</v>
          </cell>
          <cell r="G179" t="str">
            <v>D</v>
          </cell>
          <cell r="H179" t="str">
            <v>-</v>
          </cell>
          <cell r="I179" t="str">
            <v>Table 3.9, 3B, EMEP/EEA Guidebook 2019</v>
          </cell>
          <cell r="K179">
            <v>0.6</v>
          </cell>
          <cell r="L179">
            <v>0.6</v>
          </cell>
          <cell r="M179">
            <v>0.6</v>
          </cell>
          <cell r="N179">
            <v>0.6</v>
          </cell>
          <cell r="O179">
            <v>0.6</v>
          </cell>
          <cell r="P179">
            <v>0.6</v>
          </cell>
          <cell r="Q179">
            <v>0.6</v>
          </cell>
          <cell r="R179">
            <v>0.6</v>
          </cell>
          <cell r="S179">
            <v>0.6</v>
          </cell>
          <cell r="T179">
            <v>0.6</v>
          </cell>
          <cell r="U179">
            <v>0.6</v>
          </cell>
          <cell r="V179">
            <v>0.6</v>
          </cell>
          <cell r="W179">
            <v>0.6</v>
          </cell>
          <cell r="X179">
            <v>0.6</v>
          </cell>
          <cell r="Y179">
            <v>0.6</v>
          </cell>
          <cell r="Z179">
            <v>0.6</v>
          </cell>
          <cell r="AA179">
            <v>0.6</v>
          </cell>
          <cell r="AB179">
            <v>0.6</v>
          </cell>
          <cell r="AC179">
            <v>0.6</v>
          </cell>
          <cell r="AD179">
            <v>0.6</v>
          </cell>
          <cell r="AE179">
            <v>0.6</v>
          </cell>
          <cell r="AF179">
            <v>0.6</v>
          </cell>
          <cell r="AG179">
            <v>0.6</v>
          </cell>
          <cell r="AH179">
            <v>0.6</v>
          </cell>
          <cell r="AI179">
            <v>0.6</v>
          </cell>
          <cell r="AJ179">
            <v>0.6</v>
          </cell>
          <cell r="AK179">
            <v>0.6</v>
          </cell>
          <cell r="AL179">
            <v>0.6</v>
          </cell>
          <cell r="AM179">
            <v>0.6</v>
          </cell>
          <cell r="AN179">
            <v>0.6</v>
          </cell>
          <cell r="AO179">
            <v>0.6</v>
          </cell>
          <cell r="AU179" t="e">
            <v>#N/A</v>
          </cell>
        </row>
        <row r="180">
          <cell r="A180" t="str">
            <v>Proportion of N excreted as TAN_Mules and asses</v>
          </cell>
          <cell r="B180" t="str">
            <v>-</v>
          </cell>
          <cell r="C180" t="str">
            <v>Proportion of N excreted as TAN</v>
          </cell>
          <cell r="D180" t="str">
            <v>-</v>
          </cell>
          <cell r="E180" t="str">
            <v>Mules and asses</v>
          </cell>
          <cell r="F180" t="str">
            <v>Fraction</v>
          </cell>
          <cell r="G180" t="str">
            <v>D</v>
          </cell>
          <cell r="H180" t="str">
            <v>-</v>
          </cell>
          <cell r="I180" t="str">
            <v>Table 3.9, 3B, EMEP/EEA Guidebook 2019</v>
          </cell>
          <cell r="K180">
            <v>0.6</v>
          </cell>
          <cell r="L180">
            <v>0.6</v>
          </cell>
          <cell r="M180">
            <v>0.6</v>
          </cell>
          <cell r="N180">
            <v>0.6</v>
          </cell>
          <cell r="O180">
            <v>0.6</v>
          </cell>
          <cell r="P180">
            <v>0.6</v>
          </cell>
          <cell r="Q180">
            <v>0.6</v>
          </cell>
          <cell r="R180">
            <v>0.6</v>
          </cell>
          <cell r="S180">
            <v>0.6</v>
          </cell>
          <cell r="T180">
            <v>0.6</v>
          </cell>
          <cell r="U180">
            <v>0.6</v>
          </cell>
          <cell r="V180">
            <v>0.6</v>
          </cell>
          <cell r="W180">
            <v>0.6</v>
          </cell>
          <cell r="X180">
            <v>0.6</v>
          </cell>
          <cell r="Y180">
            <v>0.6</v>
          </cell>
          <cell r="Z180">
            <v>0.6</v>
          </cell>
          <cell r="AA180">
            <v>0.6</v>
          </cell>
          <cell r="AB180">
            <v>0.6</v>
          </cell>
          <cell r="AC180">
            <v>0.6</v>
          </cell>
          <cell r="AD180">
            <v>0.6</v>
          </cell>
          <cell r="AE180">
            <v>0.6</v>
          </cell>
          <cell r="AF180">
            <v>0.6</v>
          </cell>
          <cell r="AG180">
            <v>0.6</v>
          </cell>
          <cell r="AH180">
            <v>0.6</v>
          </cell>
          <cell r="AI180">
            <v>0.6</v>
          </cell>
          <cell r="AJ180">
            <v>0.6</v>
          </cell>
          <cell r="AK180">
            <v>0.6</v>
          </cell>
          <cell r="AL180">
            <v>0.6</v>
          </cell>
          <cell r="AM180">
            <v>0.6</v>
          </cell>
          <cell r="AN180">
            <v>0.6</v>
          </cell>
          <cell r="AO180">
            <v>0.6</v>
          </cell>
          <cell r="AU180" t="e">
            <v>#N/A</v>
          </cell>
        </row>
        <row r="181">
          <cell r="A181" t="str">
            <v>Proportion of N excreted as TAN_Laying hens</v>
          </cell>
          <cell r="B181" t="str">
            <v>-</v>
          </cell>
          <cell r="C181" t="str">
            <v>Proportion of N excreted as TAN</v>
          </cell>
          <cell r="D181" t="str">
            <v>-</v>
          </cell>
          <cell r="E181" t="str">
            <v>Laying hens</v>
          </cell>
          <cell r="F181" t="str">
            <v>Fraction</v>
          </cell>
          <cell r="G181" t="str">
            <v>D</v>
          </cell>
          <cell r="H181" t="str">
            <v>-</v>
          </cell>
          <cell r="I181" t="str">
            <v>Table 3.9, 3B, EMEP/EEA Guidebook 2019</v>
          </cell>
          <cell r="K181">
            <v>0.7</v>
          </cell>
          <cell r="L181">
            <v>0.7</v>
          </cell>
          <cell r="M181">
            <v>0.7</v>
          </cell>
          <cell r="N181">
            <v>0.7</v>
          </cell>
          <cell r="O181">
            <v>0.7</v>
          </cell>
          <cell r="P181">
            <v>0.7</v>
          </cell>
          <cell r="Q181">
            <v>0.7</v>
          </cell>
          <cell r="R181">
            <v>0.7</v>
          </cell>
          <cell r="S181">
            <v>0.7</v>
          </cell>
          <cell r="T181">
            <v>0.7</v>
          </cell>
          <cell r="U181">
            <v>0.7</v>
          </cell>
          <cell r="V181">
            <v>0.7</v>
          </cell>
          <cell r="W181">
            <v>0.7</v>
          </cell>
          <cell r="X181">
            <v>0.7</v>
          </cell>
          <cell r="Y181">
            <v>0.7</v>
          </cell>
          <cell r="Z181">
            <v>0.7</v>
          </cell>
          <cell r="AA181">
            <v>0.7</v>
          </cell>
          <cell r="AB181">
            <v>0.7</v>
          </cell>
          <cell r="AC181">
            <v>0.7</v>
          </cell>
          <cell r="AD181">
            <v>0.7</v>
          </cell>
          <cell r="AE181">
            <v>0.7</v>
          </cell>
          <cell r="AF181">
            <v>0.7</v>
          </cell>
          <cell r="AG181">
            <v>0.7</v>
          </cell>
          <cell r="AH181">
            <v>0.7</v>
          </cell>
          <cell r="AI181">
            <v>0.7</v>
          </cell>
          <cell r="AJ181">
            <v>0.7</v>
          </cell>
          <cell r="AK181">
            <v>0.7</v>
          </cell>
          <cell r="AL181">
            <v>0.7</v>
          </cell>
          <cell r="AM181">
            <v>0.7</v>
          </cell>
          <cell r="AN181">
            <v>0.7</v>
          </cell>
          <cell r="AO181">
            <v>0.7</v>
          </cell>
          <cell r="AU181" t="e">
            <v>#N/A</v>
          </cell>
        </row>
        <row r="182">
          <cell r="A182" t="str">
            <v>Proportion of N excreted as TAN_Broilers</v>
          </cell>
          <cell r="B182" t="str">
            <v>-</v>
          </cell>
          <cell r="C182" t="str">
            <v>Proportion of N excreted as TAN</v>
          </cell>
          <cell r="D182" t="str">
            <v>-</v>
          </cell>
          <cell r="E182" t="str">
            <v>Broilers</v>
          </cell>
          <cell r="F182" t="str">
            <v>Fraction</v>
          </cell>
          <cell r="G182" t="str">
            <v>D</v>
          </cell>
          <cell r="H182" t="str">
            <v>-</v>
          </cell>
          <cell r="I182" t="str">
            <v>Table 3.9, 3B, EMEP/EEA Guidebook 2019</v>
          </cell>
          <cell r="K182">
            <v>0.7</v>
          </cell>
          <cell r="L182">
            <v>0.7</v>
          </cell>
          <cell r="M182">
            <v>0.7</v>
          </cell>
          <cell r="N182">
            <v>0.7</v>
          </cell>
          <cell r="O182">
            <v>0.7</v>
          </cell>
          <cell r="P182">
            <v>0.7</v>
          </cell>
          <cell r="Q182">
            <v>0.7</v>
          </cell>
          <cell r="R182">
            <v>0.7</v>
          </cell>
          <cell r="S182">
            <v>0.7</v>
          </cell>
          <cell r="T182">
            <v>0.7</v>
          </cell>
          <cell r="U182">
            <v>0.7</v>
          </cell>
          <cell r="V182">
            <v>0.7</v>
          </cell>
          <cell r="W182">
            <v>0.7</v>
          </cell>
          <cell r="X182">
            <v>0.7</v>
          </cell>
          <cell r="Y182">
            <v>0.7</v>
          </cell>
          <cell r="Z182">
            <v>0.7</v>
          </cell>
          <cell r="AA182">
            <v>0.7</v>
          </cell>
          <cell r="AB182">
            <v>0.7</v>
          </cell>
          <cell r="AC182">
            <v>0.7</v>
          </cell>
          <cell r="AD182">
            <v>0.7</v>
          </cell>
          <cell r="AE182">
            <v>0.7</v>
          </cell>
          <cell r="AF182">
            <v>0.7</v>
          </cell>
          <cell r="AG182">
            <v>0.7</v>
          </cell>
          <cell r="AH182">
            <v>0.7</v>
          </cell>
          <cell r="AI182">
            <v>0.7</v>
          </cell>
          <cell r="AJ182">
            <v>0.7</v>
          </cell>
          <cell r="AK182">
            <v>0.7</v>
          </cell>
          <cell r="AL182">
            <v>0.7</v>
          </cell>
          <cell r="AM182">
            <v>0.7</v>
          </cell>
          <cell r="AN182">
            <v>0.7</v>
          </cell>
          <cell r="AO182">
            <v>0.7</v>
          </cell>
          <cell r="AU182" t="e">
            <v>#N/A</v>
          </cell>
        </row>
        <row r="183">
          <cell r="A183" t="str">
            <v>Proportion of N excreted as TAN_Turkeys</v>
          </cell>
          <cell r="B183" t="str">
            <v>-</v>
          </cell>
          <cell r="C183" t="str">
            <v>Proportion of N excreted as TAN</v>
          </cell>
          <cell r="D183" t="str">
            <v>-</v>
          </cell>
          <cell r="E183" t="str">
            <v>Turkeys</v>
          </cell>
          <cell r="F183" t="str">
            <v>Fraction</v>
          </cell>
          <cell r="G183" t="str">
            <v>D</v>
          </cell>
          <cell r="H183" t="str">
            <v>-</v>
          </cell>
          <cell r="I183" t="str">
            <v>Table 3.9, 3B, EMEP/EEA Guidebook 2019</v>
          </cell>
          <cell r="K183">
            <v>0.7</v>
          </cell>
          <cell r="L183">
            <v>0.7</v>
          </cell>
          <cell r="M183">
            <v>0.7</v>
          </cell>
          <cell r="N183">
            <v>0.7</v>
          </cell>
          <cell r="O183">
            <v>0.7</v>
          </cell>
          <cell r="P183">
            <v>0.7</v>
          </cell>
          <cell r="Q183">
            <v>0.7</v>
          </cell>
          <cell r="R183">
            <v>0.7</v>
          </cell>
          <cell r="S183">
            <v>0.7</v>
          </cell>
          <cell r="T183">
            <v>0.7</v>
          </cell>
          <cell r="U183">
            <v>0.7</v>
          </cell>
          <cell r="V183">
            <v>0.7</v>
          </cell>
          <cell r="W183">
            <v>0.7</v>
          </cell>
          <cell r="X183">
            <v>0.7</v>
          </cell>
          <cell r="Y183">
            <v>0.7</v>
          </cell>
          <cell r="Z183">
            <v>0.7</v>
          </cell>
          <cell r="AA183">
            <v>0.7</v>
          </cell>
          <cell r="AB183">
            <v>0.7</v>
          </cell>
          <cell r="AC183">
            <v>0.7</v>
          </cell>
          <cell r="AD183">
            <v>0.7</v>
          </cell>
          <cell r="AE183">
            <v>0.7</v>
          </cell>
          <cell r="AF183">
            <v>0.7</v>
          </cell>
          <cell r="AG183">
            <v>0.7</v>
          </cell>
          <cell r="AH183">
            <v>0.7</v>
          </cell>
          <cell r="AI183">
            <v>0.7</v>
          </cell>
          <cell r="AJ183">
            <v>0.7</v>
          </cell>
          <cell r="AK183">
            <v>0.7</v>
          </cell>
          <cell r="AL183">
            <v>0.7</v>
          </cell>
          <cell r="AM183">
            <v>0.7</v>
          </cell>
          <cell r="AN183">
            <v>0.7</v>
          </cell>
          <cell r="AO183">
            <v>0.7</v>
          </cell>
          <cell r="AU183" t="e">
            <v>#N/A</v>
          </cell>
        </row>
        <row r="184">
          <cell r="A184" t="str">
            <v>Proportion of N excreted as TAN_Other poultry (ducks)</v>
          </cell>
          <cell r="B184" t="str">
            <v>-</v>
          </cell>
          <cell r="C184" t="str">
            <v>Proportion of N excreted as TAN</v>
          </cell>
          <cell r="D184" t="str">
            <v>-</v>
          </cell>
          <cell r="E184" t="str">
            <v>Other poultry (ducks)</v>
          </cell>
          <cell r="F184" t="str">
            <v>Fraction</v>
          </cell>
          <cell r="G184" t="str">
            <v>D</v>
          </cell>
          <cell r="H184" t="str">
            <v>-</v>
          </cell>
          <cell r="I184" t="str">
            <v>Table 3.9, 3B, EMEP/EEA Guidebook 2019</v>
          </cell>
          <cell r="K184">
            <v>0.7</v>
          </cell>
          <cell r="L184">
            <v>0.7</v>
          </cell>
          <cell r="M184">
            <v>0.7</v>
          </cell>
          <cell r="N184">
            <v>0.7</v>
          </cell>
          <cell r="O184">
            <v>0.7</v>
          </cell>
          <cell r="P184">
            <v>0.7</v>
          </cell>
          <cell r="Q184">
            <v>0.7</v>
          </cell>
          <cell r="R184">
            <v>0.7</v>
          </cell>
          <cell r="S184">
            <v>0.7</v>
          </cell>
          <cell r="T184">
            <v>0.7</v>
          </cell>
          <cell r="U184">
            <v>0.7</v>
          </cell>
          <cell r="V184">
            <v>0.7</v>
          </cell>
          <cell r="W184">
            <v>0.7</v>
          </cell>
          <cell r="X184">
            <v>0.7</v>
          </cell>
          <cell r="Y184">
            <v>0.7</v>
          </cell>
          <cell r="Z184">
            <v>0.7</v>
          </cell>
          <cell r="AA184">
            <v>0.7</v>
          </cell>
          <cell r="AB184">
            <v>0.7</v>
          </cell>
          <cell r="AC184">
            <v>0.7</v>
          </cell>
          <cell r="AD184">
            <v>0.7</v>
          </cell>
          <cell r="AE184">
            <v>0.7</v>
          </cell>
          <cell r="AF184">
            <v>0.7</v>
          </cell>
          <cell r="AG184">
            <v>0.7</v>
          </cell>
          <cell r="AH184">
            <v>0.7</v>
          </cell>
          <cell r="AI184">
            <v>0.7</v>
          </cell>
          <cell r="AJ184">
            <v>0.7</v>
          </cell>
          <cell r="AK184">
            <v>0.7</v>
          </cell>
          <cell r="AL184">
            <v>0.7</v>
          </cell>
          <cell r="AM184">
            <v>0.7</v>
          </cell>
          <cell r="AN184">
            <v>0.7</v>
          </cell>
          <cell r="AO184">
            <v>0.7</v>
          </cell>
          <cell r="AU184" t="e">
            <v>#N/A</v>
          </cell>
        </row>
        <row r="185">
          <cell r="A185" t="str">
            <v>Proportion of N excreted as TAN_Other poultry (geese)</v>
          </cell>
          <cell r="B185" t="str">
            <v>-</v>
          </cell>
          <cell r="C185" t="str">
            <v>Proportion of N excreted as TAN</v>
          </cell>
          <cell r="D185" t="str">
            <v>-</v>
          </cell>
          <cell r="E185" t="str">
            <v>Other poultry (geese)</v>
          </cell>
          <cell r="F185" t="str">
            <v>Fraction</v>
          </cell>
          <cell r="G185" t="str">
            <v>D</v>
          </cell>
          <cell r="H185" t="str">
            <v>-</v>
          </cell>
          <cell r="I185" t="str">
            <v>Table 3.9, 3B, EMEP/EEA Guidebook 2019</v>
          </cell>
          <cell r="K185">
            <v>0.7</v>
          </cell>
          <cell r="L185">
            <v>0.7</v>
          </cell>
          <cell r="M185">
            <v>0.7</v>
          </cell>
          <cell r="N185">
            <v>0.7</v>
          </cell>
          <cell r="O185">
            <v>0.7</v>
          </cell>
          <cell r="P185">
            <v>0.7</v>
          </cell>
          <cell r="Q185">
            <v>0.7</v>
          </cell>
          <cell r="R185">
            <v>0.7</v>
          </cell>
          <cell r="S185">
            <v>0.7</v>
          </cell>
          <cell r="T185">
            <v>0.7</v>
          </cell>
          <cell r="U185">
            <v>0.7</v>
          </cell>
          <cell r="V185">
            <v>0.7</v>
          </cell>
          <cell r="W185">
            <v>0.7</v>
          </cell>
          <cell r="X185">
            <v>0.7</v>
          </cell>
          <cell r="Y185">
            <v>0.7</v>
          </cell>
          <cell r="Z185">
            <v>0.7</v>
          </cell>
          <cell r="AA185">
            <v>0.7</v>
          </cell>
          <cell r="AB185">
            <v>0.7</v>
          </cell>
          <cell r="AC185">
            <v>0.7</v>
          </cell>
          <cell r="AD185">
            <v>0.7</v>
          </cell>
          <cell r="AE185">
            <v>0.7</v>
          </cell>
          <cell r="AF185">
            <v>0.7</v>
          </cell>
          <cell r="AG185">
            <v>0.7</v>
          </cell>
          <cell r="AH185">
            <v>0.7</v>
          </cell>
          <cell r="AI185">
            <v>0.7</v>
          </cell>
          <cell r="AJ185">
            <v>0.7</v>
          </cell>
          <cell r="AK185">
            <v>0.7</v>
          </cell>
          <cell r="AL185">
            <v>0.7</v>
          </cell>
          <cell r="AM185">
            <v>0.7</v>
          </cell>
          <cell r="AN185">
            <v>0.7</v>
          </cell>
          <cell r="AO185">
            <v>0.7</v>
          </cell>
          <cell r="AU185" t="e">
            <v>#N/A</v>
          </cell>
        </row>
        <row r="186">
          <cell r="A186" t="str">
            <v>Proportion of N excreted as TAN_Other animals (fur animals)</v>
          </cell>
          <cell r="B186" t="str">
            <v>-</v>
          </cell>
          <cell r="C186" t="str">
            <v>Proportion of N excreted as TAN</v>
          </cell>
          <cell r="D186" t="str">
            <v>-</v>
          </cell>
          <cell r="E186" t="str">
            <v>Other animals (fur animals)</v>
          </cell>
          <cell r="F186" t="str">
            <v>Fraction</v>
          </cell>
          <cell r="G186" t="str">
            <v>D</v>
          </cell>
          <cell r="H186" t="str">
            <v>-</v>
          </cell>
          <cell r="I186" t="str">
            <v>Table 3.9, 3B, EMEP/EEA Guidebook 2019</v>
          </cell>
          <cell r="K186">
            <v>0.6</v>
          </cell>
          <cell r="L186">
            <v>0.6</v>
          </cell>
          <cell r="M186">
            <v>0.6</v>
          </cell>
          <cell r="N186">
            <v>0.6</v>
          </cell>
          <cell r="O186">
            <v>0.6</v>
          </cell>
          <cell r="P186">
            <v>0.6</v>
          </cell>
          <cell r="Q186">
            <v>0.6</v>
          </cell>
          <cell r="R186">
            <v>0.6</v>
          </cell>
          <cell r="S186">
            <v>0.6</v>
          </cell>
          <cell r="T186">
            <v>0.6</v>
          </cell>
          <cell r="U186">
            <v>0.6</v>
          </cell>
          <cell r="V186">
            <v>0.6</v>
          </cell>
          <cell r="W186">
            <v>0.6</v>
          </cell>
          <cell r="X186">
            <v>0.6</v>
          </cell>
          <cell r="Y186">
            <v>0.6</v>
          </cell>
          <cell r="Z186">
            <v>0.6</v>
          </cell>
          <cell r="AA186">
            <v>0.6</v>
          </cell>
          <cell r="AB186">
            <v>0.6</v>
          </cell>
          <cell r="AC186">
            <v>0.6</v>
          </cell>
          <cell r="AD186">
            <v>0.6</v>
          </cell>
          <cell r="AE186">
            <v>0.6</v>
          </cell>
          <cell r="AF186">
            <v>0.6</v>
          </cell>
          <cell r="AG186">
            <v>0.6</v>
          </cell>
          <cell r="AH186">
            <v>0.6</v>
          </cell>
          <cell r="AI186">
            <v>0.6</v>
          </cell>
          <cell r="AJ186">
            <v>0.6</v>
          </cell>
          <cell r="AK186">
            <v>0.6</v>
          </cell>
          <cell r="AL186">
            <v>0.6</v>
          </cell>
          <cell r="AM186">
            <v>0.6</v>
          </cell>
          <cell r="AN186">
            <v>0.6</v>
          </cell>
          <cell r="AO186">
            <v>0.6</v>
          </cell>
          <cell r="AU186" t="e">
            <v>#N/A</v>
          </cell>
        </row>
        <row r="187">
          <cell r="A187" t="str">
            <v>Annual straw use in litter-based manure management systems</v>
          </cell>
        </row>
        <row r="188">
          <cell r="A188" t="str">
            <v>Straw_Dairy cattle</v>
          </cell>
          <cell r="B188" t="str">
            <v>-</v>
          </cell>
          <cell r="C188" t="str">
            <v>Straw</v>
          </cell>
          <cell r="D188" t="str">
            <v>-</v>
          </cell>
          <cell r="E188" t="str">
            <v>Dairy cattle</v>
          </cell>
          <cell r="F188" t="str">
            <v>kg/yr</v>
          </cell>
          <cell r="G188" t="str">
            <v>cs</v>
          </cell>
          <cell r="H188" t="str">
            <v>-</v>
          </cell>
          <cell r="I188" t="str">
            <v>[enter country-specific source]</v>
          </cell>
          <cell r="J188" t="str">
            <v>The default value will be scaled based on the entered housing period/ default housing period</v>
          </cell>
          <cell r="K188">
            <v>2125.7600000000002</v>
          </cell>
          <cell r="L188">
            <v>2125.7600000000002</v>
          </cell>
          <cell r="M188">
            <v>2064.9389355742301</v>
          </cell>
          <cell r="N188">
            <v>2034.4128128128127</v>
          </cell>
          <cell r="O188">
            <v>2004.0144144144144</v>
          </cell>
          <cell r="P188">
            <v>2049.8400000000006</v>
          </cell>
          <cell r="Q188">
            <v>2049.8400000000006</v>
          </cell>
          <cell r="R188">
            <v>2049.8400000000006</v>
          </cell>
          <cell r="S188">
            <v>2049.8400000000006</v>
          </cell>
          <cell r="T188">
            <v>2201.6799999999998</v>
          </cell>
          <cell r="U188">
            <v>2201.3409409409414</v>
          </cell>
          <cell r="V188">
            <v>2201.0750335436692</v>
          </cell>
          <cell r="W188">
            <v>2196.9767020902618</v>
          </cell>
          <cell r="X188">
            <v>2196.2089945920907</v>
          </cell>
          <cell r="Y188">
            <v>2198.9075549060658</v>
          </cell>
          <cell r="Z188">
            <v>2182.6452236778428</v>
          </cell>
          <cell r="AA188">
            <v>2205.9946403070635</v>
          </cell>
          <cell r="AB188">
            <v>2215.4668143008257</v>
          </cell>
          <cell r="AC188">
            <v>2242.2797869307692</v>
          </cell>
          <cell r="AD188">
            <v>2277.0221439691963</v>
          </cell>
          <cell r="AE188">
            <v>2326.1119481976921</v>
          </cell>
          <cell r="AF188">
            <v>2394.4271295565586</v>
          </cell>
          <cell r="AG188">
            <v>2428.3183754095567</v>
          </cell>
          <cell r="AH188">
            <v>2463.6086044724402</v>
          </cell>
          <cell r="AI188">
            <v>2483.9771715249149</v>
          </cell>
          <cell r="AJ188">
            <v>2504.2213536880954</v>
          </cell>
          <cell r="AK188">
            <v>2715.6</v>
          </cell>
          <cell r="AL188">
            <v>2715.6</v>
          </cell>
          <cell r="AM188">
            <v>2847.0000000000005</v>
          </cell>
          <cell r="AN188">
            <v>2847.0000000000005</v>
          </cell>
          <cell r="AO188">
            <v>2847.0000000000005</v>
          </cell>
          <cell r="AU188" t="str">
            <v>[enter country-specific value</v>
          </cell>
        </row>
        <row r="189">
          <cell r="A189" t="str">
            <v>Straw_Non-dairy cattle</v>
          </cell>
          <cell r="B189" t="str">
            <v>-</v>
          </cell>
          <cell r="C189" t="str">
            <v>Straw</v>
          </cell>
          <cell r="D189" t="str">
            <v>-</v>
          </cell>
          <cell r="E189" t="str">
            <v>Non-dairy cattle</v>
          </cell>
          <cell r="F189" t="str">
            <v>kg/yr</v>
          </cell>
          <cell r="G189" t="str">
            <v>cs</v>
          </cell>
          <cell r="H189" t="str">
            <v>-</v>
          </cell>
          <cell r="I189" t="str">
            <v>[enter country-specific source]</v>
          </cell>
          <cell r="J189" t="str">
            <v>The default value will be scaled based on the entered housing period/ default housing period</v>
          </cell>
          <cell r="K189">
            <v>1401.2998048861368</v>
          </cell>
          <cell r="L189">
            <v>1373.8002105164562</v>
          </cell>
          <cell r="M189">
            <v>1374.1532254526949</v>
          </cell>
          <cell r="N189">
            <v>1355.2190911162204</v>
          </cell>
          <cell r="O189">
            <v>1335.8513606534705</v>
          </cell>
          <cell r="P189">
            <v>1352.4147237947957</v>
          </cell>
          <cell r="Q189">
            <v>1359.9792566162434</v>
          </cell>
          <cell r="R189">
            <v>1377.6021083186361</v>
          </cell>
          <cell r="S189">
            <v>1380.8105195460655</v>
          </cell>
          <cell r="T189">
            <v>1436.2598310217509</v>
          </cell>
          <cell r="U189">
            <v>1447.5304439764902</v>
          </cell>
          <cell r="V189">
            <v>1472.9809702234356</v>
          </cell>
          <cell r="W189">
            <v>1486.4498899138043</v>
          </cell>
          <cell r="X189">
            <v>1497.1917354328259</v>
          </cell>
          <cell r="Y189">
            <v>1496.504578352977</v>
          </cell>
          <cell r="Z189">
            <v>1540.1638074107823</v>
          </cell>
          <cell r="AA189">
            <v>1513.9396078748121</v>
          </cell>
          <cell r="AB189">
            <v>1475.4756723438368</v>
          </cell>
          <cell r="AC189">
            <v>1443.0765141378045</v>
          </cell>
          <cell r="AD189">
            <v>1411.2289996231261</v>
          </cell>
          <cell r="AE189">
            <v>1372.4364346410766</v>
          </cell>
          <cell r="AF189">
            <v>1382.3818365096088</v>
          </cell>
          <cell r="AG189">
            <v>1376.7205830294311</v>
          </cell>
          <cell r="AH189">
            <v>1377.9834255231297</v>
          </cell>
          <cell r="AI189">
            <v>1375.8774810834491</v>
          </cell>
          <cell r="AJ189">
            <v>1376.0683697422919</v>
          </cell>
          <cell r="AK189">
            <v>1380.3750702189575</v>
          </cell>
          <cell r="AL189">
            <v>1352.5523959586837</v>
          </cell>
          <cell r="AM189">
            <v>1436.6759582305397</v>
          </cell>
          <cell r="AN189">
            <v>1409.4211182564663</v>
          </cell>
          <cell r="AO189">
            <v>1421.7870169562186</v>
          </cell>
          <cell r="AU189" t="str">
            <v>[enter country-specific value</v>
          </cell>
        </row>
        <row r="190">
          <cell r="A190" t="str">
            <v>Straw_Non-dairy cattle (calves)</v>
          </cell>
          <cell r="B190" t="str">
            <v>-</v>
          </cell>
          <cell r="C190" t="str">
            <v>Straw</v>
          </cell>
          <cell r="D190" t="str">
            <v>-</v>
          </cell>
          <cell r="E190" t="str">
            <v>Non-dairy cattle (calves)</v>
          </cell>
          <cell r="F190" t="str">
            <v>kg/yr</v>
          </cell>
          <cell r="G190" t="str">
            <v>D</v>
          </cell>
          <cell r="H190" t="str">
            <v>-</v>
          </cell>
          <cell r="I190" t="str">
            <v>Table 3.7, 3B, EMEP/EEA Guidebook 2019 - no default, assuming the same as non-dairy cattle</v>
          </cell>
          <cell r="J190" t="str">
            <v>The default value will be scaled based on the entered housing period/ default housing period</v>
          </cell>
          <cell r="K190">
            <v>500</v>
          </cell>
          <cell r="L190">
            <v>500</v>
          </cell>
          <cell r="M190">
            <v>500</v>
          </cell>
          <cell r="N190">
            <v>500</v>
          </cell>
          <cell r="O190">
            <v>500</v>
          </cell>
          <cell r="P190">
            <v>500</v>
          </cell>
          <cell r="Q190">
            <v>500</v>
          </cell>
          <cell r="R190">
            <v>500</v>
          </cell>
          <cell r="S190">
            <v>500</v>
          </cell>
          <cell r="T190">
            <v>500</v>
          </cell>
          <cell r="U190">
            <v>500</v>
          </cell>
          <cell r="V190">
            <v>500</v>
          </cell>
          <cell r="W190">
            <v>500</v>
          </cell>
          <cell r="X190">
            <v>500</v>
          </cell>
          <cell r="Y190">
            <v>500</v>
          </cell>
          <cell r="Z190">
            <v>500</v>
          </cell>
          <cell r="AA190">
            <v>500</v>
          </cell>
          <cell r="AB190">
            <v>500</v>
          </cell>
          <cell r="AC190">
            <v>500</v>
          </cell>
          <cell r="AD190">
            <v>500</v>
          </cell>
          <cell r="AE190">
            <v>500</v>
          </cell>
          <cell r="AF190">
            <v>500</v>
          </cell>
          <cell r="AG190">
            <v>500</v>
          </cell>
          <cell r="AH190">
            <v>500</v>
          </cell>
          <cell r="AI190">
            <v>500</v>
          </cell>
          <cell r="AJ190">
            <v>500</v>
          </cell>
          <cell r="AK190">
            <v>500</v>
          </cell>
          <cell r="AL190">
            <v>500</v>
          </cell>
          <cell r="AM190">
            <v>500</v>
          </cell>
          <cell r="AN190">
            <v>500</v>
          </cell>
          <cell r="AO190">
            <v>500</v>
          </cell>
          <cell r="AU190" t="e">
            <v>#N/A</v>
          </cell>
        </row>
        <row r="191">
          <cell r="A191" t="str">
            <v>Straw_Sheep</v>
          </cell>
          <cell r="B191" t="str">
            <v>-</v>
          </cell>
          <cell r="C191" t="str">
            <v>Straw</v>
          </cell>
          <cell r="D191" t="str">
            <v>-</v>
          </cell>
          <cell r="E191" t="str">
            <v>Sheep</v>
          </cell>
          <cell r="F191" t="str">
            <v>kg/yr</v>
          </cell>
          <cell r="G191" t="str">
            <v>cs</v>
          </cell>
          <cell r="H191" t="str">
            <v>-</v>
          </cell>
          <cell r="I191" t="str">
            <v>[enter country-specific source]</v>
          </cell>
          <cell r="J191" t="str">
            <v>The default value will be scaled based on the entered housing period/ default housing period</v>
          </cell>
          <cell r="K191">
            <v>100.37500000000001</v>
          </cell>
          <cell r="L191">
            <v>100.37500000000001</v>
          </cell>
          <cell r="M191">
            <v>100.37500000000001</v>
          </cell>
          <cell r="N191">
            <v>100.37500000000001</v>
          </cell>
          <cell r="O191">
            <v>100.37500000000001</v>
          </cell>
          <cell r="P191">
            <v>100.37500000000001</v>
          </cell>
          <cell r="Q191">
            <v>100.37500000000001</v>
          </cell>
          <cell r="R191">
            <v>100.37500000000001</v>
          </cell>
          <cell r="S191">
            <v>100.37500000000001</v>
          </cell>
          <cell r="T191">
            <v>100.37500000000001</v>
          </cell>
          <cell r="U191">
            <v>112.42</v>
          </cell>
          <cell r="V191">
            <v>108.405</v>
          </cell>
          <cell r="W191">
            <v>108.405</v>
          </cell>
          <cell r="X191">
            <v>108.405</v>
          </cell>
          <cell r="Y191">
            <v>108.405</v>
          </cell>
          <cell r="Z191">
            <v>103.78775</v>
          </cell>
          <cell r="AA191">
            <v>108.80650000000001</v>
          </cell>
          <cell r="AB191">
            <v>104.18924999999999</v>
          </cell>
          <cell r="AC191">
            <v>104.38999999999999</v>
          </cell>
          <cell r="AD191">
            <v>102.38249999999999</v>
          </cell>
          <cell r="AE191">
            <v>107.40125</v>
          </cell>
          <cell r="AF191">
            <v>106.19674999999999</v>
          </cell>
          <cell r="AG191">
            <v>107.602</v>
          </cell>
          <cell r="AH191">
            <v>100.37500000000001</v>
          </cell>
          <cell r="AI191">
            <v>98.367500000000007</v>
          </cell>
          <cell r="AJ191">
            <v>98.367500000000007</v>
          </cell>
          <cell r="AK191">
            <v>98.367500000000007</v>
          </cell>
          <cell r="AL191">
            <v>98.367500000000007</v>
          </cell>
          <cell r="AM191">
            <v>100.37500000000001</v>
          </cell>
          <cell r="AN191">
            <v>100.37500000000001</v>
          </cell>
          <cell r="AO191">
            <v>100.37500000000001</v>
          </cell>
          <cell r="AU191" t="str">
            <v>[enter country-specific value</v>
          </cell>
        </row>
        <row r="192">
          <cell r="A192" t="str">
            <v>Straw_Swine (finishing pigs)</v>
          </cell>
          <cell r="B192" t="str">
            <v>-</v>
          </cell>
          <cell r="C192" t="str">
            <v>Straw</v>
          </cell>
          <cell r="D192" t="str">
            <v>-</v>
          </cell>
          <cell r="E192" t="str">
            <v>Swine (finishing pigs)</v>
          </cell>
          <cell r="F192" t="str">
            <v>kg/yr</v>
          </cell>
          <cell r="G192" t="str">
            <v>cs</v>
          </cell>
          <cell r="H192" t="str">
            <v>-</v>
          </cell>
          <cell r="I192" t="str">
            <v>[enter country-specific source]</v>
          </cell>
          <cell r="J192" t="str">
            <v>The default value will be scaled based on the entered housing period/ default housing period</v>
          </cell>
          <cell r="K192">
            <v>133.37100000000001</v>
          </cell>
          <cell r="L192">
            <v>133.37100000000001</v>
          </cell>
          <cell r="M192">
            <v>133.37100000000001</v>
          </cell>
          <cell r="N192">
            <v>133.37100000000001</v>
          </cell>
          <cell r="O192">
            <v>133.37100000000001</v>
          </cell>
          <cell r="P192">
            <v>133.37100000000001</v>
          </cell>
          <cell r="Q192">
            <v>133.37100000000001</v>
          </cell>
          <cell r="R192">
            <v>133.37100000000001</v>
          </cell>
          <cell r="S192">
            <v>133.37100000000001</v>
          </cell>
          <cell r="T192">
            <v>133.37100000000001</v>
          </cell>
          <cell r="U192">
            <v>133.37100000000001</v>
          </cell>
          <cell r="V192">
            <v>133.37100000000001</v>
          </cell>
          <cell r="W192">
            <v>133.37100000000001</v>
          </cell>
          <cell r="X192">
            <v>133.37100000000001</v>
          </cell>
          <cell r="Y192">
            <v>133.37100000000001</v>
          </cell>
          <cell r="Z192">
            <v>133.37100000000001</v>
          </cell>
          <cell r="AA192">
            <v>133.37100000000001</v>
          </cell>
          <cell r="AB192">
            <v>133.37100000000001</v>
          </cell>
          <cell r="AC192">
            <v>133.37100000000001</v>
          </cell>
          <cell r="AD192">
            <v>133.37100000000001</v>
          </cell>
          <cell r="AE192">
            <v>133.37100000000001</v>
          </cell>
          <cell r="AF192">
            <v>133.37100000000001</v>
          </cell>
          <cell r="AG192">
            <v>133.37100000000001</v>
          </cell>
          <cell r="AH192">
            <v>133.37100000000001</v>
          </cell>
          <cell r="AI192">
            <v>133.37100000000001</v>
          </cell>
          <cell r="AJ192">
            <v>133.37100000000001</v>
          </cell>
          <cell r="AK192">
            <v>133.37100000000001</v>
          </cell>
          <cell r="AL192">
            <v>133.37100000000001</v>
          </cell>
          <cell r="AM192">
            <v>133.37100000000001</v>
          </cell>
          <cell r="AN192">
            <v>133.37100000000001</v>
          </cell>
          <cell r="AO192">
            <v>133.37100000000001</v>
          </cell>
          <cell r="AU192" t="str">
            <v>[enter country-specific value</v>
          </cell>
        </row>
        <row r="193">
          <cell r="A193" t="str">
            <v>Straw_Swine (sows)</v>
          </cell>
          <cell r="B193" t="str">
            <v>-</v>
          </cell>
          <cell r="C193" t="str">
            <v>Straw</v>
          </cell>
          <cell r="D193" t="str">
            <v>-</v>
          </cell>
          <cell r="E193" t="str">
            <v>Swine (sows)</v>
          </cell>
          <cell r="F193" t="str">
            <v>kg/yr</v>
          </cell>
          <cell r="G193" t="str">
            <v>cs</v>
          </cell>
          <cell r="H193" t="str">
            <v>-</v>
          </cell>
          <cell r="I193" t="str">
            <v>[enter country-specific source]</v>
          </cell>
          <cell r="J193" t="str">
            <v>The default value will be scaled based on the entered housing period/ default housing period</v>
          </cell>
          <cell r="K193">
            <v>376.4317999999999</v>
          </cell>
          <cell r="L193">
            <v>376.4317999999999</v>
          </cell>
          <cell r="M193">
            <v>376.4317999999999</v>
          </cell>
          <cell r="N193">
            <v>376.4317999999999</v>
          </cell>
          <cell r="O193">
            <v>376.4317999999999</v>
          </cell>
          <cell r="P193">
            <v>376.4317999999999</v>
          </cell>
          <cell r="Q193">
            <v>376.4317999999999</v>
          </cell>
          <cell r="R193">
            <v>376.4317999999999</v>
          </cell>
          <cell r="S193">
            <v>376.4317999999999</v>
          </cell>
          <cell r="T193">
            <v>376.4317999999999</v>
          </cell>
          <cell r="U193">
            <v>376.4317999999999</v>
          </cell>
          <cell r="V193">
            <v>376.4317999999999</v>
          </cell>
          <cell r="W193">
            <v>376.4317999999999</v>
          </cell>
          <cell r="X193">
            <v>376.4317999999999</v>
          </cell>
          <cell r="Y193">
            <v>376.4317999999999</v>
          </cell>
          <cell r="Z193">
            <v>376.4317999999999</v>
          </cell>
          <cell r="AA193">
            <v>376.4317999999999</v>
          </cell>
          <cell r="AB193">
            <v>376.4317999999999</v>
          </cell>
          <cell r="AC193">
            <v>376.4317999999999</v>
          </cell>
          <cell r="AD193">
            <v>376.4317999999999</v>
          </cell>
          <cell r="AE193">
            <v>376.4317999999999</v>
          </cell>
          <cell r="AF193">
            <v>376.4317999999999</v>
          </cell>
          <cell r="AG193">
            <v>376.4317999999999</v>
          </cell>
          <cell r="AH193">
            <v>376.4317999999999</v>
          </cell>
          <cell r="AI193">
            <v>376.4317999999999</v>
          </cell>
          <cell r="AJ193">
            <v>376.4317999999999</v>
          </cell>
          <cell r="AK193">
            <v>376.4317999999999</v>
          </cell>
          <cell r="AL193">
            <v>376.4317999999999</v>
          </cell>
          <cell r="AM193">
            <v>376.4317999999999</v>
          </cell>
          <cell r="AN193">
            <v>376.4317999999999</v>
          </cell>
          <cell r="AO193">
            <v>376.4317999999999</v>
          </cell>
          <cell r="AU193" t="str">
            <v>[enter country-specific value</v>
          </cell>
        </row>
        <row r="194">
          <cell r="A194" t="str">
            <v>Straw_Buffalo</v>
          </cell>
          <cell r="B194" t="str">
            <v>-</v>
          </cell>
          <cell r="C194" t="str">
            <v>Straw</v>
          </cell>
          <cell r="D194" t="str">
            <v>-</v>
          </cell>
          <cell r="E194" t="str">
            <v>Buffalo</v>
          </cell>
          <cell r="F194" t="str">
            <v>kg/yr</v>
          </cell>
          <cell r="G194" t="str">
            <v>D</v>
          </cell>
          <cell r="H194" t="str">
            <v>-</v>
          </cell>
          <cell r="I194" t="str">
            <v>Table 3.7, 3B, EMEP/EEA Guidebook 2019</v>
          </cell>
          <cell r="J194" t="str">
            <v>The default value will be scaled based on the entered housing period/ default housing period</v>
          </cell>
          <cell r="K194">
            <v>1500</v>
          </cell>
          <cell r="L194">
            <v>1500</v>
          </cell>
          <cell r="M194">
            <v>1500</v>
          </cell>
          <cell r="N194">
            <v>1500</v>
          </cell>
          <cell r="O194">
            <v>1500</v>
          </cell>
          <cell r="P194">
            <v>1500</v>
          </cell>
          <cell r="Q194">
            <v>1500</v>
          </cell>
          <cell r="R194">
            <v>1500</v>
          </cell>
          <cell r="S194">
            <v>1500</v>
          </cell>
          <cell r="T194">
            <v>1500</v>
          </cell>
          <cell r="U194">
            <v>1500</v>
          </cell>
          <cell r="V194">
            <v>1500</v>
          </cell>
          <cell r="W194">
            <v>1500</v>
          </cell>
          <cell r="X194">
            <v>1500</v>
          </cell>
          <cell r="Y194">
            <v>1500</v>
          </cell>
          <cell r="Z194">
            <v>1500</v>
          </cell>
          <cell r="AA194">
            <v>1500</v>
          </cell>
          <cell r="AB194">
            <v>1500</v>
          </cell>
          <cell r="AC194">
            <v>1500</v>
          </cell>
          <cell r="AD194">
            <v>1500</v>
          </cell>
          <cell r="AE194">
            <v>1500</v>
          </cell>
          <cell r="AF194">
            <v>1500</v>
          </cell>
          <cell r="AG194">
            <v>1500</v>
          </cell>
          <cell r="AH194">
            <v>1500</v>
          </cell>
          <cell r="AI194">
            <v>1500</v>
          </cell>
          <cell r="AJ194">
            <v>1500</v>
          </cell>
          <cell r="AK194">
            <v>1500</v>
          </cell>
          <cell r="AL194">
            <v>1500</v>
          </cell>
          <cell r="AM194">
            <v>1500</v>
          </cell>
          <cell r="AN194">
            <v>1500</v>
          </cell>
          <cell r="AO194">
            <v>1500</v>
          </cell>
          <cell r="AU194" t="e">
            <v>#N/A</v>
          </cell>
        </row>
        <row r="195">
          <cell r="A195" t="str">
            <v>Straw_Goats</v>
          </cell>
          <cell r="B195" t="str">
            <v>-</v>
          </cell>
          <cell r="C195" t="str">
            <v>Straw</v>
          </cell>
          <cell r="D195" t="str">
            <v>-</v>
          </cell>
          <cell r="E195" t="str">
            <v>Goats</v>
          </cell>
          <cell r="F195" t="str">
            <v>kg/yr</v>
          </cell>
          <cell r="G195" t="str">
            <v>cs</v>
          </cell>
          <cell r="H195" t="str">
            <v>-</v>
          </cell>
          <cell r="I195" t="str">
            <v>[enter country-specific source]</v>
          </cell>
          <cell r="J195" t="str">
            <v>The default value will be scaled based on the entered housing period/ default housing period</v>
          </cell>
          <cell r="K195">
            <v>8.0300000000000065</v>
          </cell>
          <cell r="L195">
            <v>8.0300000000000065</v>
          </cell>
          <cell r="M195">
            <v>8.0300000000000065</v>
          </cell>
          <cell r="N195">
            <v>8.0299999999999851</v>
          </cell>
          <cell r="O195">
            <v>8.0299999999999851</v>
          </cell>
          <cell r="P195">
            <v>8.0299999999999851</v>
          </cell>
          <cell r="Q195">
            <v>8.0300000000000065</v>
          </cell>
          <cell r="R195">
            <v>8.0300000000000065</v>
          </cell>
          <cell r="S195">
            <v>8.0300000000000065</v>
          </cell>
          <cell r="T195">
            <v>8.0300000000000065</v>
          </cell>
          <cell r="U195">
            <v>8.0299999999999851</v>
          </cell>
          <cell r="V195">
            <v>8.0300000000000065</v>
          </cell>
          <cell r="W195">
            <v>8.0300000000000065</v>
          </cell>
          <cell r="X195">
            <v>8.0300000000000065</v>
          </cell>
          <cell r="Y195">
            <v>8.0299999999999851</v>
          </cell>
          <cell r="Z195">
            <v>8.0300000000000065</v>
          </cell>
          <cell r="AA195">
            <v>8.0300000000000065</v>
          </cell>
          <cell r="AB195">
            <v>8.0299999999999851</v>
          </cell>
          <cell r="AC195">
            <v>8.0300000000000065</v>
          </cell>
          <cell r="AD195">
            <v>8.0300000000000065</v>
          </cell>
          <cell r="AE195">
            <v>8.0299999999999851</v>
          </cell>
          <cell r="AF195">
            <v>8.0300000000000065</v>
          </cell>
          <cell r="AG195">
            <v>8.0300000000000065</v>
          </cell>
          <cell r="AH195">
            <v>8.0300000000000065</v>
          </cell>
          <cell r="AI195">
            <v>80.300000000000011</v>
          </cell>
          <cell r="AJ195">
            <v>80.300000000000011</v>
          </cell>
          <cell r="AK195">
            <v>80.300000000000011</v>
          </cell>
          <cell r="AL195">
            <v>80.300000000000011</v>
          </cell>
          <cell r="AM195">
            <v>80.300000000000011</v>
          </cell>
          <cell r="AN195">
            <v>80.300000000000011</v>
          </cell>
          <cell r="AO195">
            <v>80.300000000000011</v>
          </cell>
          <cell r="AU195" t="str">
            <v>[enter country-specific value</v>
          </cell>
        </row>
        <row r="196">
          <cell r="A196" t="str">
            <v>Straw_Horses</v>
          </cell>
          <cell r="B196" t="str">
            <v>-</v>
          </cell>
          <cell r="C196" t="str">
            <v>Straw</v>
          </cell>
          <cell r="D196" t="str">
            <v>-</v>
          </cell>
          <cell r="E196" t="str">
            <v>Horses</v>
          </cell>
          <cell r="F196" t="str">
            <v>kg/yr</v>
          </cell>
          <cell r="G196" t="str">
            <v>cs</v>
          </cell>
          <cell r="H196" t="str">
            <v>-</v>
          </cell>
          <cell r="I196" t="str">
            <v>[enter country-specific source]</v>
          </cell>
          <cell r="J196" t="str">
            <v>The default value will be scaled based on the entered housing period/ default housing period</v>
          </cell>
          <cell r="K196">
            <v>45.551999999999914</v>
          </cell>
          <cell r="L196">
            <v>45.552000000000042</v>
          </cell>
          <cell r="M196">
            <v>45.552000000000042</v>
          </cell>
          <cell r="N196">
            <v>45.551999999999914</v>
          </cell>
          <cell r="O196">
            <v>45.552000000000042</v>
          </cell>
          <cell r="P196">
            <v>45.552000000000042</v>
          </cell>
          <cell r="Q196">
            <v>45.551999999999914</v>
          </cell>
          <cell r="R196">
            <v>45.551999999999914</v>
          </cell>
          <cell r="S196">
            <v>45.552000000000042</v>
          </cell>
          <cell r="T196">
            <v>45.552000000000042</v>
          </cell>
          <cell r="U196">
            <v>48.486599999999903</v>
          </cell>
          <cell r="V196">
            <v>45.989999999999917</v>
          </cell>
          <cell r="W196">
            <v>45.990000000000045</v>
          </cell>
          <cell r="X196">
            <v>45.989999999999917</v>
          </cell>
          <cell r="Y196">
            <v>45.990000000000045</v>
          </cell>
          <cell r="Z196">
            <v>43.405800000000156</v>
          </cell>
          <cell r="AA196">
            <v>44.676000000000037</v>
          </cell>
          <cell r="AB196">
            <v>46.007520000000042</v>
          </cell>
          <cell r="AC196">
            <v>44.395679999999921</v>
          </cell>
          <cell r="AD196">
            <v>43.36200000000003</v>
          </cell>
          <cell r="AE196">
            <v>42.862680000000033</v>
          </cell>
          <cell r="AF196">
            <v>45.911159999999917</v>
          </cell>
          <cell r="AG196">
            <v>43.887600000000042</v>
          </cell>
          <cell r="AH196">
            <v>44.956320000000048</v>
          </cell>
          <cell r="AI196">
            <v>544.87200000000007</v>
          </cell>
          <cell r="AJ196">
            <v>544.87200000000007</v>
          </cell>
          <cell r="AK196">
            <v>544.87200000000007</v>
          </cell>
          <cell r="AL196">
            <v>544.87200000000007</v>
          </cell>
          <cell r="AM196">
            <v>674.52</v>
          </cell>
          <cell r="AN196">
            <v>674.52</v>
          </cell>
          <cell r="AO196">
            <v>674.52</v>
          </cell>
          <cell r="AU196" t="str">
            <v>[enter country-specific value</v>
          </cell>
        </row>
        <row r="197">
          <cell r="A197" t="str">
            <v>Straw_Mules and asses</v>
          </cell>
          <cell r="B197" t="str">
            <v>-</v>
          </cell>
          <cell r="C197" t="str">
            <v>Straw</v>
          </cell>
          <cell r="D197" t="str">
            <v>-</v>
          </cell>
          <cell r="E197" t="str">
            <v>Mules and asses</v>
          </cell>
          <cell r="F197" t="str">
            <v>kg/yr</v>
          </cell>
          <cell r="G197" t="str">
            <v>D</v>
          </cell>
          <cell r="H197" t="str">
            <v>-</v>
          </cell>
          <cell r="I197" t="str">
            <v>Table 3.7, 3B, EMEP/EEA Guidebook 2019</v>
          </cell>
          <cell r="J197" t="str">
            <v>The default value will be scaled based on the entered housing period/ default housing period</v>
          </cell>
          <cell r="K197">
            <v>500</v>
          </cell>
          <cell r="L197">
            <v>500</v>
          </cell>
          <cell r="M197">
            <v>500</v>
          </cell>
          <cell r="N197">
            <v>500</v>
          </cell>
          <cell r="O197">
            <v>500</v>
          </cell>
          <cell r="P197">
            <v>500</v>
          </cell>
          <cell r="Q197">
            <v>500</v>
          </cell>
          <cell r="R197">
            <v>500</v>
          </cell>
          <cell r="S197">
            <v>500</v>
          </cell>
          <cell r="T197">
            <v>500</v>
          </cell>
          <cell r="U197">
            <v>500</v>
          </cell>
          <cell r="V197">
            <v>500</v>
          </cell>
          <cell r="W197">
            <v>500</v>
          </cell>
          <cell r="X197">
            <v>500</v>
          </cell>
          <cell r="Y197">
            <v>500</v>
          </cell>
          <cell r="Z197">
            <v>500</v>
          </cell>
          <cell r="AA197">
            <v>500</v>
          </cell>
          <cell r="AB197">
            <v>500</v>
          </cell>
          <cell r="AC197">
            <v>500</v>
          </cell>
          <cell r="AD197">
            <v>500</v>
          </cell>
          <cell r="AE197">
            <v>500</v>
          </cell>
          <cell r="AF197">
            <v>500</v>
          </cell>
          <cell r="AG197">
            <v>500</v>
          </cell>
          <cell r="AH197">
            <v>500</v>
          </cell>
          <cell r="AI197">
            <v>500</v>
          </cell>
          <cell r="AJ197">
            <v>500</v>
          </cell>
          <cell r="AK197">
            <v>500</v>
          </cell>
          <cell r="AL197">
            <v>500</v>
          </cell>
          <cell r="AM197">
            <v>500</v>
          </cell>
          <cell r="AN197">
            <v>500</v>
          </cell>
          <cell r="AO197">
            <v>500</v>
          </cell>
          <cell r="AU197" t="e">
            <v>#N/A</v>
          </cell>
        </row>
        <row r="198">
          <cell r="A198" t="str">
            <v>Straw_Laying hens</v>
          </cell>
          <cell r="B198" t="str">
            <v>-</v>
          </cell>
          <cell r="C198" t="str">
            <v>Straw</v>
          </cell>
          <cell r="D198" t="str">
            <v>-</v>
          </cell>
          <cell r="E198" t="str">
            <v>Laying hens</v>
          </cell>
          <cell r="F198" t="str">
            <v>kg/yr</v>
          </cell>
          <cell r="G198" t="str">
            <v>cs</v>
          </cell>
          <cell r="H198" t="str">
            <v>-</v>
          </cell>
          <cell r="I198" t="str">
            <v>[enter country-specific source]</v>
          </cell>
          <cell r="J198" t="str">
            <v>The default value will be scaled based on the entered housing period/ default housing period</v>
          </cell>
          <cell r="K198">
            <v>0.86870000000000003</v>
          </cell>
          <cell r="L198">
            <v>0.86870000000000003</v>
          </cell>
          <cell r="M198">
            <v>0.86870000000000003</v>
          </cell>
          <cell r="N198">
            <v>0.86870000000000003</v>
          </cell>
          <cell r="O198">
            <v>0.86870000000000003</v>
          </cell>
          <cell r="P198">
            <v>0.86870000000000003</v>
          </cell>
          <cell r="Q198">
            <v>0.86870000000000003</v>
          </cell>
          <cell r="R198">
            <v>0.86870000000000003</v>
          </cell>
          <cell r="S198">
            <v>0.86870000000000003</v>
          </cell>
          <cell r="T198">
            <v>0.86870000000000003</v>
          </cell>
          <cell r="U198">
            <v>0.86870000000000003</v>
          </cell>
          <cell r="V198">
            <v>0.86870000000000003</v>
          </cell>
          <cell r="W198">
            <v>0.86870000000000003</v>
          </cell>
          <cell r="X198">
            <v>0.86870000000000003</v>
          </cell>
          <cell r="Y198">
            <v>0.86870000000000003</v>
          </cell>
          <cell r="Z198">
            <v>0.86870000000000003</v>
          </cell>
          <cell r="AA198">
            <v>0.86870000000000003</v>
          </cell>
          <cell r="AB198">
            <v>0.86870000000000003</v>
          </cell>
          <cell r="AC198">
            <v>0.86870000000000003</v>
          </cell>
          <cell r="AD198">
            <v>0.86870000000000003</v>
          </cell>
          <cell r="AE198">
            <v>0.86870000000000003</v>
          </cell>
          <cell r="AF198">
            <v>0.86870000000000003</v>
          </cell>
          <cell r="AG198">
            <v>0.86870000000000003</v>
          </cell>
          <cell r="AH198">
            <v>0.86870000000000003</v>
          </cell>
          <cell r="AI198">
            <v>0.86870000000000003</v>
          </cell>
          <cell r="AJ198">
            <v>0.86870000000000003</v>
          </cell>
          <cell r="AK198">
            <v>0.99280000000000013</v>
          </cell>
          <cell r="AL198">
            <v>0.99280000000000013</v>
          </cell>
          <cell r="AM198">
            <v>0.99280000000000013</v>
          </cell>
          <cell r="AN198">
            <v>0.99280000000000013</v>
          </cell>
          <cell r="AO198">
            <v>0.99280000000000013</v>
          </cell>
          <cell r="AU198" t="str">
            <v>[enter country-specific value</v>
          </cell>
        </row>
        <row r="199">
          <cell r="A199" t="str">
            <v>Straw_Broilers</v>
          </cell>
          <cell r="B199" t="str">
            <v>-</v>
          </cell>
          <cell r="C199" t="str">
            <v>Straw</v>
          </cell>
          <cell r="D199" t="str">
            <v>-</v>
          </cell>
          <cell r="E199" t="str">
            <v>Broilers</v>
          </cell>
          <cell r="F199" t="str">
            <v>kg/yr</v>
          </cell>
          <cell r="G199" t="str">
            <v>cs</v>
          </cell>
          <cell r="H199" t="str">
            <v>-</v>
          </cell>
          <cell r="I199" t="str">
            <v>[enter country-specific source]</v>
          </cell>
          <cell r="J199" t="str">
            <v>The default value will be scaled based on the entered housing period/ default housing period</v>
          </cell>
          <cell r="K199">
            <v>1.3413750000000002</v>
          </cell>
          <cell r="L199">
            <v>1.3413750000000002</v>
          </cell>
          <cell r="M199">
            <v>1.3413750000000002</v>
          </cell>
          <cell r="N199">
            <v>1.3413750000000002</v>
          </cell>
          <cell r="O199">
            <v>1.3413750000000002</v>
          </cell>
          <cell r="P199">
            <v>1.3413750000000002</v>
          </cell>
          <cell r="Q199">
            <v>1.3413750000000002</v>
          </cell>
          <cell r="R199">
            <v>1.3413750000000002</v>
          </cell>
          <cell r="S199">
            <v>1.3413750000000002</v>
          </cell>
          <cell r="T199">
            <v>1.3413750000000002</v>
          </cell>
          <cell r="U199">
            <v>1.3413750000000002</v>
          </cell>
          <cell r="V199">
            <v>1.3357686298195048</v>
          </cell>
          <cell r="W199">
            <v>1.3413750000000002</v>
          </cell>
          <cell r="X199">
            <v>1.3413750000000002</v>
          </cell>
          <cell r="Y199">
            <v>1.3413750000000002</v>
          </cell>
          <cell r="Z199">
            <v>1.3413750000000002</v>
          </cell>
          <cell r="AA199">
            <v>1.3413750000000002</v>
          </cell>
          <cell r="AB199">
            <v>1.3413750000000002</v>
          </cell>
          <cell r="AC199">
            <v>1.3413750000000002</v>
          </cell>
          <cell r="AD199">
            <v>1.3413750000000002</v>
          </cell>
          <cell r="AE199">
            <v>1.3478106745614622</v>
          </cell>
          <cell r="AF199">
            <v>1.3551406856444665</v>
          </cell>
          <cell r="AG199">
            <v>1.3600718141576018</v>
          </cell>
          <cell r="AH199">
            <v>1.3650389608255256</v>
          </cell>
          <cell r="AI199">
            <v>1.3875020632737278</v>
          </cell>
          <cell r="AJ199">
            <v>1.3727644305772233</v>
          </cell>
          <cell r="AK199">
            <v>1.5330000000000001</v>
          </cell>
          <cell r="AL199">
            <v>1.5330000000000001</v>
          </cell>
          <cell r="AM199">
            <v>1.5330000000000001</v>
          </cell>
          <cell r="AN199">
            <v>1.5330000000000001</v>
          </cell>
          <cell r="AO199">
            <v>1.5330000000000001</v>
          </cell>
          <cell r="AU199" t="str">
            <v>[enter country-specific value</v>
          </cell>
        </row>
        <row r="200">
          <cell r="A200" t="str">
            <v>Straw_Turkeys</v>
          </cell>
          <cell r="B200" t="str">
            <v>-</v>
          </cell>
          <cell r="C200" t="str">
            <v>Straw</v>
          </cell>
          <cell r="D200" t="str">
            <v>-</v>
          </cell>
          <cell r="E200" t="str">
            <v>Turkeys</v>
          </cell>
          <cell r="F200" t="str">
            <v>kg/yr</v>
          </cell>
          <cell r="G200" t="str">
            <v>cs</v>
          </cell>
          <cell r="H200" t="str">
            <v>-</v>
          </cell>
          <cell r="I200" t="str">
            <v>[enter country-specific source]</v>
          </cell>
          <cell r="J200" t="str">
            <v>The default value will be scaled based on the entered housing period/ default housing period</v>
          </cell>
          <cell r="K200">
            <v>3.3534375000000001</v>
          </cell>
          <cell r="L200">
            <v>3.3534375000000001</v>
          </cell>
          <cell r="M200">
            <v>3.3534375000000001</v>
          </cell>
          <cell r="N200">
            <v>3.3534375000000001</v>
          </cell>
          <cell r="O200">
            <v>3.3534375000000001</v>
          </cell>
          <cell r="P200">
            <v>3.3534375000000001</v>
          </cell>
          <cell r="Q200">
            <v>3.3534375000000001</v>
          </cell>
          <cell r="R200">
            <v>3.3534375000000001</v>
          </cell>
          <cell r="S200">
            <v>3.3534375000000001</v>
          </cell>
          <cell r="T200">
            <v>3.3534375000000001</v>
          </cell>
          <cell r="U200">
            <v>3.3534375000000001</v>
          </cell>
          <cell r="V200">
            <v>3.3534375000000001</v>
          </cell>
          <cell r="W200">
            <v>3.3534375000000001</v>
          </cell>
          <cell r="X200">
            <v>3.3534375000000001</v>
          </cell>
          <cell r="Y200">
            <v>3.3534375000000001</v>
          </cell>
          <cell r="Z200">
            <v>3.3534375000000001</v>
          </cell>
          <cell r="AA200">
            <v>3.3534375000000001</v>
          </cell>
          <cell r="AB200">
            <v>3.3534375000000001</v>
          </cell>
          <cell r="AC200">
            <v>3.3534375000000001</v>
          </cell>
          <cell r="AD200">
            <v>3.3534375000000001</v>
          </cell>
          <cell r="AE200">
            <v>3.3534375000000001</v>
          </cell>
          <cell r="AF200">
            <v>3.3534375000000001</v>
          </cell>
          <cell r="AG200">
            <v>3.3534375000000001</v>
          </cell>
          <cell r="AH200">
            <v>3.3534375000000001</v>
          </cell>
          <cell r="AI200">
            <v>3.3534375000000001</v>
          </cell>
          <cell r="AJ200">
            <v>3.3534375000000001</v>
          </cell>
          <cell r="AK200">
            <v>3.8325</v>
          </cell>
          <cell r="AL200">
            <v>3.8325</v>
          </cell>
          <cell r="AM200">
            <v>3.8325</v>
          </cell>
          <cell r="AN200">
            <v>3.8325</v>
          </cell>
          <cell r="AO200">
            <v>3.8325</v>
          </cell>
          <cell r="AU200" t="str">
            <v>[enter country-specific value</v>
          </cell>
        </row>
        <row r="201">
          <cell r="A201" t="str">
            <v>Straw_Other poultry (ducks)</v>
          </cell>
          <cell r="B201" t="str">
            <v>-</v>
          </cell>
          <cell r="C201" t="str">
            <v>Straw</v>
          </cell>
          <cell r="D201" t="str">
            <v>-</v>
          </cell>
          <cell r="E201" t="str">
            <v>Other poultry (ducks)</v>
          </cell>
          <cell r="F201" t="str">
            <v>kg/yr</v>
          </cell>
          <cell r="G201" t="str">
            <v>cs</v>
          </cell>
          <cell r="H201" t="str">
            <v>-</v>
          </cell>
          <cell r="I201" t="str">
            <v>[enter country-specific source]</v>
          </cell>
          <cell r="J201" t="str">
            <v>The default value will be scaled based on the entered housing period/ default housing period</v>
          </cell>
          <cell r="K201">
            <v>2.6827500000000004</v>
          </cell>
          <cell r="L201">
            <v>2.6827500000000004</v>
          </cell>
          <cell r="M201">
            <v>2.6827500000000004</v>
          </cell>
          <cell r="N201">
            <v>2.6827500000000004</v>
          </cell>
          <cell r="O201">
            <v>2.6827500000000004</v>
          </cell>
          <cell r="P201">
            <v>2.6827500000000004</v>
          </cell>
          <cell r="Q201">
            <v>2.6827500000000004</v>
          </cell>
          <cell r="R201">
            <v>2.6827500000000004</v>
          </cell>
          <cell r="S201">
            <v>2.6827500000000004</v>
          </cell>
          <cell r="T201">
            <v>2.6827500000000004</v>
          </cell>
          <cell r="U201">
            <v>2.6827500000000004</v>
          </cell>
          <cell r="V201">
            <v>2.6827500000000004</v>
          </cell>
          <cell r="W201">
            <v>2.6827500000000004</v>
          </cell>
          <cell r="X201">
            <v>2.6827500000000004</v>
          </cell>
          <cell r="Y201">
            <v>2.6827500000000004</v>
          </cell>
          <cell r="Z201">
            <v>2.6827500000000004</v>
          </cell>
          <cell r="AA201">
            <v>2.6827500000000004</v>
          </cell>
          <cell r="AB201">
            <v>2.6827500000000004</v>
          </cell>
          <cell r="AC201">
            <v>2.6827500000000004</v>
          </cell>
          <cell r="AD201">
            <v>2.6827500000000004</v>
          </cell>
          <cell r="AE201">
            <v>2.6827500000000004</v>
          </cell>
          <cell r="AF201">
            <v>2.6827500000000004</v>
          </cell>
          <cell r="AG201">
            <v>2.6827500000000004</v>
          </cell>
          <cell r="AH201">
            <v>2.6827500000000004</v>
          </cell>
          <cell r="AI201">
            <v>2.6827500000000004</v>
          </cell>
          <cell r="AJ201">
            <v>2.6827500000000004</v>
          </cell>
          <cell r="AK201">
            <v>3.0660000000000003</v>
          </cell>
          <cell r="AL201">
            <v>3.0660000000000003</v>
          </cell>
          <cell r="AM201">
            <v>3.0660000000000003</v>
          </cell>
          <cell r="AN201">
            <v>3.0660000000000003</v>
          </cell>
          <cell r="AO201">
            <v>3.0660000000000003</v>
          </cell>
          <cell r="AU201" t="str">
            <v>[enter country-specific value</v>
          </cell>
        </row>
        <row r="202">
          <cell r="A202" t="str">
            <v>Straw_Other poultry (geese)</v>
          </cell>
          <cell r="B202" t="str">
            <v>-</v>
          </cell>
          <cell r="C202" t="str">
            <v>Straw</v>
          </cell>
          <cell r="D202" t="str">
            <v>-</v>
          </cell>
          <cell r="E202" t="str">
            <v>Other poultry (geese)</v>
          </cell>
          <cell r="F202" t="str">
            <v>kg/yr</v>
          </cell>
          <cell r="G202" t="str">
            <v>cs</v>
          </cell>
          <cell r="H202" t="str">
            <v>-</v>
          </cell>
          <cell r="I202" t="str">
            <v>[enter country-specific source]</v>
          </cell>
          <cell r="J202" t="str">
            <v>The default value will be scaled based on the entered housing period/ default housing period</v>
          </cell>
          <cell r="K202">
            <v>11.4975</v>
          </cell>
          <cell r="L202">
            <v>11.4975</v>
          </cell>
          <cell r="M202">
            <v>11.4975</v>
          </cell>
          <cell r="N202">
            <v>11.4975</v>
          </cell>
          <cell r="O202">
            <v>11.4975</v>
          </cell>
          <cell r="P202">
            <v>11.4975</v>
          </cell>
          <cell r="Q202">
            <v>11.4975</v>
          </cell>
          <cell r="R202">
            <v>11.4975</v>
          </cell>
          <cell r="S202">
            <v>11.4975</v>
          </cell>
          <cell r="T202">
            <v>11.4975</v>
          </cell>
          <cell r="U202">
            <v>11.4975</v>
          </cell>
          <cell r="V202">
            <v>11.4975</v>
          </cell>
          <cell r="W202">
            <v>11.4975</v>
          </cell>
          <cell r="X202">
            <v>11.4975</v>
          </cell>
          <cell r="Y202">
            <v>11.4975</v>
          </cell>
          <cell r="Z202">
            <v>11.4975</v>
          </cell>
          <cell r="AA202">
            <v>11.4975</v>
          </cell>
          <cell r="AB202">
            <v>11.4975</v>
          </cell>
          <cell r="AC202">
            <v>11.4975</v>
          </cell>
          <cell r="AD202">
            <v>11.4975</v>
          </cell>
          <cell r="AE202">
            <v>11.4975</v>
          </cell>
          <cell r="AF202">
            <v>11.4975</v>
          </cell>
          <cell r="AG202">
            <v>11.4975</v>
          </cell>
          <cell r="AH202">
            <v>11.4975</v>
          </cell>
          <cell r="AI202">
            <v>11.4975</v>
          </cell>
          <cell r="AJ202">
            <v>11.4975</v>
          </cell>
          <cell r="AK202">
            <v>11.4975</v>
          </cell>
          <cell r="AL202">
            <v>11.4975</v>
          </cell>
          <cell r="AM202">
            <v>11.4975</v>
          </cell>
          <cell r="AN202">
            <v>11.4975</v>
          </cell>
          <cell r="AO202">
            <v>11.4975</v>
          </cell>
          <cell r="AU202" t="str">
            <v>[enter country-specific value</v>
          </cell>
        </row>
        <row r="203">
          <cell r="A203" t="str">
            <v>Straw_Other animals (fur animals)</v>
          </cell>
          <cell r="B203" t="str">
            <v>-</v>
          </cell>
          <cell r="C203" t="str">
            <v>Straw</v>
          </cell>
          <cell r="D203" t="str">
            <v>-</v>
          </cell>
          <cell r="E203" t="str">
            <v>Other animals (fur animals)</v>
          </cell>
          <cell r="F203" t="str">
            <v>kg/yr</v>
          </cell>
          <cell r="G203" t="str">
            <v>D</v>
          </cell>
          <cell r="H203" t="str">
            <v>-</v>
          </cell>
          <cell r="I203" t="str">
            <v>No default, assumed to be 0</v>
          </cell>
          <cell r="J203" t="str">
            <v>The default value will be scaled based on the entered housing period/ default housing period</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U203" t="e">
            <v>#N/A</v>
          </cell>
        </row>
        <row r="204">
          <cell r="A204" t="str">
            <v>Annual straw use in litter-based manure management systems</v>
          </cell>
        </row>
        <row r="205">
          <cell r="A205" t="str">
            <v>N_added_in_straw_Dairy cattle</v>
          </cell>
          <cell r="B205" t="str">
            <v>-</v>
          </cell>
          <cell r="C205" t="str">
            <v>N_added_in_straw</v>
          </cell>
          <cell r="D205" t="str">
            <v>-</v>
          </cell>
          <cell r="E205" t="str">
            <v>Dairy cattle</v>
          </cell>
          <cell r="F205" t="str">
            <v>kg/animal/yr</v>
          </cell>
          <cell r="G205" t="str">
            <v>CS</v>
          </cell>
          <cell r="H205" t="str">
            <v>-</v>
          </cell>
          <cell r="I205" t="str">
            <v>[enter country-specific source]</v>
          </cell>
          <cell r="K205">
            <v>10.6288</v>
          </cell>
          <cell r="L205">
            <v>10.6288</v>
          </cell>
          <cell r="M205">
            <v>10.32469467787115</v>
          </cell>
          <cell r="N205">
            <v>10.172064064064063</v>
          </cell>
          <cell r="O205">
            <v>10.020072072072072</v>
          </cell>
          <cell r="P205">
            <v>10.249200000000002</v>
          </cell>
          <cell r="Q205">
            <v>10.249200000000002</v>
          </cell>
          <cell r="R205">
            <v>10.249200000000002</v>
          </cell>
          <cell r="S205">
            <v>10.249200000000002</v>
          </cell>
          <cell r="T205">
            <v>11.008399999999998</v>
          </cell>
          <cell r="U205">
            <v>11.006704704704706</v>
          </cell>
          <cell r="V205">
            <v>11.005375167718345</v>
          </cell>
          <cell r="W205">
            <v>10.984883510451308</v>
          </cell>
          <cell r="X205">
            <v>10.981044972960454</v>
          </cell>
          <cell r="Y205">
            <v>10.994537774530329</v>
          </cell>
          <cell r="Z205">
            <v>10.913226118389215</v>
          </cell>
          <cell r="AA205">
            <v>11.029973201535316</v>
          </cell>
          <cell r="AB205">
            <v>11.077334071504128</v>
          </cell>
          <cell r="AC205">
            <v>11.211398934653847</v>
          </cell>
          <cell r="AD205">
            <v>11.385110719845981</v>
          </cell>
          <cell r="AE205">
            <v>11.63055974098846</v>
          </cell>
          <cell r="AF205">
            <v>11.972135647782792</v>
          </cell>
          <cell r="AG205">
            <v>12.141591877047784</v>
          </cell>
          <cell r="AH205">
            <v>12.318043022362202</v>
          </cell>
          <cell r="AI205">
            <v>12.419885857624575</v>
          </cell>
          <cell r="AJ205">
            <v>12.521106768440477</v>
          </cell>
          <cell r="AK205">
            <v>13.577999999999999</v>
          </cell>
          <cell r="AL205">
            <v>13.577999999999999</v>
          </cell>
          <cell r="AM205">
            <v>14.235000000000003</v>
          </cell>
          <cell r="AN205">
            <v>14.235000000000003</v>
          </cell>
          <cell r="AO205">
            <v>14.235000000000003</v>
          </cell>
          <cell r="AU205" t="str">
            <v>[enter country-specific value</v>
          </cell>
        </row>
        <row r="206">
          <cell r="A206" t="str">
            <v>N_added_in_straw_Non-dairy cattle</v>
          </cell>
          <cell r="B206" t="str">
            <v>-</v>
          </cell>
          <cell r="C206" t="str">
            <v>N_added_in_straw</v>
          </cell>
          <cell r="D206" t="str">
            <v>-</v>
          </cell>
          <cell r="E206" t="str">
            <v>Non-dairy cattle</v>
          </cell>
          <cell r="F206" t="str">
            <v>kg/animal/yr</v>
          </cell>
          <cell r="G206" t="str">
            <v>cs</v>
          </cell>
          <cell r="H206" t="str">
            <v>-</v>
          </cell>
          <cell r="I206" t="str">
            <v>[enter country-specific source]</v>
          </cell>
          <cell r="K206">
            <v>7.0064990244306848</v>
          </cell>
          <cell r="L206">
            <v>6.8690010525822807</v>
          </cell>
          <cell r="M206">
            <v>6.8707661272634741</v>
          </cell>
          <cell r="N206">
            <v>6.7760954555811015</v>
          </cell>
          <cell r="O206">
            <v>6.6792568032673527</v>
          </cell>
          <cell r="P206">
            <v>6.7620736189739787</v>
          </cell>
          <cell r="Q206">
            <v>6.7998962830812175</v>
          </cell>
          <cell r="R206">
            <v>6.8880105415931805</v>
          </cell>
          <cell r="S206">
            <v>6.9040525977303275</v>
          </cell>
          <cell r="T206">
            <v>7.1812991551087544</v>
          </cell>
          <cell r="U206">
            <v>7.2376522198824507</v>
          </cell>
          <cell r="V206">
            <v>7.3649048511171777</v>
          </cell>
          <cell r="W206">
            <v>7.4322494495690217</v>
          </cell>
          <cell r="X206">
            <v>7.4859586771641293</v>
          </cell>
          <cell r="Y206">
            <v>7.4825228917648845</v>
          </cell>
          <cell r="Z206">
            <v>7.7008190370539111</v>
          </cell>
          <cell r="AA206">
            <v>7.5696980393740603</v>
          </cell>
          <cell r="AB206">
            <v>7.3773783617191837</v>
          </cell>
          <cell r="AC206">
            <v>7.2153825706890213</v>
          </cell>
          <cell r="AD206">
            <v>7.0561449981156308</v>
          </cell>
          <cell r="AE206">
            <v>6.8621821732053832</v>
          </cell>
          <cell r="AF206">
            <v>6.9119091825480439</v>
          </cell>
          <cell r="AG206">
            <v>6.8836029151471561</v>
          </cell>
          <cell r="AH206">
            <v>6.8899171276156483</v>
          </cell>
          <cell r="AI206">
            <v>6.8793874054172459</v>
          </cell>
          <cell r="AJ206">
            <v>6.8803418487114598</v>
          </cell>
          <cell r="AK206">
            <v>6.9018753510947874</v>
          </cell>
          <cell r="AL206">
            <v>6.7627619797934191</v>
          </cell>
          <cell r="AM206">
            <v>7.1833797911526984</v>
          </cell>
          <cell r="AN206">
            <v>7.0471055912823317</v>
          </cell>
          <cell r="AO206">
            <v>7.108935084781093</v>
          </cell>
          <cell r="AU206" t="str">
            <v>[enter country-specific value</v>
          </cell>
        </row>
        <row r="207">
          <cell r="A207" t="str">
            <v>N_added_in_straw_Non-dairy cattle (calves)</v>
          </cell>
          <cell r="B207" t="str">
            <v>-</v>
          </cell>
          <cell r="C207" t="str">
            <v>N_added_in_straw</v>
          </cell>
          <cell r="D207" t="str">
            <v>-</v>
          </cell>
          <cell r="E207" t="str">
            <v>Non-dairy cattle (calves)</v>
          </cell>
          <cell r="F207" t="str">
            <v>kg/animal/yr</v>
          </cell>
          <cell r="G207" t="str">
            <v>D</v>
          </cell>
          <cell r="H207" t="str">
            <v>-</v>
          </cell>
          <cell r="I207" t="str">
            <v>Table 3.7, 3B, EMEP/EEA Guidebook 2019 - no default, assuming the same as non-dairy cattle</v>
          </cell>
          <cell r="K207">
            <v>2</v>
          </cell>
          <cell r="L207">
            <v>2</v>
          </cell>
          <cell r="M207">
            <v>2</v>
          </cell>
          <cell r="N207">
            <v>2</v>
          </cell>
          <cell r="O207">
            <v>2</v>
          </cell>
          <cell r="P207">
            <v>2</v>
          </cell>
          <cell r="Q207">
            <v>2</v>
          </cell>
          <cell r="R207">
            <v>2</v>
          </cell>
          <cell r="S207">
            <v>2</v>
          </cell>
          <cell r="T207">
            <v>2</v>
          </cell>
          <cell r="U207">
            <v>2</v>
          </cell>
          <cell r="V207">
            <v>2</v>
          </cell>
          <cell r="W207">
            <v>2</v>
          </cell>
          <cell r="X207">
            <v>2</v>
          </cell>
          <cell r="Y207">
            <v>2</v>
          </cell>
          <cell r="Z207">
            <v>2</v>
          </cell>
          <cell r="AA207">
            <v>2</v>
          </cell>
          <cell r="AB207">
            <v>2</v>
          </cell>
          <cell r="AC207">
            <v>2</v>
          </cell>
          <cell r="AD207">
            <v>2</v>
          </cell>
          <cell r="AE207">
            <v>2</v>
          </cell>
          <cell r="AF207">
            <v>2</v>
          </cell>
          <cell r="AG207">
            <v>2</v>
          </cell>
          <cell r="AH207">
            <v>2</v>
          </cell>
          <cell r="AI207">
            <v>2</v>
          </cell>
          <cell r="AJ207">
            <v>2</v>
          </cell>
          <cell r="AK207">
            <v>2</v>
          </cell>
          <cell r="AL207">
            <v>2</v>
          </cell>
          <cell r="AM207">
            <v>2</v>
          </cell>
          <cell r="AN207">
            <v>2</v>
          </cell>
          <cell r="AO207">
            <v>2</v>
          </cell>
          <cell r="AU207" t="e">
            <v>#N/A</v>
          </cell>
        </row>
        <row r="208">
          <cell r="A208" t="str">
            <v>N_added_in_straw_Sheep</v>
          </cell>
          <cell r="B208" t="str">
            <v>-</v>
          </cell>
          <cell r="C208" t="str">
            <v>N_added_in_straw</v>
          </cell>
          <cell r="D208" t="str">
            <v>-</v>
          </cell>
          <cell r="E208" t="str">
            <v>Sheep</v>
          </cell>
          <cell r="F208" t="str">
            <v>kg/animal/yr</v>
          </cell>
          <cell r="G208" t="str">
            <v>CS</v>
          </cell>
          <cell r="H208" t="str">
            <v>-</v>
          </cell>
          <cell r="I208" t="str">
            <v>[enter country-specific source]</v>
          </cell>
          <cell r="K208">
            <v>0.50187500000000007</v>
          </cell>
          <cell r="L208">
            <v>0.50187500000000007</v>
          </cell>
          <cell r="M208">
            <v>0.50187500000000007</v>
          </cell>
          <cell r="N208">
            <v>0.50187500000000007</v>
          </cell>
          <cell r="O208">
            <v>0.50187500000000007</v>
          </cell>
          <cell r="P208">
            <v>0.50187500000000007</v>
          </cell>
          <cell r="Q208">
            <v>0.50187500000000007</v>
          </cell>
          <cell r="R208">
            <v>0.50187500000000007</v>
          </cell>
          <cell r="S208">
            <v>0.50187500000000007</v>
          </cell>
          <cell r="T208">
            <v>0.50187500000000007</v>
          </cell>
          <cell r="U208">
            <v>0.56210000000000004</v>
          </cell>
          <cell r="V208">
            <v>0.54202499999999998</v>
          </cell>
          <cell r="W208">
            <v>0.54202499999999998</v>
          </cell>
          <cell r="X208">
            <v>0.54202499999999998</v>
          </cell>
          <cell r="Y208">
            <v>0.54202499999999998</v>
          </cell>
          <cell r="Z208">
            <v>0.51893875</v>
          </cell>
          <cell r="AA208">
            <v>0.54403250000000003</v>
          </cell>
          <cell r="AB208">
            <v>0.52094624999999994</v>
          </cell>
          <cell r="AC208">
            <v>0.52194999999999991</v>
          </cell>
          <cell r="AD208">
            <v>0.51191249999999999</v>
          </cell>
          <cell r="AE208">
            <v>0.53700625000000002</v>
          </cell>
          <cell r="AF208">
            <v>0.53098374999999998</v>
          </cell>
          <cell r="AG208">
            <v>0.53800999999999999</v>
          </cell>
          <cell r="AH208">
            <v>0.50187500000000007</v>
          </cell>
          <cell r="AI208">
            <v>0.49183750000000004</v>
          </cell>
          <cell r="AJ208">
            <v>0.49183750000000004</v>
          </cell>
          <cell r="AK208">
            <v>0.49183750000000004</v>
          </cell>
          <cell r="AL208">
            <v>0.49183750000000004</v>
          </cell>
          <cell r="AM208">
            <v>0.50187500000000007</v>
          </cell>
          <cell r="AN208">
            <v>0.50187500000000007</v>
          </cell>
          <cell r="AO208">
            <v>0.50187500000000007</v>
          </cell>
          <cell r="AU208" t="str">
            <v>[enter country-specific value</v>
          </cell>
        </row>
        <row r="209">
          <cell r="A209" t="str">
            <v>N_added_in_straw_Swine (finishing pigs)</v>
          </cell>
          <cell r="B209" t="str">
            <v>-</v>
          </cell>
          <cell r="C209" t="str">
            <v>N_added_in_straw</v>
          </cell>
          <cell r="D209" t="str">
            <v>-</v>
          </cell>
          <cell r="E209" t="str">
            <v>Swine (finishing pigs)</v>
          </cell>
          <cell r="F209" t="str">
            <v>kg/animal/yr</v>
          </cell>
          <cell r="G209" t="str">
            <v>CS</v>
          </cell>
          <cell r="H209" t="str">
            <v>-</v>
          </cell>
          <cell r="I209" t="str">
            <v>[enter country-specific source]</v>
          </cell>
          <cell r="K209">
            <v>0.66685500000000009</v>
          </cell>
          <cell r="L209">
            <v>0.66685500000000009</v>
          </cell>
          <cell r="M209">
            <v>0.66685500000000009</v>
          </cell>
          <cell r="N209">
            <v>0.66685500000000009</v>
          </cell>
          <cell r="O209">
            <v>0.66685500000000009</v>
          </cell>
          <cell r="P209">
            <v>0.66685500000000009</v>
          </cell>
          <cell r="Q209">
            <v>0.66685500000000009</v>
          </cell>
          <cell r="R209">
            <v>0.66685500000000009</v>
          </cell>
          <cell r="S209">
            <v>0.66685500000000009</v>
          </cell>
          <cell r="T209">
            <v>0.66685500000000009</v>
          </cell>
          <cell r="U209">
            <v>0.66685500000000009</v>
          </cell>
          <cell r="V209">
            <v>0.66685500000000009</v>
          </cell>
          <cell r="W209">
            <v>0.66685500000000009</v>
          </cell>
          <cell r="X209">
            <v>0.66685500000000009</v>
          </cell>
          <cell r="Y209">
            <v>0.66685500000000009</v>
          </cell>
          <cell r="Z209">
            <v>0.66685500000000009</v>
          </cell>
          <cell r="AA209">
            <v>0.66685500000000009</v>
          </cell>
          <cell r="AB209">
            <v>0.66685500000000009</v>
          </cell>
          <cell r="AC209">
            <v>0.66685500000000009</v>
          </cell>
          <cell r="AD209">
            <v>0.66685500000000009</v>
          </cell>
          <cell r="AE209">
            <v>0.66685500000000009</v>
          </cell>
          <cell r="AF209">
            <v>0.66685500000000009</v>
          </cell>
          <cell r="AG209">
            <v>0.66685500000000009</v>
          </cell>
          <cell r="AH209">
            <v>0.66685500000000009</v>
          </cell>
          <cell r="AI209">
            <v>0.66685500000000009</v>
          </cell>
          <cell r="AJ209">
            <v>0.66685500000000009</v>
          </cell>
          <cell r="AK209">
            <v>0.66685500000000009</v>
          </cell>
          <cell r="AL209">
            <v>0.66685500000000009</v>
          </cell>
          <cell r="AM209">
            <v>0.66685500000000009</v>
          </cell>
          <cell r="AN209">
            <v>0.66685500000000009</v>
          </cell>
          <cell r="AO209">
            <v>0.66685500000000009</v>
          </cell>
          <cell r="AU209" t="str">
            <v>[enter country-specific value</v>
          </cell>
        </row>
        <row r="210">
          <cell r="A210" t="str">
            <v>N_added_in_straw_Swine (sows)</v>
          </cell>
          <cell r="B210" t="str">
            <v>-</v>
          </cell>
          <cell r="C210" t="str">
            <v>N_added_in_straw</v>
          </cell>
          <cell r="D210" t="str">
            <v>-</v>
          </cell>
          <cell r="E210" t="str">
            <v>Swine (sows)</v>
          </cell>
          <cell r="F210" t="str">
            <v>kg/animal/yr</v>
          </cell>
          <cell r="G210" t="str">
            <v>cs</v>
          </cell>
          <cell r="H210" t="str">
            <v>-</v>
          </cell>
          <cell r="I210" t="str">
            <v>[enter country-specific source]</v>
          </cell>
          <cell r="K210">
            <v>1.8821589999999992</v>
          </cell>
          <cell r="L210">
            <v>1.8821589999999992</v>
          </cell>
          <cell r="M210">
            <v>1.8821589999999992</v>
          </cell>
          <cell r="N210">
            <v>1.8821589999999992</v>
          </cell>
          <cell r="O210">
            <v>1.8821589999999992</v>
          </cell>
          <cell r="P210">
            <v>1.8821589999999992</v>
          </cell>
          <cell r="Q210">
            <v>1.8821589999999992</v>
          </cell>
          <cell r="R210">
            <v>1.8821589999999992</v>
          </cell>
          <cell r="S210">
            <v>1.8821589999999992</v>
          </cell>
          <cell r="T210">
            <v>1.8821589999999992</v>
          </cell>
          <cell r="U210">
            <v>1.8821589999999992</v>
          </cell>
          <cell r="V210">
            <v>1.8821589999999992</v>
          </cell>
          <cell r="W210">
            <v>1.8821589999999992</v>
          </cell>
          <cell r="X210">
            <v>1.8821589999999992</v>
          </cell>
          <cell r="Y210">
            <v>1.8821589999999992</v>
          </cell>
          <cell r="Z210">
            <v>1.8821589999999992</v>
          </cell>
          <cell r="AA210">
            <v>1.8821589999999992</v>
          </cell>
          <cell r="AB210">
            <v>1.8821589999999992</v>
          </cell>
          <cell r="AC210">
            <v>1.8821589999999992</v>
          </cell>
          <cell r="AD210">
            <v>1.8821589999999992</v>
          </cell>
          <cell r="AE210">
            <v>1.8821589999999992</v>
          </cell>
          <cell r="AF210">
            <v>1.8821589999999992</v>
          </cell>
          <cell r="AG210">
            <v>1.8821589999999992</v>
          </cell>
          <cell r="AH210">
            <v>1.8821589999999992</v>
          </cell>
          <cell r="AI210">
            <v>1.8821589999999992</v>
          </cell>
          <cell r="AJ210">
            <v>1.8821589999999992</v>
          </cell>
          <cell r="AK210">
            <v>1.8821589999999992</v>
          </cell>
          <cell r="AL210">
            <v>1.8821589999999992</v>
          </cell>
          <cell r="AM210">
            <v>1.8821589999999992</v>
          </cell>
          <cell r="AN210">
            <v>1.8821589999999992</v>
          </cell>
          <cell r="AO210">
            <v>1.8821589999999992</v>
          </cell>
          <cell r="AU210" t="str">
            <v>[enter country-specific value</v>
          </cell>
        </row>
        <row r="211">
          <cell r="A211" t="str">
            <v>N_added_in_straw_Buffalo</v>
          </cell>
          <cell r="B211" t="str">
            <v>-</v>
          </cell>
          <cell r="C211" t="str">
            <v>N_added_in_straw</v>
          </cell>
          <cell r="D211" t="str">
            <v>-</v>
          </cell>
          <cell r="E211" t="str">
            <v>Buffalo</v>
          </cell>
          <cell r="F211" t="str">
            <v>kg/animal/yr</v>
          </cell>
          <cell r="G211" t="str">
            <v>D</v>
          </cell>
          <cell r="H211" t="str">
            <v>-</v>
          </cell>
          <cell r="I211" t="str">
            <v>Table 3.7, 3B, EMEP/EEA Guidebook 2019</v>
          </cell>
          <cell r="K211">
            <v>6</v>
          </cell>
          <cell r="L211">
            <v>6</v>
          </cell>
          <cell r="M211">
            <v>6</v>
          </cell>
          <cell r="N211">
            <v>6</v>
          </cell>
          <cell r="O211">
            <v>6</v>
          </cell>
          <cell r="P211">
            <v>6</v>
          </cell>
          <cell r="Q211">
            <v>6</v>
          </cell>
          <cell r="R211">
            <v>6</v>
          </cell>
          <cell r="S211">
            <v>6</v>
          </cell>
          <cell r="T211">
            <v>6</v>
          </cell>
          <cell r="U211">
            <v>6</v>
          </cell>
          <cell r="V211">
            <v>6</v>
          </cell>
          <cell r="W211">
            <v>6</v>
          </cell>
          <cell r="X211">
            <v>6</v>
          </cell>
          <cell r="Y211">
            <v>6</v>
          </cell>
          <cell r="Z211">
            <v>6</v>
          </cell>
          <cell r="AA211">
            <v>6</v>
          </cell>
          <cell r="AB211">
            <v>6</v>
          </cell>
          <cell r="AC211">
            <v>6</v>
          </cell>
          <cell r="AD211">
            <v>6</v>
          </cell>
          <cell r="AE211">
            <v>6</v>
          </cell>
          <cell r="AF211">
            <v>6</v>
          </cell>
          <cell r="AG211">
            <v>6</v>
          </cell>
          <cell r="AH211">
            <v>6</v>
          </cell>
          <cell r="AI211">
            <v>6</v>
          </cell>
          <cell r="AJ211">
            <v>6</v>
          </cell>
          <cell r="AK211">
            <v>6</v>
          </cell>
          <cell r="AL211">
            <v>6</v>
          </cell>
          <cell r="AM211">
            <v>6</v>
          </cell>
          <cell r="AN211">
            <v>6</v>
          </cell>
          <cell r="AO211">
            <v>6</v>
          </cell>
          <cell r="AU211" t="e">
            <v>#N/A</v>
          </cell>
        </row>
        <row r="212">
          <cell r="A212" t="str">
            <v>N_added_in_straw_Goats</v>
          </cell>
          <cell r="B212" t="str">
            <v>-</v>
          </cell>
          <cell r="C212" t="str">
            <v>N_added_in_straw</v>
          </cell>
          <cell r="D212" t="str">
            <v>-</v>
          </cell>
          <cell r="E212" t="str">
            <v>Goats</v>
          </cell>
          <cell r="F212" t="str">
            <v>kg/animal/yr</v>
          </cell>
          <cell r="G212" t="str">
            <v>cs</v>
          </cell>
          <cell r="H212" t="str">
            <v>-</v>
          </cell>
          <cell r="I212" t="str">
            <v>[enter country-specific source]</v>
          </cell>
          <cell r="K212">
            <v>4.0150000000000033E-2</v>
          </cell>
          <cell r="L212">
            <v>4.0150000000000033E-2</v>
          </cell>
          <cell r="M212">
            <v>4.0150000000000033E-2</v>
          </cell>
          <cell r="N212">
            <v>4.0149999999999922E-2</v>
          </cell>
          <cell r="O212">
            <v>4.0149999999999922E-2</v>
          </cell>
          <cell r="P212">
            <v>4.0149999999999922E-2</v>
          </cell>
          <cell r="Q212">
            <v>4.0150000000000033E-2</v>
          </cell>
          <cell r="R212">
            <v>4.0150000000000033E-2</v>
          </cell>
          <cell r="S212">
            <v>4.0150000000000033E-2</v>
          </cell>
          <cell r="T212">
            <v>4.0150000000000033E-2</v>
          </cell>
          <cell r="U212">
            <v>4.0149999999999922E-2</v>
          </cell>
          <cell r="V212">
            <v>4.0150000000000033E-2</v>
          </cell>
          <cell r="W212">
            <v>4.0150000000000033E-2</v>
          </cell>
          <cell r="X212">
            <v>4.0150000000000033E-2</v>
          </cell>
          <cell r="Y212">
            <v>4.0149999999999922E-2</v>
          </cell>
          <cell r="Z212">
            <v>4.0150000000000033E-2</v>
          </cell>
          <cell r="AA212">
            <v>4.0150000000000033E-2</v>
          </cell>
          <cell r="AB212">
            <v>4.0149999999999922E-2</v>
          </cell>
          <cell r="AC212">
            <v>4.0150000000000033E-2</v>
          </cell>
          <cell r="AD212">
            <v>4.0150000000000033E-2</v>
          </cell>
          <cell r="AE212">
            <v>4.0149999999999922E-2</v>
          </cell>
          <cell r="AF212">
            <v>4.0150000000000033E-2</v>
          </cell>
          <cell r="AG212">
            <v>4.0150000000000033E-2</v>
          </cell>
          <cell r="AH212">
            <v>4.0150000000000033E-2</v>
          </cell>
          <cell r="AI212">
            <v>0.40150000000000008</v>
          </cell>
          <cell r="AJ212">
            <v>0.40150000000000008</v>
          </cell>
          <cell r="AK212">
            <v>0.40150000000000008</v>
          </cell>
          <cell r="AL212">
            <v>0.40150000000000008</v>
          </cell>
          <cell r="AM212">
            <v>0.40150000000000008</v>
          </cell>
          <cell r="AN212">
            <v>0.40150000000000008</v>
          </cell>
          <cell r="AO212">
            <v>0.40150000000000008</v>
          </cell>
          <cell r="AU212" t="str">
            <v>[enter country-specific value</v>
          </cell>
        </row>
        <row r="213">
          <cell r="A213" t="str">
            <v>N_added_in_straw_Horses</v>
          </cell>
          <cell r="B213" t="str">
            <v>-</v>
          </cell>
          <cell r="C213" t="str">
            <v>N_added_in_straw</v>
          </cell>
          <cell r="D213" t="str">
            <v>-</v>
          </cell>
          <cell r="E213" t="str">
            <v>Horses</v>
          </cell>
          <cell r="F213" t="str">
            <v>kg/animal/yr</v>
          </cell>
          <cell r="G213" t="str">
            <v>cs</v>
          </cell>
          <cell r="H213" t="str">
            <v>-</v>
          </cell>
          <cell r="I213" t="str">
            <v>[enter country-specific source]</v>
          </cell>
          <cell r="K213">
            <v>0.22775999999999957</v>
          </cell>
          <cell r="L213">
            <v>0.22776000000000021</v>
          </cell>
          <cell r="M213">
            <v>0.22776000000000021</v>
          </cell>
          <cell r="N213">
            <v>0.22775999999999957</v>
          </cell>
          <cell r="O213">
            <v>0.22776000000000021</v>
          </cell>
          <cell r="P213">
            <v>0.22776000000000021</v>
          </cell>
          <cell r="Q213">
            <v>0.22775999999999957</v>
          </cell>
          <cell r="R213">
            <v>0.22775999999999957</v>
          </cell>
          <cell r="S213">
            <v>0.22776000000000021</v>
          </cell>
          <cell r="T213">
            <v>0.22776000000000021</v>
          </cell>
          <cell r="U213">
            <v>0.24243299999999951</v>
          </cell>
          <cell r="V213">
            <v>0.2299499999999996</v>
          </cell>
          <cell r="W213">
            <v>0.22995000000000021</v>
          </cell>
          <cell r="X213">
            <v>0.2299499999999996</v>
          </cell>
          <cell r="Y213">
            <v>0.22995000000000021</v>
          </cell>
          <cell r="Z213">
            <v>0.21702900000000078</v>
          </cell>
          <cell r="AA213">
            <v>0.22338000000000019</v>
          </cell>
          <cell r="AB213">
            <v>0.23003760000000023</v>
          </cell>
          <cell r="AC213">
            <v>0.22197839999999963</v>
          </cell>
          <cell r="AD213">
            <v>0.21681000000000017</v>
          </cell>
          <cell r="AE213">
            <v>0.21431340000000018</v>
          </cell>
          <cell r="AF213">
            <v>0.22955579999999959</v>
          </cell>
          <cell r="AG213">
            <v>0.21943800000000019</v>
          </cell>
          <cell r="AH213">
            <v>0.22478160000000025</v>
          </cell>
          <cell r="AI213">
            <v>2.7243599999999999</v>
          </cell>
          <cell r="AJ213">
            <v>2.7243599999999999</v>
          </cell>
          <cell r="AK213">
            <v>2.7243599999999999</v>
          </cell>
          <cell r="AL213">
            <v>2.7243599999999999</v>
          </cell>
          <cell r="AM213">
            <v>3.3726000000000003</v>
          </cell>
          <cell r="AN213">
            <v>3.3726000000000003</v>
          </cell>
          <cell r="AO213">
            <v>3.3726000000000003</v>
          </cell>
          <cell r="AU213" t="str">
            <v>[enter country-specific value</v>
          </cell>
        </row>
        <row r="214">
          <cell r="A214" t="str">
            <v>N_added_in_straw_Mules and asses</v>
          </cell>
          <cell r="B214" t="str">
            <v>-</v>
          </cell>
          <cell r="C214" t="str">
            <v>N_added_in_straw</v>
          </cell>
          <cell r="D214" t="str">
            <v>-</v>
          </cell>
          <cell r="E214" t="str">
            <v>Mules and asses</v>
          </cell>
          <cell r="F214" t="str">
            <v>kg/animal/yr</v>
          </cell>
          <cell r="G214" t="str">
            <v>D</v>
          </cell>
          <cell r="H214" t="str">
            <v>-</v>
          </cell>
          <cell r="I214" t="str">
            <v>Table 3.7, 3B, EMEP/EEA Guidebook 2019</v>
          </cell>
          <cell r="K214">
            <v>2</v>
          </cell>
          <cell r="L214">
            <v>2</v>
          </cell>
          <cell r="M214">
            <v>2</v>
          </cell>
          <cell r="N214">
            <v>2</v>
          </cell>
          <cell r="O214">
            <v>2</v>
          </cell>
          <cell r="P214">
            <v>2</v>
          </cell>
          <cell r="Q214">
            <v>2</v>
          </cell>
          <cell r="R214">
            <v>2</v>
          </cell>
          <cell r="S214">
            <v>2</v>
          </cell>
          <cell r="T214">
            <v>2</v>
          </cell>
          <cell r="U214">
            <v>2</v>
          </cell>
          <cell r="V214">
            <v>2</v>
          </cell>
          <cell r="W214">
            <v>2</v>
          </cell>
          <cell r="X214">
            <v>2</v>
          </cell>
          <cell r="Y214">
            <v>2</v>
          </cell>
          <cell r="Z214">
            <v>2</v>
          </cell>
          <cell r="AA214">
            <v>2</v>
          </cell>
          <cell r="AB214">
            <v>2</v>
          </cell>
          <cell r="AC214">
            <v>2</v>
          </cell>
          <cell r="AD214">
            <v>2</v>
          </cell>
          <cell r="AE214">
            <v>2</v>
          </cell>
          <cell r="AF214">
            <v>2</v>
          </cell>
          <cell r="AG214">
            <v>2</v>
          </cell>
          <cell r="AH214">
            <v>2</v>
          </cell>
          <cell r="AI214">
            <v>2</v>
          </cell>
          <cell r="AJ214">
            <v>2</v>
          </cell>
          <cell r="AK214">
            <v>2</v>
          </cell>
          <cell r="AL214">
            <v>2</v>
          </cell>
          <cell r="AM214">
            <v>2</v>
          </cell>
          <cell r="AN214">
            <v>2</v>
          </cell>
          <cell r="AO214">
            <v>2</v>
          </cell>
          <cell r="AU214" t="e">
            <v>#N/A</v>
          </cell>
        </row>
        <row r="215">
          <cell r="A215" t="str">
            <v>N_added_in_straw_Laying hens</v>
          </cell>
          <cell r="B215" t="str">
            <v>-</v>
          </cell>
          <cell r="C215" t="str">
            <v>N_added_in_straw</v>
          </cell>
          <cell r="D215" t="str">
            <v>-</v>
          </cell>
          <cell r="E215" t="str">
            <v>Laying hens</v>
          </cell>
          <cell r="F215" t="str">
            <v>kg/animal/yr</v>
          </cell>
          <cell r="G215" t="str">
            <v>cs</v>
          </cell>
          <cell r="H215" t="str">
            <v>-</v>
          </cell>
          <cell r="I215" t="str">
            <v>[enter country-specific source]</v>
          </cell>
          <cell r="K215">
            <v>4.3435000000000001E-3</v>
          </cell>
          <cell r="L215">
            <v>4.3435000000000001E-3</v>
          </cell>
          <cell r="M215">
            <v>4.3435000000000001E-3</v>
          </cell>
          <cell r="N215">
            <v>4.3435000000000001E-3</v>
          </cell>
          <cell r="O215">
            <v>4.3435000000000001E-3</v>
          </cell>
          <cell r="P215">
            <v>4.3435000000000001E-3</v>
          </cell>
          <cell r="Q215">
            <v>4.3435000000000001E-3</v>
          </cell>
          <cell r="R215">
            <v>4.3435000000000001E-3</v>
          </cell>
          <cell r="S215">
            <v>4.3435000000000001E-3</v>
          </cell>
          <cell r="T215">
            <v>4.3435000000000001E-3</v>
          </cell>
          <cell r="U215">
            <v>4.3435000000000001E-3</v>
          </cell>
          <cell r="V215">
            <v>4.3435000000000001E-3</v>
          </cell>
          <cell r="W215">
            <v>4.3435000000000001E-3</v>
          </cell>
          <cell r="X215">
            <v>4.3435000000000001E-3</v>
          </cell>
          <cell r="Y215">
            <v>4.3435000000000001E-3</v>
          </cell>
          <cell r="Z215">
            <v>4.3435000000000001E-3</v>
          </cell>
          <cell r="AA215">
            <v>4.3435000000000001E-3</v>
          </cell>
          <cell r="AB215">
            <v>4.3435000000000001E-3</v>
          </cell>
          <cell r="AC215">
            <v>4.3435000000000001E-3</v>
          </cell>
          <cell r="AD215">
            <v>4.3435000000000001E-3</v>
          </cell>
          <cell r="AE215">
            <v>4.3435000000000001E-3</v>
          </cell>
          <cell r="AF215">
            <v>4.3435000000000001E-3</v>
          </cell>
          <cell r="AG215">
            <v>4.3435000000000001E-3</v>
          </cell>
          <cell r="AH215">
            <v>4.3435000000000001E-3</v>
          </cell>
          <cell r="AI215">
            <v>4.3435000000000001E-3</v>
          </cell>
          <cell r="AJ215">
            <v>4.3435000000000001E-3</v>
          </cell>
          <cell r="AK215">
            <v>4.9640000000000005E-3</v>
          </cell>
          <cell r="AL215">
            <v>4.9640000000000005E-3</v>
          </cell>
          <cell r="AM215">
            <v>4.9640000000000005E-3</v>
          </cell>
          <cell r="AN215">
            <v>4.9640000000000005E-3</v>
          </cell>
          <cell r="AO215">
            <v>4.9640000000000005E-3</v>
          </cell>
          <cell r="AU215" t="str">
            <v>[enter country-specific value</v>
          </cell>
        </row>
        <row r="216">
          <cell r="A216" t="str">
            <v>N_added_in_straw_Broilers</v>
          </cell>
          <cell r="B216" t="str">
            <v>-</v>
          </cell>
          <cell r="C216" t="str">
            <v>N_added_in_straw</v>
          </cell>
          <cell r="D216" t="str">
            <v>-</v>
          </cell>
          <cell r="E216" t="str">
            <v>Broilers</v>
          </cell>
          <cell r="F216" t="str">
            <v>kg/animal/yr</v>
          </cell>
          <cell r="G216" t="str">
            <v>cs</v>
          </cell>
          <cell r="H216" t="str">
            <v>-</v>
          </cell>
          <cell r="I216" t="str">
            <v>[enter country-specific source]</v>
          </cell>
          <cell r="K216">
            <v>6.706875000000001E-3</v>
          </cell>
          <cell r="L216">
            <v>6.706875000000001E-3</v>
          </cell>
          <cell r="M216">
            <v>6.706875000000001E-3</v>
          </cell>
          <cell r="N216">
            <v>6.706875000000001E-3</v>
          </cell>
          <cell r="O216">
            <v>6.706875000000001E-3</v>
          </cell>
          <cell r="P216">
            <v>6.706875000000001E-3</v>
          </cell>
          <cell r="Q216">
            <v>6.706875000000001E-3</v>
          </cell>
          <cell r="R216">
            <v>6.706875000000001E-3</v>
          </cell>
          <cell r="S216">
            <v>6.706875000000001E-3</v>
          </cell>
          <cell r="T216">
            <v>6.706875000000001E-3</v>
          </cell>
          <cell r="U216">
            <v>6.706875000000001E-3</v>
          </cell>
          <cell r="V216">
            <v>6.6788431490975245E-3</v>
          </cell>
          <cell r="W216">
            <v>6.706875000000001E-3</v>
          </cell>
          <cell r="X216">
            <v>6.706875000000001E-3</v>
          </cell>
          <cell r="Y216">
            <v>6.706875000000001E-3</v>
          </cell>
          <cell r="Z216">
            <v>6.706875000000001E-3</v>
          </cell>
          <cell r="AA216">
            <v>6.706875000000001E-3</v>
          </cell>
          <cell r="AB216">
            <v>6.706875000000001E-3</v>
          </cell>
          <cell r="AC216">
            <v>6.706875000000001E-3</v>
          </cell>
          <cell r="AD216">
            <v>6.706875000000001E-3</v>
          </cell>
          <cell r="AE216">
            <v>6.7390533728073103E-3</v>
          </cell>
          <cell r="AF216">
            <v>6.7757034282223318E-3</v>
          </cell>
          <cell r="AG216">
            <v>6.8003590707880089E-3</v>
          </cell>
          <cell r="AH216">
            <v>6.8251948041276279E-3</v>
          </cell>
          <cell r="AI216">
            <v>6.9375103163686396E-3</v>
          </cell>
          <cell r="AJ216">
            <v>6.8638221528861164E-3</v>
          </cell>
          <cell r="AK216">
            <v>7.6649999999999999E-3</v>
          </cell>
          <cell r="AL216">
            <v>7.6649999999999999E-3</v>
          </cell>
          <cell r="AM216">
            <v>7.6649999999999999E-3</v>
          </cell>
          <cell r="AN216">
            <v>7.6649999999999999E-3</v>
          </cell>
          <cell r="AO216">
            <v>7.6649999999999999E-3</v>
          </cell>
          <cell r="AU216" t="str">
            <v>[enter country-specific value</v>
          </cell>
        </row>
        <row r="217">
          <cell r="A217" t="str">
            <v>N_added_in_straw_Turkeys</v>
          </cell>
          <cell r="B217" t="str">
            <v>-</v>
          </cell>
          <cell r="C217" t="str">
            <v>N_added_in_straw</v>
          </cell>
          <cell r="D217" t="str">
            <v>-</v>
          </cell>
          <cell r="E217" t="str">
            <v>Turkeys</v>
          </cell>
          <cell r="F217" t="str">
            <v>kg/animal/yr</v>
          </cell>
          <cell r="G217" t="str">
            <v>cs</v>
          </cell>
          <cell r="H217" t="str">
            <v>-</v>
          </cell>
          <cell r="I217" t="str">
            <v>[enter country-specific source]</v>
          </cell>
          <cell r="K217">
            <v>1.6767187499999999E-2</v>
          </cell>
          <cell r="L217">
            <v>1.6767187499999999E-2</v>
          </cell>
          <cell r="M217">
            <v>1.6767187499999999E-2</v>
          </cell>
          <cell r="N217">
            <v>1.6767187499999999E-2</v>
          </cell>
          <cell r="O217">
            <v>1.6767187499999999E-2</v>
          </cell>
          <cell r="P217">
            <v>1.6767187499999999E-2</v>
          </cell>
          <cell r="Q217">
            <v>1.6767187499999999E-2</v>
          </cell>
          <cell r="R217">
            <v>1.6767187499999999E-2</v>
          </cell>
          <cell r="S217">
            <v>1.6767187499999999E-2</v>
          </cell>
          <cell r="T217">
            <v>1.6767187499999999E-2</v>
          </cell>
          <cell r="U217">
            <v>1.6767187499999999E-2</v>
          </cell>
          <cell r="V217">
            <v>1.6767187499999999E-2</v>
          </cell>
          <cell r="W217">
            <v>1.6767187499999999E-2</v>
          </cell>
          <cell r="X217">
            <v>1.6767187499999999E-2</v>
          </cell>
          <cell r="Y217">
            <v>1.6767187499999999E-2</v>
          </cell>
          <cell r="Z217">
            <v>1.6767187499999999E-2</v>
          </cell>
          <cell r="AA217">
            <v>1.6767187499999999E-2</v>
          </cell>
          <cell r="AB217">
            <v>1.6767187499999999E-2</v>
          </cell>
          <cell r="AC217">
            <v>1.6767187499999999E-2</v>
          </cell>
          <cell r="AD217">
            <v>1.6767187499999999E-2</v>
          </cell>
          <cell r="AE217">
            <v>1.6767187499999999E-2</v>
          </cell>
          <cell r="AF217">
            <v>1.6767187499999999E-2</v>
          </cell>
          <cell r="AG217">
            <v>1.6767187499999999E-2</v>
          </cell>
          <cell r="AH217">
            <v>1.6767187499999999E-2</v>
          </cell>
          <cell r="AI217">
            <v>1.6767187499999999E-2</v>
          </cell>
          <cell r="AJ217">
            <v>1.6767187499999999E-2</v>
          </cell>
          <cell r="AK217">
            <v>1.9162499999999999E-2</v>
          </cell>
          <cell r="AL217">
            <v>1.9162499999999999E-2</v>
          </cell>
          <cell r="AM217">
            <v>1.9162499999999999E-2</v>
          </cell>
          <cell r="AN217">
            <v>1.9162499999999999E-2</v>
          </cell>
          <cell r="AO217">
            <v>1.9162499999999999E-2</v>
          </cell>
          <cell r="AU217" t="str">
            <v>[enter country-specific value</v>
          </cell>
        </row>
        <row r="218">
          <cell r="A218" t="str">
            <v>N_added_in_straw_Other poultry (ducks)</v>
          </cell>
          <cell r="B218" t="str">
            <v>-</v>
          </cell>
          <cell r="C218" t="str">
            <v>N_added_in_straw</v>
          </cell>
          <cell r="D218" t="str">
            <v>-</v>
          </cell>
          <cell r="E218" t="str">
            <v>Other poultry (ducks)</v>
          </cell>
          <cell r="F218" t="str">
            <v>kg/animal/yr</v>
          </cell>
          <cell r="G218" t="str">
            <v>cs</v>
          </cell>
          <cell r="H218" t="str">
            <v>-</v>
          </cell>
          <cell r="I218" t="str">
            <v>[enter country-specific source]</v>
          </cell>
          <cell r="K218">
            <v>1.3413750000000002E-2</v>
          </cell>
          <cell r="L218">
            <v>1.3413750000000002E-2</v>
          </cell>
          <cell r="M218">
            <v>1.3413750000000002E-2</v>
          </cell>
          <cell r="N218">
            <v>1.3413750000000002E-2</v>
          </cell>
          <cell r="O218">
            <v>1.3413750000000002E-2</v>
          </cell>
          <cell r="P218">
            <v>1.3413750000000002E-2</v>
          </cell>
          <cell r="Q218">
            <v>1.3413750000000002E-2</v>
          </cell>
          <cell r="R218">
            <v>1.3413750000000002E-2</v>
          </cell>
          <cell r="S218">
            <v>1.3413750000000002E-2</v>
          </cell>
          <cell r="T218">
            <v>1.3413750000000002E-2</v>
          </cell>
          <cell r="U218">
            <v>1.3413750000000002E-2</v>
          </cell>
          <cell r="V218">
            <v>1.3413750000000002E-2</v>
          </cell>
          <cell r="W218">
            <v>1.3413750000000002E-2</v>
          </cell>
          <cell r="X218">
            <v>1.3413750000000002E-2</v>
          </cell>
          <cell r="Y218">
            <v>1.3413750000000002E-2</v>
          </cell>
          <cell r="Z218">
            <v>1.3413750000000002E-2</v>
          </cell>
          <cell r="AA218">
            <v>1.3413750000000002E-2</v>
          </cell>
          <cell r="AB218">
            <v>1.3413750000000002E-2</v>
          </cell>
          <cell r="AC218">
            <v>1.3413750000000002E-2</v>
          </cell>
          <cell r="AD218">
            <v>1.3413750000000002E-2</v>
          </cell>
          <cell r="AE218">
            <v>1.3413750000000002E-2</v>
          </cell>
          <cell r="AF218">
            <v>1.3413750000000002E-2</v>
          </cell>
          <cell r="AG218">
            <v>1.3413750000000002E-2</v>
          </cell>
          <cell r="AH218">
            <v>1.3413750000000002E-2</v>
          </cell>
          <cell r="AI218">
            <v>1.3413750000000002E-2</v>
          </cell>
          <cell r="AJ218">
            <v>1.3413750000000002E-2</v>
          </cell>
          <cell r="AK218">
            <v>1.533E-2</v>
          </cell>
          <cell r="AL218">
            <v>1.533E-2</v>
          </cell>
          <cell r="AM218">
            <v>1.533E-2</v>
          </cell>
          <cell r="AN218">
            <v>1.533E-2</v>
          </cell>
          <cell r="AO218">
            <v>1.533E-2</v>
          </cell>
          <cell r="AU218" t="str">
            <v>[enter country-specific value</v>
          </cell>
        </row>
        <row r="219">
          <cell r="A219" t="str">
            <v>N_added_in_straw_Other poultry (geese)</v>
          </cell>
          <cell r="B219" t="str">
            <v>-</v>
          </cell>
          <cell r="C219" t="str">
            <v>N_added_in_straw</v>
          </cell>
          <cell r="D219" t="str">
            <v>-</v>
          </cell>
          <cell r="E219" t="str">
            <v>Other poultry (geese)</v>
          </cell>
          <cell r="F219" t="str">
            <v>kg/animal/yr</v>
          </cell>
          <cell r="G219" t="str">
            <v>cs</v>
          </cell>
          <cell r="H219" t="str">
            <v>-</v>
          </cell>
          <cell r="I219" t="str">
            <v>[enter country-specific source]</v>
          </cell>
          <cell r="K219">
            <v>5.7487500000000004E-2</v>
          </cell>
          <cell r="L219">
            <v>5.7487500000000004E-2</v>
          </cell>
          <cell r="M219">
            <v>5.7487500000000004E-2</v>
          </cell>
          <cell r="N219">
            <v>5.7487500000000004E-2</v>
          </cell>
          <cell r="O219">
            <v>5.7487500000000004E-2</v>
          </cell>
          <cell r="P219">
            <v>5.7487500000000004E-2</v>
          </cell>
          <cell r="Q219">
            <v>5.7487500000000004E-2</v>
          </cell>
          <cell r="R219">
            <v>5.7487500000000004E-2</v>
          </cell>
          <cell r="S219">
            <v>5.7487500000000004E-2</v>
          </cell>
          <cell r="T219">
            <v>5.7487500000000004E-2</v>
          </cell>
          <cell r="U219">
            <v>5.7487500000000004E-2</v>
          </cell>
          <cell r="V219">
            <v>5.7487500000000004E-2</v>
          </cell>
          <cell r="W219">
            <v>5.7487500000000004E-2</v>
          </cell>
          <cell r="X219">
            <v>5.7487500000000004E-2</v>
          </cell>
          <cell r="Y219">
            <v>5.7487500000000004E-2</v>
          </cell>
          <cell r="Z219">
            <v>5.7487500000000004E-2</v>
          </cell>
          <cell r="AA219">
            <v>5.7487500000000004E-2</v>
          </cell>
          <cell r="AB219">
            <v>5.7487500000000004E-2</v>
          </cell>
          <cell r="AC219">
            <v>5.7487500000000004E-2</v>
          </cell>
          <cell r="AD219">
            <v>5.7487500000000004E-2</v>
          </cell>
          <cell r="AE219">
            <v>5.7487500000000004E-2</v>
          </cell>
          <cell r="AF219">
            <v>5.7487500000000004E-2</v>
          </cell>
          <cell r="AG219">
            <v>5.7487500000000004E-2</v>
          </cell>
          <cell r="AH219">
            <v>5.7487500000000004E-2</v>
          </cell>
          <cell r="AI219">
            <v>5.7487500000000004E-2</v>
          </cell>
          <cell r="AJ219">
            <v>5.7487500000000004E-2</v>
          </cell>
          <cell r="AK219">
            <v>5.7487500000000004E-2</v>
          </cell>
          <cell r="AL219">
            <v>5.7487500000000004E-2</v>
          </cell>
          <cell r="AM219">
            <v>5.7487500000000004E-2</v>
          </cell>
          <cell r="AN219">
            <v>5.7487500000000004E-2</v>
          </cell>
          <cell r="AO219">
            <v>5.7487500000000004E-2</v>
          </cell>
          <cell r="AU219" t="str">
            <v>[enter country-specific value</v>
          </cell>
        </row>
        <row r="220">
          <cell r="A220" t="str">
            <v>N_added_in_straw_Other animals (fur animals)</v>
          </cell>
          <cell r="B220" t="str">
            <v>-</v>
          </cell>
          <cell r="C220" t="str">
            <v>N_added_in_straw</v>
          </cell>
          <cell r="D220" t="str">
            <v>-</v>
          </cell>
          <cell r="E220" t="str">
            <v>Other animals (fur animals)</v>
          </cell>
          <cell r="F220" t="str">
            <v>kg/animal/yr</v>
          </cell>
          <cell r="G220" t="str">
            <v>D</v>
          </cell>
          <cell r="H220" t="str">
            <v>-</v>
          </cell>
          <cell r="I220" t="str">
            <v>No default, assumed to be 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U220" t="e">
            <v>#N/A</v>
          </cell>
        </row>
        <row r="221">
          <cell r="A221" t="str">
            <v>EF NH3 house, slurry</v>
          </cell>
        </row>
        <row r="222">
          <cell r="A222" t="str">
            <v>EF_NH3_house_slurry_Dairy cattle</v>
          </cell>
          <cell r="B222" t="str">
            <v>-</v>
          </cell>
          <cell r="C222" t="str">
            <v>EF_NH3_house_slurry</v>
          </cell>
          <cell r="D222" t="str">
            <v>NH3-N</v>
          </cell>
          <cell r="E222" t="str">
            <v>Dairy cattle</v>
          </cell>
          <cell r="F222" t="str">
            <v>Fraction TAN</v>
          </cell>
          <cell r="G222" t="str">
            <v>D</v>
          </cell>
          <cell r="H222" t="str">
            <v>-</v>
          </cell>
          <cell r="I222" t="str">
            <v>Table 3.9, 3B, EMEP/EEA Guidebook 2019</v>
          </cell>
          <cell r="K222">
            <v>0.24</v>
          </cell>
          <cell r="L222">
            <v>0.24</v>
          </cell>
          <cell r="M222">
            <v>0.24</v>
          </cell>
          <cell r="N222">
            <v>0.24</v>
          </cell>
          <cell r="O222">
            <v>0.24</v>
          </cell>
          <cell r="P222">
            <v>0.24</v>
          </cell>
          <cell r="Q222">
            <v>0.24</v>
          </cell>
          <cell r="R222">
            <v>0.24</v>
          </cell>
          <cell r="S222">
            <v>0.24</v>
          </cell>
          <cell r="T222">
            <v>0.24</v>
          </cell>
          <cell r="U222">
            <v>0.24</v>
          </cell>
          <cell r="V222">
            <v>0.24</v>
          </cell>
          <cell r="W222">
            <v>0.24</v>
          </cell>
          <cell r="X222">
            <v>0.24</v>
          </cell>
          <cell r="Y222">
            <v>0.24</v>
          </cell>
          <cell r="Z222">
            <v>0.24</v>
          </cell>
          <cell r="AA222">
            <v>0.24</v>
          </cell>
          <cell r="AB222">
            <v>0.24</v>
          </cell>
          <cell r="AC222">
            <v>0.24</v>
          </cell>
          <cell r="AD222">
            <v>0.24</v>
          </cell>
          <cell r="AE222">
            <v>0.24</v>
          </cell>
          <cell r="AF222">
            <v>0.24</v>
          </cell>
          <cell r="AG222">
            <v>0.24</v>
          </cell>
          <cell r="AH222">
            <v>0.24</v>
          </cell>
          <cell r="AI222">
            <v>0.24</v>
          </cell>
          <cell r="AJ222">
            <v>0.24</v>
          </cell>
          <cell r="AK222">
            <v>0.24</v>
          </cell>
          <cell r="AL222">
            <v>0.24</v>
          </cell>
          <cell r="AM222">
            <v>0.24</v>
          </cell>
          <cell r="AN222">
            <v>0.24</v>
          </cell>
          <cell r="AO222">
            <v>0.24</v>
          </cell>
          <cell r="AU222" t="e">
            <v>#N/A</v>
          </cell>
        </row>
        <row r="223">
          <cell r="A223" t="str">
            <v>EF_NH3_house_slurry_Dairy cattle_tied housing</v>
          </cell>
          <cell r="B223" t="str">
            <v>-</v>
          </cell>
          <cell r="C223" t="str">
            <v>EF_NH3_house_slurry</v>
          </cell>
          <cell r="D223" t="str">
            <v>NH3-N</v>
          </cell>
          <cell r="E223" t="str">
            <v>Dairy cattle_tied housing</v>
          </cell>
          <cell r="F223" t="str">
            <v>Fraction TAN</v>
          </cell>
          <cell r="G223" t="str">
            <v>D</v>
          </cell>
          <cell r="H223" t="str">
            <v>-</v>
          </cell>
          <cell r="I223" t="str">
            <v>Table 3.9, 3B, EMEP/EEA Guidebook 2019</v>
          </cell>
          <cell r="K223">
            <v>0.09</v>
          </cell>
          <cell r="L223">
            <v>0.09</v>
          </cell>
          <cell r="M223">
            <v>0.09</v>
          </cell>
          <cell r="N223">
            <v>0.09</v>
          </cell>
          <cell r="O223">
            <v>0.09</v>
          </cell>
          <cell r="P223">
            <v>0.09</v>
          </cell>
          <cell r="Q223">
            <v>0.09</v>
          </cell>
          <cell r="R223">
            <v>0.09</v>
          </cell>
          <cell r="S223">
            <v>0.09</v>
          </cell>
          <cell r="T223">
            <v>0.09</v>
          </cell>
          <cell r="U223">
            <v>0.09</v>
          </cell>
          <cell r="V223">
            <v>0.09</v>
          </cell>
          <cell r="W223">
            <v>0.09</v>
          </cell>
          <cell r="X223">
            <v>0.09</v>
          </cell>
          <cell r="Y223">
            <v>0.09</v>
          </cell>
          <cell r="Z223">
            <v>0.09</v>
          </cell>
          <cell r="AA223">
            <v>0.09</v>
          </cell>
          <cell r="AB223">
            <v>0.09</v>
          </cell>
          <cell r="AC223">
            <v>0.09</v>
          </cell>
          <cell r="AD223">
            <v>0.09</v>
          </cell>
          <cell r="AE223">
            <v>0.09</v>
          </cell>
          <cell r="AF223">
            <v>0.09</v>
          </cell>
          <cell r="AG223">
            <v>0.09</v>
          </cell>
          <cell r="AH223">
            <v>0.09</v>
          </cell>
          <cell r="AI223">
            <v>0.09</v>
          </cell>
          <cell r="AJ223">
            <v>0.09</v>
          </cell>
          <cell r="AK223">
            <v>0.09</v>
          </cell>
          <cell r="AL223">
            <v>0.09</v>
          </cell>
          <cell r="AM223">
            <v>0.09</v>
          </cell>
          <cell r="AN223">
            <v>0.09</v>
          </cell>
          <cell r="AO223">
            <v>0.09</v>
          </cell>
          <cell r="AU223" t="e">
            <v>#N/A</v>
          </cell>
        </row>
        <row r="224">
          <cell r="A224" t="str">
            <v>EF_NH3_house_slurry_Non-dairy cattle</v>
          </cell>
          <cell r="B224" t="str">
            <v>-</v>
          </cell>
          <cell r="C224" t="str">
            <v>EF_NH3_house_slurry</v>
          </cell>
          <cell r="D224" t="str">
            <v>NH3-N</v>
          </cell>
          <cell r="E224" t="str">
            <v>Non-dairy cattle</v>
          </cell>
          <cell r="F224" t="str">
            <v>Fraction TAN</v>
          </cell>
          <cell r="G224" t="str">
            <v>D</v>
          </cell>
          <cell r="H224" t="str">
            <v>-</v>
          </cell>
          <cell r="I224" t="str">
            <v>Table 3.9, 3B, EMEP/EEA Guidebook 2019</v>
          </cell>
          <cell r="K224">
            <v>0.24</v>
          </cell>
          <cell r="L224">
            <v>0.24</v>
          </cell>
          <cell r="M224">
            <v>0.24</v>
          </cell>
          <cell r="N224">
            <v>0.24</v>
          </cell>
          <cell r="O224">
            <v>0.24</v>
          </cell>
          <cell r="P224">
            <v>0.24</v>
          </cell>
          <cell r="Q224">
            <v>0.24</v>
          </cell>
          <cell r="R224">
            <v>0.24</v>
          </cell>
          <cell r="S224">
            <v>0.24</v>
          </cell>
          <cell r="T224">
            <v>0.24</v>
          </cell>
          <cell r="U224">
            <v>0.24</v>
          </cell>
          <cell r="V224">
            <v>0.24</v>
          </cell>
          <cell r="W224">
            <v>0.24</v>
          </cell>
          <cell r="X224">
            <v>0.24</v>
          </cell>
          <cell r="Y224">
            <v>0.24</v>
          </cell>
          <cell r="Z224">
            <v>0.24</v>
          </cell>
          <cell r="AA224">
            <v>0.24</v>
          </cell>
          <cell r="AB224">
            <v>0.24</v>
          </cell>
          <cell r="AC224">
            <v>0.24</v>
          </cell>
          <cell r="AD224">
            <v>0.24</v>
          </cell>
          <cell r="AE224">
            <v>0.24</v>
          </cell>
          <cell r="AF224">
            <v>0.24</v>
          </cell>
          <cell r="AG224">
            <v>0.24</v>
          </cell>
          <cell r="AH224">
            <v>0.24</v>
          </cell>
          <cell r="AI224">
            <v>0.24</v>
          </cell>
          <cell r="AJ224">
            <v>0.24</v>
          </cell>
          <cell r="AK224">
            <v>0.24</v>
          </cell>
          <cell r="AL224">
            <v>0.24</v>
          </cell>
          <cell r="AM224">
            <v>0.24</v>
          </cell>
          <cell r="AN224">
            <v>0.24</v>
          </cell>
          <cell r="AO224">
            <v>0.24</v>
          </cell>
          <cell r="AU224" t="e">
            <v>#N/A</v>
          </cell>
        </row>
        <row r="225">
          <cell r="A225" t="str">
            <v>EF_NH3_house_slurry_Non-dairy cattle (calves)</v>
          </cell>
          <cell r="B225" t="str">
            <v>-</v>
          </cell>
          <cell r="C225" t="str">
            <v>EF_NH3_house_slurry</v>
          </cell>
          <cell r="D225" t="str">
            <v>NH3-N</v>
          </cell>
          <cell r="E225" t="str">
            <v>Non-dairy cattle (calves)</v>
          </cell>
          <cell r="F225" t="str">
            <v>Fraction TAN</v>
          </cell>
          <cell r="G225" t="str">
            <v>D</v>
          </cell>
          <cell r="H225" t="str">
            <v>-</v>
          </cell>
          <cell r="I225" t="str">
            <v>Table 3.9, 3B, EMEP/EEA Guidebook 2019 - no default, assuming the same as non-dairy cattle</v>
          </cell>
          <cell r="K225">
            <v>0.24</v>
          </cell>
          <cell r="L225">
            <v>0.24</v>
          </cell>
          <cell r="M225">
            <v>0.24</v>
          </cell>
          <cell r="N225">
            <v>0.24</v>
          </cell>
          <cell r="O225">
            <v>0.24</v>
          </cell>
          <cell r="P225">
            <v>0.24</v>
          </cell>
          <cell r="Q225">
            <v>0.24</v>
          </cell>
          <cell r="R225">
            <v>0.24</v>
          </cell>
          <cell r="S225">
            <v>0.24</v>
          </cell>
          <cell r="T225">
            <v>0.24</v>
          </cell>
          <cell r="U225">
            <v>0.24</v>
          </cell>
          <cell r="V225">
            <v>0.24</v>
          </cell>
          <cell r="W225">
            <v>0.24</v>
          </cell>
          <cell r="X225">
            <v>0.24</v>
          </cell>
          <cell r="Y225">
            <v>0.24</v>
          </cell>
          <cell r="Z225">
            <v>0.24</v>
          </cell>
          <cell r="AA225">
            <v>0.24</v>
          </cell>
          <cell r="AB225">
            <v>0.24</v>
          </cell>
          <cell r="AC225">
            <v>0.24</v>
          </cell>
          <cell r="AD225">
            <v>0.24</v>
          </cell>
          <cell r="AE225">
            <v>0.24</v>
          </cell>
          <cell r="AF225">
            <v>0.24</v>
          </cell>
          <cell r="AG225">
            <v>0.24</v>
          </cell>
          <cell r="AH225">
            <v>0.24</v>
          </cell>
          <cell r="AI225">
            <v>0.24</v>
          </cell>
          <cell r="AJ225">
            <v>0.24</v>
          </cell>
          <cell r="AK225">
            <v>0.24</v>
          </cell>
          <cell r="AL225">
            <v>0.24</v>
          </cell>
          <cell r="AM225">
            <v>0.24</v>
          </cell>
          <cell r="AN225">
            <v>0.24</v>
          </cell>
          <cell r="AO225">
            <v>0.24</v>
          </cell>
          <cell r="AU225" t="e">
            <v>#N/A</v>
          </cell>
        </row>
        <row r="226">
          <cell r="A226" t="str">
            <v>EF_NH3_house_slurry_Sheep</v>
          </cell>
          <cell r="B226" t="str">
            <v>-</v>
          </cell>
          <cell r="C226" t="str">
            <v>EF_NH3_house_slurry</v>
          </cell>
          <cell r="D226" t="str">
            <v>NH3-N</v>
          </cell>
          <cell r="E226" t="str">
            <v>Sheep</v>
          </cell>
          <cell r="F226" t="str">
            <v>Fraction TAN</v>
          </cell>
          <cell r="G226" t="str">
            <v>D</v>
          </cell>
          <cell r="H226" t="str">
            <v>-</v>
          </cell>
          <cell r="I226" t="str">
            <v>No default, assumed to be 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U226" t="e">
            <v>#N/A</v>
          </cell>
        </row>
        <row r="227">
          <cell r="A227" t="str">
            <v>EF_NH3_house_slurry_Swine (finishing pigs)</v>
          </cell>
          <cell r="B227" t="str">
            <v>-</v>
          </cell>
          <cell r="C227" t="str">
            <v>EF_NH3_house_slurry</v>
          </cell>
          <cell r="D227" t="str">
            <v>NH3-N</v>
          </cell>
          <cell r="E227" t="str">
            <v>Swine (finishing pigs)</v>
          </cell>
          <cell r="F227" t="str">
            <v>Fraction TAN</v>
          </cell>
          <cell r="G227" t="str">
            <v>D</v>
          </cell>
          <cell r="H227" t="str">
            <v>-</v>
          </cell>
          <cell r="I227" t="str">
            <v>Table 3.9, 3B, EMEP/EEA Guidebook 2019</v>
          </cell>
          <cell r="K227">
            <v>0.27</v>
          </cell>
          <cell r="L227">
            <v>0.27</v>
          </cell>
          <cell r="M227">
            <v>0.27</v>
          </cell>
          <cell r="N227">
            <v>0.27</v>
          </cell>
          <cell r="O227">
            <v>0.27</v>
          </cell>
          <cell r="P227">
            <v>0.27</v>
          </cell>
          <cell r="Q227">
            <v>0.27</v>
          </cell>
          <cell r="R227">
            <v>0.27</v>
          </cell>
          <cell r="S227">
            <v>0.27</v>
          </cell>
          <cell r="T227">
            <v>0.27</v>
          </cell>
          <cell r="U227">
            <v>0.27</v>
          </cell>
          <cell r="V227">
            <v>0.27</v>
          </cell>
          <cell r="W227">
            <v>0.27</v>
          </cell>
          <cell r="X227">
            <v>0.27</v>
          </cell>
          <cell r="Y227">
            <v>0.27</v>
          </cell>
          <cell r="Z227">
            <v>0.27</v>
          </cell>
          <cell r="AA227">
            <v>0.27</v>
          </cell>
          <cell r="AB227">
            <v>0.27</v>
          </cell>
          <cell r="AC227">
            <v>0.27</v>
          </cell>
          <cell r="AD227">
            <v>0.27</v>
          </cell>
          <cell r="AE227">
            <v>0.27</v>
          </cell>
          <cell r="AF227">
            <v>0.27</v>
          </cell>
          <cell r="AG227">
            <v>0.27</v>
          </cell>
          <cell r="AH227">
            <v>0.27</v>
          </cell>
          <cell r="AI227">
            <v>0.27</v>
          </cell>
          <cell r="AJ227">
            <v>0.27</v>
          </cell>
          <cell r="AK227">
            <v>0.27</v>
          </cell>
          <cell r="AL227">
            <v>0.27</v>
          </cell>
          <cell r="AM227">
            <v>0.27</v>
          </cell>
          <cell r="AN227">
            <v>0.27</v>
          </cell>
          <cell r="AO227">
            <v>0.27</v>
          </cell>
          <cell r="AU227" t="e">
            <v>#N/A</v>
          </cell>
        </row>
        <row r="228">
          <cell r="A228" t="str">
            <v>EF_NH3_house_slurry_Swine (sows)</v>
          </cell>
          <cell r="B228" t="str">
            <v>-</v>
          </cell>
          <cell r="C228" t="str">
            <v>EF_NH3_house_slurry</v>
          </cell>
          <cell r="D228" t="str">
            <v>NH3-N</v>
          </cell>
          <cell r="E228" t="str">
            <v>Swine (sows)</v>
          </cell>
          <cell r="F228" t="str">
            <v>Fraction TAN</v>
          </cell>
          <cell r="G228" t="str">
            <v>D</v>
          </cell>
          <cell r="H228" t="str">
            <v>-</v>
          </cell>
          <cell r="I228" t="str">
            <v>Table 3.9, 3B, EMEP/EEA Guidebook 2019</v>
          </cell>
          <cell r="K228">
            <v>0.35</v>
          </cell>
          <cell r="L228">
            <v>0.35</v>
          </cell>
          <cell r="M228">
            <v>0.35</v>
          </cell>
          <cell r="N228">
            <v>0.35</v>
          </cell>
          <cell r="O228">
            <v>0.35</v>
          </cell>
          <cell r="P228">
            <v>0.35</v>
          </cell>
          <cell r="Q228">
            <v>0.35</v>
          </cell>
          <cell r="R228">
            <v>0.35</v>
          </cell>
          <cell r="S228">
            <v>0.35</v>
          </cell>
          <cell r="T228">
            <v>0.35</v>
          </cell>
          <cell r="U228">
            <v>0.35</v>
          </cell>
          <cell r="V228">
            <v>0.35</v>
          </cell>
          <cell r="W228">
            <v>0.35</v>
          </cell>
          <cell r="X228">
            <v>0.35</v>
          </cell>
          <cell r="Y228">
            <v>0.35</v>
          </cell>
          <cell r="Z228">
            <v>0.35</v>
          </cell>
          <cell r="AA228">
            <v>0.35</v>
          </cell>
          <cell r="AB228">
            <v>0.35</v>
          </cell>
          <cell r="AC228">
            <v>0.35</v>
          </cell>
          <cell r="AD228">
            <v>0.35</v>
          </cell>
          <cell r="AE228">
            <v>0.35</v>
          </cell>
          <cell r="AF228">
            <v>0.35</v>
          </cell>
          <cell r="AG228">
            <v>0.35</v>
          </cell>
          <cell r="AH228">
            <v>0.35</v>
          </cell>
          <cell r="AI228">
            <v>0.35</v>
          </cell>
          <cell r="AJ228">
            <v>0.35</v>
          </cell>
          <cell r="AK228">
            <v>0.35</v>
          </cell>
          <cell r="AL228">
            <v>0.35</v>
          </cell>
          <cell r="AM228">
            <v>0.35</v>
          </cell>
          <cell r="AN228">
            <v>0.35</v>
          </cell>
          <cell r="AO228">
            <v>0.35</v>
          </cell>
          <cell r="AU228" t="e">
            <v>#N/A</v>
          </cell>
        </row>
        <row r="229">
          <cell r="A229" t="str">
            <v>EF_NH3_house_slurry_Buffalo</v>
          </cell>
          <cell r="B229" t="str">
            <v>-</v>
          </cell>
          <cell r="C229" t="str">
            <v>EF_NH3_house_slurry</v>
          </cell>
          <cell r="D229" t="str">
            <v>NH3-N</v>
          </cell>
          <cell r="E229" t="str">
            <v>Buffalo</v>
          </cell>
          <cell r="F229" t="str">
            <v>Fraction TAN</v>
          </cell>
          <cell r="G229" t="str">
            <v>D</v>
          </cell>
          <cell r="H229" t="str">
            <v>-</v>
          </cell>
          <cell r="I229" t="str">
            <v>No default, assumed to be 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U229" t="e">
            <v>#N/A</v>
          </cell>
        </row>
        <row r="230">
          <cell r="A230" t="str">
            <v>EF_NH3_house_slurry_Goats</v>
          </cell>
          <cell r="B230" t="str">
            <v>-</v>
          </cell>
          <cell r="C230" t="str">
            <v>EF_NH3_house_slurry</v>
          </cell>
          <cell r="D230" t="str">
            <v>NH3-N</v>
          </cell>
          <cell r="E230" t="str">
            <v>Goats</v>
          </cell>
          <cell r="F230" t="str">
            <v>Fraction TAN</v>
          </cell>
          <cell r="G230" t="str">
            <v>D</v>
          </cell>
          <cell r="H230" t="str">
            <v>-</v>
          </cell>
          <cell r="I230" t="str">
            <v>No default, assumed to be 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U230" t="e">
            <v>#N/A</v>
          </cell>
        </row>
        <row r="231">
          <cell r="A231" t="str">
            <v>EF_NH3_house_slurry_Horses</v>
          </cell>
          <cell r="B231" t="str">
            <v>-</v>
          </cell>
          <cell r="C231" t="str">
            <v>EF_NH3_house_slurry</v>
          </cell>
          <cell r="D231" t="str">
            <v>NH3-N</v>
          </cell>
          <cell r="E231" t="str">
            <v>Horses</v>
          </cell>
          <cell r="F231" t="str">
            <v>Fraction TAN</v>
          </cell>
          <cell r="G231" t="str">
            <v>D</v>
          </cell>
          <cell r="H231" t="str">
            <v>-</v>
          </cell>
          <cell r="I231" t="str">
            <v>No default, assumed to be 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U231" t="e">
            <v>#N/A</v>
          </cell>
        </row>
        <row r="232">
          <cell r="A232" t="str">
            <v>EF_NH3_house_slurry_Mules and asses</v>
          </cell>
          <cell r="B232" t="str">
            <v>-</v>
          </cell>
          <cell r="C232" t="str">
            <v>EF_NH3_house_slurry</v>
          </cell>
          <cell r="D232" t="str">
            <v>NH3-N</v>
          </cell>
          <cell r="E232" t="str">
            <v>Mules and asses</v>
          </cell>
          <cell r="F232" t="str">
            <v>Fraction TAN</v>
          </cell>
          <cell r="G232" t="str">
            <v>D</v>
          </cell>
          <cell r="H232" t="str">
            <v>-</v>
          </cell>
          <cell r="I232" t="str">
            <v>No default, assumed to be 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U232" t="e">
            <v>#N/A</v>
          </cell>
        </row>
        <row r="233">
          <cell r="A233" t="str">
            <v>EF_NH3_house_slurry_Laying hens</v>
          </cell>
          <cell r="B233" t="str">
            <v>-</v>
          </cell>
          <cell r="C233" t="str">
            <v>EF_NH3_house_slurry</v>
          </cell>
          <cell r="D233" t="str">
            <v>NH3-N</v>
          </cell>
          <cell r="E233" t="str">
            <v>Laying hens</v>
          </cell>
          <cell r="F233" t="str">
            <v>Fraction TAN</v>
          </cell>
          <cell r="G233" t="str">
            <v>D</v>
          </cell>
          <cell r="H233" t="str">
            <v>-</v>
          </cell>
          <cell r="I233" t="str">
            <v>Table 3.9, 3B, EMEP/EEA Guidebook 2019</v>
          </cell>
          <cell r="K233">
            <v>0.41</v>
          </cell>
          <cell r="L233">
            <v>0.41</v>
          </cell>
          <cell r="M233">
            <v>0.41</v>
          </cell>
          <cell r="N233">
            <v>0.41</v>
          </cell>
          <cell r="O233">
            <v>0.41</v>
          </cell>
          <cell r="P233">
            <v>0.41</v>
          </cell>
          <cell r="Q233">
            <v>0.41</v>
          </cell>
          <cell r="R233">
            <v>0.41</v>
          </cell>
          <cell r="S233">
            <v>0.41</v>
          </cell>
          <cell r="T233">
            <v>0.41</v>
          </cell>
          <cell r="U233">
            <v>0.41</v>
          </cell>
          <cell r="V233">
            <v>0.41</v>
          </cell>
          <cell r="W233">
            <v>0.41</v>
          </cell>
          <cell r="X233">
            <v>0.41</v>
          </cell>
          <cell r="Y233">
            <v>0.41</v>
          </cell>
          <cell r="Z233">
            <v>0.41</v>
          </cell>
          <cell r="AA233">
            <v>0.41</v>
          </cell>
          <cell r="AB233">
            <v>0.41</v>
          </cell>
          <cell r="AC233">
            <v>0.41</v>
          </cell>
          <cell r="AD233">
            <v>0.41</v>
          </cell>
          <cell r="AE233">
            <v>0.41</v>
          </cell>
          <cell r="AF233">
            <v>0.41</v>
          </cell>
          <cell r="AG233">
            <v>0.41</v>
          </cell>
          <cell r="AH233">
            <v>0.41</v>
          </cell>
          <cell r="AI233">
            <v>0.41</v>
          </cell>
          <cell r="AJ233">
            <v>0.41</v>
          </cell>
          <cell r="AK233">
            <v>0.41</v>
          </cell>
          <cell r="AL233">
            <v>0.41</v>
          </cell>
          <cell r="AM233">
            <v>0.41</v>
          </cell>
          <cell r="AN233">
            <v>0.41</v>
          </cell>
          <cell r="AO233">
            <v>0.41</v>
          </cell>
          <cell r="AU233" t="e">
            <v>#N/A</v>
          </cell>
        </row>
        <row r="234">
          <cell r="A234" t="str">
            <v>EF_NH3_house_slurry_Broilers</v>
          </cell>
          <cell r="B234" t="str">
            <v>-</v>
          </cell>
          <cell r="C234" t="str">
            <v>EF_NH3_house_slurry</v>
          </cell>
          <cell r="D234" t="str">
            <v>NH3-N</v>
          </cell>
          <cell r="E234" t="str">
            <v>Broilers</v>
          </cell>
          <cell r="F234" t="str">
            <v>Fraction TAN</v>
          </cell>
          <cell r="G234" t="str">
            <v>D</v>
          </cell>
          <cell r="H234" t="str">
            <v>-</v>
          </cell>
          <cell r="I234" t="str">
            <v>No default, assumed to be 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U234" t="e">
            <v>#N/A</v>
          </cell>
        </row>
        <row r="235">
          <cell r="A235" t="str">
            <v>EF_NH3_house_slurry_Turkeys</v>
          </cell>
          <cell r="B235" t="str">
            <v>-</v>
          </cell>
          <cell r="C235" t="str">
            <v>EF_NH3_house_slurry</v>
          </cell>
          <cell r="D235" t="str">
            <v>NH3-N</v>
          </cell>
          <cell r="E235" t="str">
            <v>Turkeys</v>
          </cell>
          <cell r="F235" t="str">
            <v>Fraction TAN</v>
          </cell>
          <cell r="G235" t="str">
            <v>D</v>
          </cell>
          <cell r="H235" t="str">
            <v>-</v>
          </cell>
          <cell r="I235" t="str">
            <v>No default, assumed to be 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U235" t="e">
            <v>#N/A</v>
          </cell>
        </row>
        <row r="236">
          <cell r="A236" t="str">
            <v>EF_NH3_house_slurry_Other poultry (ducks)</v>
          </cell>
          <cell r="B236" t="str">
            <v>-</v>
          </cell>
          <cell r="C236" t="str">
            <v>EF_NH3_house_slurry</v>
          </cell>
          <cell r="D236" t="str">
            <v>NH3-N</v>
          </cell>
          <cell r="E236" t="str">
            <v>Other poultry (ducks)</v>
          </cell>
          <cell r="F236" t="str">
            <v>Fraction TAN</v>
          </cell>
          <cell r="G236" t="str">
            <v>D</v>
          </cell>
          <cell r="H236" t="str">
            <v>-</v>
          </cell>
          <cell r="I236" t="str">
            <v>No default, assumed to be 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U236" t="e">
            <v>#N/A</v>
          </cell>
        </row>
        <row r="237">
          <cell r="A237" t="str">
            <v>EF_NH3_house_slurry_Other poultry (geese)</v>
          </cell>
          <cell r="B237" t="str">
            <v>-</v>
          </cell>
          <cell r="C237" t="str">
            <v>EF_NH3_house_slurry</v>
          </cell>
          <cell r="D237" t="str">
            <v>NH3-N</v>
          </cell>
          <cell r="E237" t="str">
            <v>Other poultry (geese)</v>
          </cell>
          <cell r="F237" t="str">
            <v>Fraction TAN</v>
          </cell>
          <cell r="G237" t="str">
            <v>D</v>
          </cell>
          <cell r="H237" t="str">
            <v>-</v>
          </cell>
          <cell r="I237" t="str">
            <v>No default, assumed to be 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U237" t="e">
            <v>#N/A</v>
          </cell>
        </row>
        <row r="238">
          <cell r="A238" t="str">
            <v>EF_NH3_house_slurry_Other animals (fur animals)</v>
          </cell>
          <cell r="B238" t="str">
            <v>-</v>
          </cell>
          <cell r="C238" t="str">
            <v>EF_NH3_house_slurry</v>
          </cell>
          <cell r="D238" t="str">
            <v>NH3-N</v>
          </cell>
          <cell r="E238" t="str">
            <v>Other animals (fur animals)</v>
          </cell>
          <cell r="F238" t="str">
            <v>Fraction TAN</v>
          </cell>
          <cell r="G238" t="str">
            <v>D</v>
          </cell>
          <cell r="H238" t="str">
            <v>-</v>
          </cell>
          <cell r="I238" t="str">
            <v>No default, assumed to be 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U238" t="e">
            <v>#N/A</v>
          </cell>
        </row>
        <row r="239">
          <cell r="A239" t="str">
            <v>EF NH3 house, solid</v>
          </cell>
        </row>
        <row r="240">
          <cell r="A240" t="str">
            <v>EF_NH3_house_solid_Dairy cattle</v>
          </cell>
          <cell r="B240" t="str">
            <v>-</v>
          </cell>
          <cell r="C240" t="str">
            <v>EF_NH3_house_solid</v>
          </cell>
          <cell r="D240" t="str">
            <v>NH3-N</v>
          </cell>
          <cell r="E240" t="str">
            <v>Dairy cattle</v>
          </cell>
          <cell r="F240" t="str">
            <v>Fraction TAN</v>
          </cell>
          <cell r="G240" t="str">
            <v>D</v>
          </cell>
          <cell r="H240" t="str">
            <v>-</v>
          </cell>
          <cell r="I240" t="str">
            <v>Table 3.9, 3B, EMEP/EEA Guidebook 2019</v>
          </cell>
          <cell r="K240">
            <v>0.08</v>
          </cell>
          <cell r="L240">
            <v>0.08</v>
          </cell>
          <cell r="M240">
            <v>0.08</v>
          </cell>
          <cell r="N240">
            <v>0.08</v>
          </cell>
          <cell r="O240">
            <v>0.08</v>
          </cell>
          <cell r="P240">
            <v>0.08</v>
          </cell>
          <cell r="Q240">
            <v>0.08</v>
          </cell>
          <cell r="R240">
            <v>0.08</v>
          </cell>
          <cell r="S240">
            <v>0.08</v>
          </cell>
          <cell r="T240">
            <v>0.08</v>
          </cell>
          <cell r="U240">
            <v>0.08</v>
          </cell>
          <cell r="V240">
            <v>0.08</v>
          </cell>
          <cell r="W240">
            <v>0.08</v>
          </cell>
          <cell r="X240">
            <v>0.08</v>
          </cell>
          <cell r="Y240">
            <v>0.08</v>
          </cell>
          <cell r="Z240">
            <v>0.08</v>
          </cell>
          <cell r="AA240">
            <v>0.08</v>
          </cell>
          <cell r="AB240">
            <v>0.08</v>
          </cell>
          <cell r="AC240">
            <v>0.08</v>
          </cell>
          <cell r="AD240">
            <v>0.08</v>
          </cell>
          <cell r="AE240">
            <v>0.08</v>
          </cell>
          <cell r="AF240">
            <v>0.08</v>
          </cell>
          <cell r="AG240">
            <v>0.08</v>
          </cell>
          <cell r="AH240">
            <v>0.08</v>
          </cell>
          <cell r="AI240">
            <v>0.08</v>
          </cell>
          <cell r="AJ240">
            <v>0.08</v>
          </cell>
          <cell r="AK240">
            <v>0.08</v>
          </cell>
          <cell r="AL240">
            <v>0.08</v>
          </cell>
          <cell r="AM240">
            <v>0.08</v>
          </cell>
          <cell r="AN240">
            <v>0.08</v>
          </cell>
          <cell r="AO240">
            <v>0.08</v>
          </cell>
          <cell r="AU240" t="e">
            <v>#N/A</v>
          </cell>
        </row>
        <row r="241">
          <cell r="A241" t="str">
            <v>EF_NH3_house_solid_Dairy cattle_tied housing</v>
          </cell>
          <cell r="B241" t="str">
            <v>-</v>
          </cell>
          <cell r="C241" t="str">
            <v>EF_NH3_house_solid</v>
          </cell>
          <cell r="D241" t="str">
            <v>NH3-N</v>
          </cell>
          <cell r="E241" t="str">
            <v>Dairy cattle_tied housing</v>
          </cell>
          <cell r="F241" t="str">
            <v>Fraction TAN</v>
          </cell>
          <cell r="G241" t="str">
            <v>D</v>
          </cell>
          <cell r="H241" t="str">
            <v>-</v>
          </cell>
          <cell r="I241" t="str">
            <v>Table 3.9, 3B, EMEP/EEA Guidebook 2019</v>
          </cell>
          <cell r="K241">
            <v>0.09</v>
          </cell>
          <cell r="L241">
            <v>0.09</v>
          </cell>
          <cell r="M241">
            <v>0.09</v>
          </cell>
          <cell r="N241">
            <v>0.09</v>
          </cell>
          <cell r="O241">
            <v>0.09</v>
          </cell>
          <cell r="P241">
            <v>0.09</v>
          </cell>
          <cell r="Q241">
            <v>0.09</v>
          </cell>
          <cell r="R241">
            <v>0.09</v>
          </cell>
          <cell r="S241">
            <v>0.09</v>
          </cell>
          <cell r="T241">
            <v>0.09</v>
          </cell>
          <cell r="U241">
            <v>0.09</v>
          </cell>
          <cell r="V241">
            <v>0.09</v>
          </cell>
          <cell r="W241">
            <v>0.09</v>
          </cell>
          <cell r="X241">
            <v>0.09</v>
          </cell>
          <cell r="Y241">
            <v>0.09</v>
          </cell>
          <cell r="Z241">
            <v>0.09</v>
          </cell>
          <cell r="AA241">
            <v>0.09</v>
          </cell>
          <cell r="AB241">
            <v>0.09</v>
          </cell>
          <cell r="AC241">
            <v>0.09</v>
          </cell>
          <cell r="AD241">
            <v>0.09</v>
          </cell>
          <cell r="AE241">
            <v>0.09</v>
          </cell>
          <cell r="AF241">
            <v>0.09</v>
          </cell>
          <cell r="AG241">
            <v>0.09</v>
          </cell>
          <cell r="AH241">
            <v>0.09</v>
          </cell>
          <cell r="AI241">
            <v>0.09</v>
          </cell>
          <cell r="AJ241">
            <v>0.09</v>
          </cell>
          <cell r="AK241">
            <v>0.09</v>
          </cell>
          <cell r="AL241">
            <v>0.09</v>
          </cell>
          <cell r="AM241">
            <v>0.09</v>
          </cell>
          <cell r="AN241">
            <v>0.09</v>
          </cell>
          <cell r="AO241">
            <v>0.09</v>
          </cell>
          <cell r="AU241" t="e">
            <v>#N/A</v>
          </cell>
        </row>
        <row r="242">
          <cell r="A242" t="str">
            <v>EF_NH3_house_solid_Non-dairy cattle</v>
          </cell>
          <cell r="B242" t="str">
            <v>-</v>
          </cell>
          <cell r="C242" t="str">
            <v>EF_NH3_house_solid</v>
          </cell>
          <cell r="D242" t="str">
            <v>NH3-N</v>
          </cell>
          <cell r="E242" t="str">
            <v>Non-dairy cattle</v>
          </cell>
          <cell r="F242" t="str">
            <v>Fraction TAN</v>
          </cell>
          <cell r="G242" t="str">
            <v>D</v>
          </cell>
          <cell r="H242" t="str">
            <v>-</v>
          </cell>
          <cell r="I242" t="str">
            <v>Table 3.9, 3B, EMEP/EEA Guidebook 2019</v>
          </cell>
          <cell r="K242">
            <v>0.08</v>
          </cell>
          <cell r="L242">
            <v>0.08</v>
          </cell>
          <cell r="M242">
            <v>0.08</v>
          </cell>
          <cell r="N242">
            <v>0.08</v>
          </cell>
          <cell r="O242">
            <v>0.08</v>
          </cell>
          <cell r="P242">
            <v>0.08</v>
          </cell>
          <cell r="Q242">
            <v>0.08</v>
          </cell>
          <cell r="R242">
            <v>0.08</v>
          </cell>
          <cell r="S242">
            <v>0.08</v>
          </cell>
          <cell r="T242">
            <v>0.08</v>
          </cell>
          <cell r="U242">
            <v>0.08</v>
          </cell>
          <cell r="V242">
            <v>0.08</v>
          </cell>
          <cell r="W242">
            <v>0.08</v>
          </cell>
          <cell r="X242">
            <v>0.08</v>
          </cell>
          <cell r="Y242">
            <v>0.08</v>
          </cell>
          <cell r="Z242">
            <v>0.08</v>
          </cell>
          <cell r="AA242">
            <v>0.08</v>
          </cell>
          <cell r="AB242">
            <v>0.08</v>
          </cell>
          <cell r="AC242">
            <v>0.08</v>
          </cell>
          <cell r="AD242">
            <v>0.08</v>
          </cell>
          <cell r="AE242">
            <v>0.08</v>
          </cell>
          <cell r="AF242">
            <v>0.08</v>
          </cell>
          <cell r="AG242">
            <v>0.08</v>
          </cell>
          <cell r="AH242">
            <v>0.08</v>
          </cell>
          <cell r="AI242">
            <v>0.08</v>
          </cell>
          <cell r="AJ242">
            <v>0.08</v>
          </cell>
          <cell r="AK242">
            <v>0.08</v>
          </cell>
          <cell r="AL242">
            <v>0.08</v>
          </cell>
          <cell r="AM242">
            <v>0.08</v>
          </cell>
          <cell r="AN242">
            <v>0.08</v>
          </cell>
          <cell r="AO242">
            <v>0.08</v>
          </cell>
          <cell r="AU242" t="e">
            <v>#N/A</v>
          </cell>
        </row>
        <row r="243">
          <cell r="A243" t="str">
            <v>EF_NH3_house_solid_Non-dairy cattle (calves)</v>
          </cell>
          <cell r="B243" t="str">
            <v>-</v>
          </cell>
          <cell r="C243" t="str">
            <v>EF_NH3_house_solid</v>
          </cell>
          <cell r="D243" t="str">
            <v>NH3-N</v>
          </cell>
          <cell r="E243" t="str">
            <v>Non-dairy cattle (calves)</v>
          </cell>
          <cell r="F243" t="str">
            <v>Fraction TAN</v>
          </cell>
          <cell r="G243" t="str">
            <v>D</v>
          </cell>
          <cell r="H243" t="str">
            <v>-</v>
          </cell>
          <cell r="I243" t="str">
            <v>Table 3.9, 3B, EMEP/EEA Guidebook 2019 - no default, assuming the same as non-dairy cattle</v>
          </cell>
          <cell r="K243">
            <v>0.08</v>
          </cell>
          <cell r="L243">
            <v>0.08</v>
          </cell>
          <cell r="M243">
            <v>0.08</v>
          </cell>
          <cell r="N243">
            <v>0.08</v>
          </cell>
          <cell r="O243">
            <v>0.08</v>
          </cell>
          <cell r="P243">
            <v>0.08</v>
          </cell>
          <cell r="Q243">
            <v>0.08</v>
          </cell>
          <cell r="R243">
            <v>0.08</v>
          </cell>
          <cell r="S243">
            <v>0.08</v>
          </cell>
          <cell r="T243">
            <v>0.08</v>
          </cell>
          <cell r="U243">
            <v>0.08</v>
          </cell>
          <cell r="V243">
            <v>0.08</v>
          </cell>
          <cell r="W243">
            <v>0.08</v>
          </cell>
          <cell r="X243">
            <v>0.08</v>
          </cell>
          <cell r="Y243">
            <v>0.08</v>
          </cell>
          <cell r="Z243">
            <v>0.08</v>
          </cell>
          <cell r="AA243">
            <v>0.08</v>
          </cell>
          <cell r="AB243">
            <v>0.08</v>
          </cell>
          <cell r="AC243">
            <v>0.08</v>
          </cell>
          <cell r="AD243">
            <v>0.08</v>
          </cell>
          <cell r="AE243">
            <v>0.08</v>
          </cell>
          <cell r="AF243">
            <v>0.08</v>
          </cell>
          <cell r="AG243">
            <v>0.08</v>
          </cell>
          <cell r="AH243">
            <v>0.08</v>
          </cell>
          <cell r="AI243">
            <v>0.08</v>
          </cell>
          <cell r="AJ243">
            <v>0.08</v>
          </cell>
          <cell r="AK243">
            <v>0.08</v>
          </cell>
          <cell r="AL243">
            <v>0.08</v>
          </cell>
          <cell r="AM243">
            <v>0.08</v>
          </cell>
          <cell r="AN243">
            <v>0.08</v>
          </cell>
          <cell r="AO243">
            <v>0.08</v>
          </cell>
          <cell r="AU243" t="e">
            <v>#N/A</v>
          </cell>
        </row>
        <row r="244">
          <cell r="A244" t="str">
            <v>EF_NH3_house_solid_Sheep</v>
          </cell>
          <cell r="B244" t="str">
            <v>-</v>
          </cell>
          <cell r="C244" t="str">
            <v>EF_NH3_house_solid</v>
          </cell>
          <cell r="D244" t="str">
            <v>NH3-N</v>
          </cell>
          <cell r="E244" t="str">
            <v>Sheep</v>
          </cell>
          <cell r="F244" t="str">
            <v>Fraction TAN</v>
          </cell>
          <cell r="G244" t="str">
            <v>D</v>
          </cell>
          <cell r="H244" t="str">
            <v>-</v>
          </cell>
          <cell r="I244" t="str">
            <v>Table 3.9, 3B, EMEP/EEA Guidebook 2019</v>
          </cell>
          <cell r="K244">
            <v>0.22</v>
          </cell>
          <cell r="L244">
            <v>0.22</v>
          </cell>
          <cell r="M244">
            <v>0.22</v>
          </cell>
          <cell r="N244">
            <v>0.22</v>
          </cell>
          <cell r="O244">
            <v>0.22</v>
          </cell>
          <cell r="P244">
            <v>0.22</v>
          </cell>
          <cell r="Q244">
            <v>0.22</v>
          </cell>
          <cell r="R244">
            <v>0.22</v>
          </cell>
          <cell r="S244">
            <v>0.22</v>
          </cell>
          <cell r="T244">
            <v>0.22</v>
          </cell>
          <cell r="U244">
            <v>0.22</v>
          </cell>
          <cell r="V244">
            <v>0.22</v>
          </cell>
          <cell r="W244">
            <v>0.22</v>
          </cell>
          <cell r="X244">
            <v>0.22</v>
          </cell>
          <cell r="Y244">
            <v>0.22</v>
          </cell>
          <cell r="Z244">
            <v>0.22</v>
          </cell>
          <cell r="AA244">
            <v>0.22</v>
          </cell>
          <cell r="AB244">
            <v>0.22</v>
          </cell>
          <cell r="AC244">
            <v>0.22</v>
          </cell>
          <cell r="AD244">
            <v>0.22</v>
          </cell>
          <cell r="AE244">
            <v>0.22</v>
          </cell>
          <cell r="AF244">
            <v>0.22</v>
          </cell>
          <cell r="AG244">
            <v>0.22</v>
          </cell>
          <cell r="AH244">
            <v>0.22</v>
          </cell>
          <cell r="AI244">
            <v>0.22</v>
          </cell>
          <cell r="AJ244">
            <v>0.22</v>
          </cell>
          <cell r="AK244">
            <v>0.22</v>
          </cell>
          <cell r="AL244">
            <v>0.22</v>
          </cell>
          <cell r="AM244">
            <v>0.22</v>
          </cell>
          <cell r="AN244">
            <v>0.22</v>
          </cell>
          <cell r="AO244">
            <v>0.22</v>
          </cell>
          <cell r="AU244" t="e">
            <v>#N/A</v>
          </cell>
        </row>
        <row r="245">
          <cell r="A245" t="str">
            <v>EF_NH3_house_solid_Swine (finishing pigs)</v>
          </cell>
          <cell r="B245" t="str">
            <v>-</v>
          </cell>
          <cell r="C245" t="str">
            <v>EF_NH3_house_solid</v>
          </cell>
          <cell r="D245" t="str">
            <v>NH3-N</v>
          </cell>
          <cell r="E245" t="str">
            <v>Swine (finishing pigs)</v>
          </cell>
          <cell r="F245" t="str">
            <v>Fraction TAN</v>
          </cell>
          <cell r="G245" t="str">
            <v>D</v>
          </cell>
          <cell r="H245" t="str">
            <v>-</v>
          </cell>
          <cell r="I245" t="str">
            <v>Table 3.9, 3B, EMEP/EEA Guidebook 2019</v>
          </cell>
          <cell r="K245">
            <v>0.23</v>
          </cell>
          <cell r="L245">
            <v>0.23</v>
          </cell>
          <cell r="M245">
            <v>0.23</v>
          </cell>
          <cell r="N245">
            <v>0.23</v>
          </cell>
          <cell r="O245">
            <v>0.23</v>
          </cell>
          <cell r="P245">
            <v>0.23</v>
          </cell>
          <cell r="Q245">
            <v>0.23</v>
          </cell>
          <cell r="R245">
            <v>0.23</v>
          </cell>
          <cell r="S245">
            <v>0.23</v>
          </cell>
          <cell r="T245">
            <v>0.23</v>
          </cell>
          <cell r="U245">
            <v>0.23</v>
          </cell>
          <cell r="V245">
            <v>0.23</v>
          </cell>
          <cell r="W245">
            <v>0.23</v>
          </cell>
          <cell r="X245">
            <v>0.23</v>
          </cell>
          <cell r="Y245">
            <v>0.23</v>
          </cell>
          <cell r="Z245">
            <v>0.23</v>
          </cell>
          <cell r="AA245">
            <v>0.23</v>
          </cell>
          <cell r="AB245">
            <v>0.23</v>
          </cell>
          <cell r="AC245">
            <v>0.23</v>
          </cell>
          <cell r="AD245">
            <v>0.23</v>
          </cell>
          <cell r="AE245">
            <v>0.23</v>
          </cell>
          <cell r="AF245">
            <v>0.23</v>
          </cell>
          <cell r="AG245">
            <v>0.23</v>
          </cell>
          <cell r="AH245">
            <v>0.23</v>
          </cell>
          <cell r="AI245">
            <v>0.23</v>
          </cell>
          <cell r="AJ245">
            <v>0.23</v>
          </cell>
          <cell r="AK245">
            <v>0.23</v>
          </cell>
          <cell r="AL245">
            <v>0.23</v>
          </cell>
          <cell r="AM245">
            <v>0.23</v>
          </cell>
          <cell r="AN245">
            <v>0.23</v>
          </cell>
          <cell r="AO245">
            <v>0.23</v>
          </cell>
          <cell r="AU245" t="e">
            <v>#N/A</v>
          </cell>
        </row>
        <row r="246">
          <cell r="A246" t="str">
            <v>EF_NH3_house_solid_Swine (sows)</v>
          </cell>
          <cell r="B246" t="str">
            <v>-</v>
          </cell>
          <cell r="C246" t="str">
            <v>EF_NH3_house_solid</v>
          </cell>
          <cell r="D246" t="str">
            <v>NH3-N</v>
          </cell>
          <cell r="E246" t="str">
            <v>Swine (sows)</v>
          </cell>
          <cell r="F246" t="str">
            <v>Fraction TAN</v>
          </cell>
          <cell r="G246" t="str">
            <v>D</v>
          </cell>
          <cell r="H246" t="str">
            <v>-</v>
          </cell>
          <cell r="I246" t="str">
            <v>Table 3.9, 3B, EMEP/EEA Guidebook 2019</v>
          </cell>
          <cell r="K246">
            <v>0.24</v>
          </cell>
          <cell r="L246">
            <v>0.24</v>
          </cell>
          <cell r="M246">
            <v>0.24</v>
          </cell>
          <cell r="N246">
            <v>0.24</v>
          </cell>
          <cell r="O246">
            <v>0.24</v>
          </cell>
          <cell r="P246">
            <v>0.24</v>
          </cell>
          <cell r="Q246">
            <v>0.24</v>
          </cell>
          <cell r="R246">
            <v>0.24</v>
          </cell>
          <cell r="S246">
            <v>0.24</v>
          </cell>
          <cell r="T246">
            <v>0.24</v>
          </cell>
          <cell r="U246">
            <v>0.24</v>
          </cell>
          <cell r="V246">
            <v>0.24</v>
          </cell>
          <cell r="W246">
            <v>0.24</v>
          </cell>
          <cell r="X246">
            <v>0.24</v>
          </cell>
          <cell r="Y246">
            <v>0.24</v>
          </cell>
          <cell r="Z246">
            <v>0.24</v>
          </cell>
          <cell r="AA246">
            <v>0.24</v>
          </cell>
          <cell r="AB246">
            <v>0.24</v>
          </cell>
          <cell r="AC246">
            <v>0.24</v>
          </cell>
          <cell r="AD246">
            <v>0.24</v>
          </cell>
          <cell r="AE246">
            <v>0.24</v>
          </cell>
          <cell r="AF246">
            <v>0.24</v>
          </cell>
          <cell r="AG246">
            <v>0.24</v>
          </cell>
          <cell r="AH246">
            <v>0.24</v>
          </cell>
          <cell r="AI246">
            <v>0.24</v>
          </cell>
          <cell r="AJ246">
            <v>0.24</v>
          </cell>
          <cell r="AK246">
            <v>0.24</v>
          </cell>
          <cell r="AL246">
            <v>0.24</v>
          </cell>
          <cell r="AM246">
            <v>0.24</v>
          </cell>
          <cell r="AN246">
            <v>0.24</v>
          </cell>
          <cell r="AO246">
            <v>0.24</v>
          </cell>
          <cell r="AU246" t="e">
            <v>#N/A</v>
          </cell>
        </row>
        <row r="247">
          <cell r="A247" t="str">
            <v>EF_NH3_house_solid_Buffalo</v>
          </cell>
          <cell r="B247" t="str">
            <v>-</v>
          </cell>
          <cell r="C247" t="str">
            <v>EF_NH3_house_solid</v>
          </cell>
          <cell r="D247" t="str">
            <v>NH3-N</v>
          </cell>
          <cell r="E247" t="str">
            <v>Buffalo</v>
          </cell>
          <cell r="F247" t="str">
            <v>Fraction TAN</v>
          </cell>
          <cell r="G247" t="str">
            <v>D</v>
          </cell>
          <cell r="H247" t="str">
            <v>-</v>
          </cell>
          <cell r="I247" t="str">
            <v>Table 3.9, 3B, EMEP/EEA Guidebook 2019</v>
          </cell>
          <cell r="K247">
            <v>0.2</v>
          </cell>
          <cell r="L247">
            <v>0.2</v>
          </cell>
          <cell r="M247">
            <v>0.2</v>
          </cell>
          <cell r="N247">
            <v>0.2</v>
          </cell>
          <cell r="O247">
            <v>0.2</v>
          </cell>
          <cell r="P247">
            <v>0.2</v>
          </cell>
          <cell r="Q247">
            <v>0.2</v>
          </cell>
          <cell r="R247">
            <v>0.2</v>
          </cell>
          <cell r="S247">
            <v>0.2</v>
          </cell>
          <cell r="T247">
            <v>0.2</v>
          </cell>
          <cell r="U247">
            <v>0.2</v>
          </cell>
          <cell r="V247">
            <v>0.2</v>
          </cell>
          <cell r="W247">
            <v>0.2</v>
          </cell>
          <cell r="X247">
            <v>0.2</v>
          </cell>
          <cell r="Y247">
            <v>0.2</v>
          </cell>
          <cell r="Z247">
            <v>0.2</v>
          </cell>
          <cell r="AA247">
            <v>0.2</v>
          </cell>
          <cell r="AB247">
            <v>0.2</v>
          </cell>
          <cell r="AC247">
            <v>0.2</v>
          </cell>
          <cell r="AD247">
            <v>0.2</v>
          </cell>
          <cell r="AE247">
            <v>0.2</v>
          </cell>
          <cell r="AF247">
            <v>0.2</v>
          </cell>
          <cell r="AG247">
            <v>0.2</v>
          </cell>
          <cell r="AH247">
            <v>0.2</v>
          </cell>
          <cell r="AI247">
            <v>0.2</v>
          </cell>
          <cell r="AJ247">
            <v>0.2</v>
          </cell>
          <cell r="AK247">
            <v>0.2</v>
          </cell>
          <cell r="AL247">
            <v>0.2</v>
          </cell>
          <cell r="AM247">
            <v>0.2</v>
          </cell>
          <cell r="AN247">
            <v>0.2</v>
          </cell>
          <cell r="AO247">
            <v>0.2</v>
          </cell>
          <cell r="AU247" t="e">
            <v>#N/A</v>
          </cell>
        </row>
        <row r="248">
          <cell r="A248" t="str">
            <v>EF_NH3_house_solid_Goats</v>
          </cell>
          <cell r="B248" t="str">
            <v>-</v>
          </cell>
          <cell r="C248" t="str">
            <v>EF_NH3_house_solid</v>
          </cell>
          <cell r="D248" t="str">
            <v>NH3-N</v>
          </cell>
          <cell r="E248" t="str">
            <v>Goats</v>
          </cell>
          <cell r="F248" t="str">
            <v>Fraction TAN</v>
          </cell>
          <cell r="G248" t="str">
            <v>D</v>
          </cell>
          <cell r="H248" t="str">
            <v>-</v>
          </cell>
          <cell r="I248" t="str">
            <v>Table 3.9, 3B, EMEP/EEA Guidebook 2019</v>
          </cell>
          <cell r="K248">
            <v>0.22</v>
          </cell>
          <cell r="L248">
            <v>0.22</v>
          </cell>
          <cell r="M248">
            <v>0.22</v>
          </cell>
          <cell r="N248">
            <v>0.22</v>
          </cell>
          <cell r="O248">
            <v>0.22</v>
          </cell>
          <cell r="P248">
            <v>0.22</v>
          </cell>
          <cell r="Q248">
            <v>0.22</v>
          </cell>
          <cell r="R248">
            <v>0.22</v>
          </cell>
          <cell r="S248">
            <v>0.22</v>
          </cell>
          <cell r="T248">
            <v>0.22</v>
          </cell>
          <cell r="U248">
            <v>0.22</v>
          </cell>
          <cell r="V248">
            <v>0.22</v>
          </cell>
          <cell r="W248">
            <v>0.22</v>
          </cell>
          <cell r="X248">
            <v>0.22</v>
          </cell>
          <cell r="Y248">
            <v>0.22</v>
          </cell>
          <cell r="Z248">
            <v>0.22</v>
          </cell>
          <cell r="AA248">
            <v>0.22</v>
          </cell>
          <cell r="AB248">
            <v>0.22</v>
          </cell>
          <cell r="AC248">
            <v>0.22</v>
          </cell>
          <cell r="AD248">
            <v>0.22</v>
          </cell>
          <cell r="AE248">
            <v>0.22</v>
          </cell>
          <cell r="AF248">
            <v>0.22</v>
          </cell>
          <cell r="AG248">
            <v>0.22</v>
          </cell>
          <cell r="AH248">
            <v>0.22</v>
          </cell>
          <cell r="AI248">
            <v>0.22</v>
          </cell>
          <cell r="AJ248">
            <v>0.22</v>
          </cell>
          <cell r="AK248">
            <v>0.22</v>
          </cell>
          <cell r="AL248">
            <v>0.22</v>
          </cell>
          <cell r="AM248">
            <v>0.22</v>
          </cell>
          <cell r="AN248">
            <v>0.22</v>
          </cell>
          <cell r="AO248">
            <v>0.22</v>
          </cell>
          <cell r="AU248" t="e">
            <v>#N/A</v>
          </cell>
        </row>
        <row r="249">
          <cell r="A249" t="str">
            <v>EF_NH3_house_solid_Horses</v>
          </cell>
          <cell r="B249" t="str">
            <v>-</v>
          </cell>
          <cell r="C249" t="str">
            <v>EF_NH3_house_solid</v>
          </cell>
          <cell r="D249" t="str">
            <v>NH3-N</v>
          </cell>
          <cell r="E249" t="str">
            <v>Horses</v>
          </cell>
          <cell r="F249" t="str">
            <v>Fraction TAN</v>
          </cell>
          <cell r="G249" t="str">
            <v>D</v>
          </cell>
          <cell r="H249" t="str">
            <v>-</v>
          </cell>
          <cell r="I249" t="str">
            <v>Table 3.9, 3B, EMEP/EEA Guidebook 2019</v>
          </cell>
          <cell r="K249">
            <v>0.22</v>
          </cell>
          <cell r="L249">
            <v>0.22</v>
          </cell>
          <cell r="M249">
            <v>0.22</v>
          </cell>
          <cell r="N249">
            <v>0.22</v>
          </cell>
          <cell r="O249">
            <v>0.22</v>
          </cell>
          <cell r="P249">
            <v>0.22</v>
          </cell>
          <cell r="Q249">
            <v>0.22</v>
          </cell>
          <cell r="R249">
            <v>0.22</v>
          </cell>
          <cell r="S249">
            <v>0.22</v>
          </cell>
          <cell r="T249">
            <v>0.22</v>
          </cell>
          <cell r="U249">
            <v>0.22</v>
          </cell>
          <cell r="V249">
            <v>0.22</v>
          </cell>
          <cell r="W249">
            <v>0.22</v>
          </cell>
          <cell r="X249">
            <v>0.22</v>
          </cell>
          <cell r="Y249">
            <v>0.22</v>
          </cell>
          <cell r="Z249">
            <v>0.22</v>
          </cell>
          <cell r="AA249">
            <v>0.22</v>
          </cell>
          <cell r="AB249">
            <v>0.22</v>
          </cell>
          <cell r="AC249">
            <v>0.22</v>
          </cell>
          <cell r="AD249">
            <v>0.22</v>
          </cell>
          <cell r="AE249">
            <v>0.22</v>
          </cell>
          <cell r="AF249">
            <v>0.22</v>
          </cell>
          <cell r="AG249">
            <v>0.22</v>
          </cell>
          <cell r="AH249">
            <v>0.22</v>
          </cell>
          <cell r="AI249">
            <v>0.22</v>
          </cell>
          <cell r="AJ249">
            <v>0.22</v>
          </cell>
          <cell r="AK249">
            <v>0.22</v>
          </cell>
          <cell r="AL249">
            <v>0.22</v>
          </cell>
          <cell r="AM249">
            <v>0.22</v>
          </cell>
          <cell r="AN249">
            <v>0.22</v>
          </cell>
          <cell r="AO249">
            <v>0.22</v>
          </cell>
          <cell r="AU249" t="e">
            <v>#N/A</v>
          </cell>
        </row>
        <row r="250">
          <cell r="A250" t="str">
            <v>EF_NH3_house_solid_Mules and asses</v>
          </cell>
          <cell r="B250" t="str">
            <v>-</v>
          </cell>
          <cell r="C250" t="str">
            <v>EF_NH3_house_solid</v>
          </cell>
          <cell r="D250" t="str">
            <v>NH3-N</v>
          </cell>
          <cell r="E250" t="str">
            <v>Mules and asses</v>
          </cell>
          <cell r="F250" t="str">
            <v>Fraction TAN</v>
          </cell>
          <cell r="G250" t="str">
            <v>D</v>
          </cell>
          <cell r="H250" t="str">
            <v>-</v>
          </cell>
          <cell r="I250" t="str">
            <v>Table 3.9, 3B, EMEP/EEA Guidebook 2019</v>
          </cell>
          <cell r="K250">
            <v>0.22</v>
          </cell>
          <cell r="L250">
            <v>0.22</v>
          </cell>
          <cell r="M250">
            <v>0.22</v>
          </cell>
          <cell r="N250">
            <v>0.22</v>
          </cell>
          <cell r="O250">
            <v>0.22</v>
          </cell>
          <cell r="P250">
            <v>0.22</v>
          </cell>
          <cell r="Q250">
            <v>0.22</v>
          </cell>
          <cell r="R250">
            <v>0.22</v>
          </cell>
          <cell r="S250">
            <v>0.22</v>
          </cell>
          <cell r="T250">
            <v>0.22</v>
          </cell>
          <cell r="U250">
            <v>0.22</v>
          </cell>
          <cell r="V250">
            <v>0.22</v>
          </cell>
          <cell r="W250">
            <v>0.22</v>
          </cell>
          <cell r="X250">
            <v>0.22</v>
          </cell>
          <cell r="Y250">
            <v>0.22</v>
          </cell>
          <cell r="Z250">
            <v>0.22</v>
          </cell>
          <cell r="AA250">
            <v>0.22</v>
          </cell>
          <cell r="AB250">
            <v>0.22</v>
          </cell>
          <cell r="AC250">
            <v>0.22</v>
          </cell>
          <cell r="AD250">
            <v>0.22</v>
          </cell>
          <cell r="AE250">
            <v>0.22</v>
          </cell>
          <cell r="AF250">
            <v>0.22</v>
          </cell>
          <cell r="AG250">
            <v>0.22</v>
          </cell>
          <cell r="AH250">
            <v>0.22</v>
          </cell>
          <cell r="AI250">
            <v>0.22</v>
          </cell>
          <cell r="AJ250">
            <v>0.22</v>
          </cell>
          <cell r="AK250">
            <v>0.22</v>
          </cell>
          <cell r="AL250">
            <v>0.22</v>
          </cell>
          <cell r="AM250">
            <v>0.22</v>
          </cell>
          <cell r="AN250">
            <v>0.22</v>
          </cell>
          <cell r="AO250">
            <v>0.22</v>
          </cell>
          <cell r="AU250" t="e">
            <v>#N/A</v>
          </cell>
        </row>
        <row r="251">
          <cell r="A251" t="str">
            <v>EF_NH3_house_solid_Laying hens</v>
          </cell>
          <cell r="B251" t="str">
            <v>-</v>
          </cell>
          <cell r="C251" t="str">
            <v>EF_NH3_house_solid</v>
          </cell>
          <cell r="D251" t="str">
            <v>NH3-N</v>
          </cell>
          <cell r="E251" t="str">
            <v>Laying hens</v>
          </cell>
          <cell r="F251" t="str">
            <v>Fraction TAN</v>
          </cell>
          <cell r="G251" t="str">
            <v>D</v>
          </cell>
          <cell r="H251" t="str">
            <v>-</v>
          </cell>
          <cell r="I251" t="str">
            <v>Table 3.9, 3B, EMEP/EEA Guidebook 2019</v>
          </cell>
          <cell r="K251">
            <v>0.2</v>
          </cell>
          <cell r="L251">
            <v>0.2</v>
          </cell>
          <cell r="M251">
            <v>0.2</v>
          </cell>
          <cell r="N251">
            <v>0.2</v>
          </cell>
          <cell r="O251">
            <v>0.2</v>
          </cell>
          <cell r="P251">
            <v>0.2</v>
          </cell>
          <cell r="Q251">
            <v>0.2</v>
          </cell>
          <cell r="R251">
            <v>0.2</v>
          </cell>
          <cell r="S251">
            <v>0.2</v>
          </cell>
          <cell r="T251">
            <v>0.2</v>
          </cell>
          <cell r="U251">
            <v>0.2</v>
          </cell>
          <cell r="V251">
            <v>0.2</v>
          </cell>
          <cell r="W251">
            <v>0.2</v>
          </cell>
          <cell r="X251">
            <v>0.2</v>
          </cell>
          <cell r="Y251">
            <v>0.2</v>
          </cell>
          <cell r="Z251">
            <v>0.2</v>
          </cell>
          <cell r="AA251">
            <v>0.2</v>
          </cell>
          <cell r="AB251">
            <v>0.2</v>
          </cell>
          <cell r="AC251">
            <v>0.2</v>
          </cell>
          <cell r="AD251">
            <v>0.2</v>
          </cell>
          <cell r="AE251">
            <v>0.2</v>
          </cell>
          <cell r="AF251">
            <v>0.2</v>
          </cell>
          <cell r="AG251">
            <v>0.2</v>
          </cell>
          <cell r="AH251">
            <v>0.2</v>
          </cell>
          <cell r="AI251">
            <v>0.2</v>
          </cell>
          <cell r="AJ251">
            <v>0.2</v>
          </cell>
          <cell r="AK251">
            <v>0.2</v>
          </cell>
          <cell r="AL251">
            <v>0.2</v>
          </cell>
          <cell r="AM251">
            <v>0.2</v>
          </cell>
          <cell r="AN251">
            <v>0.2</v>
          </cell>
          <cell r="AO251">
            <v>0.2</v>
          </cell>
          <cell r="AU251" t="e">
            <v>#N/A</v>
          </cell>
        </row>
        <row r="252">
          <cell r="A252" t="str">
            <v>EF_NH3_house_solid_Broilers</v>
          </cell>
          <cell r="B252" t="str">
            <v>-</v>
          </cell>
          <cell r="C252" t="str">
            <v>EF_NH3_house_solid</v>
          </cell>
          <cell r="D252" t="str">
            <v>NH3-N</v>
          </cell>
          <cell r="E252" t="str">
            <v>Broilers</v>
          </cell>
          <cell r="F252" t="str">
            <v>Fraction TAN</v>
          </cell>
          <cell r="G252" t="str">
            <v>D</v>
          </cell>
          <cell r="H252" t="str">
            <v>-</v>
          </cell>
          <cell r="I252" t="str">
            <v>Table 3.9, 3B, EMEP/EEA Guidebook 2019</v>
          </cell>
          <cell r="K252">
            <v>0.21</v>
          </cell>
          <cell r="L252">
            <v>0.21</v>
          </cell>
          <cell r="M252">
            <v>0.21</v>
          </cell>
          <cell r="N252">
            <v>0.21</v>
          </cell>
          <cell r="O252">
            <v>0.21</v>
          </cell>
          <cell r="P252">
            <v>0.21</v>
          </cell>
          <cell r="Q252">
            <v>0.21</v>
          </cell>
          <cell r="R252">
            <v>0.21</v>
          </cell>
          <cell r="S252">
            <v>0.21</v>
          </cell>
          <cell r="T252">
            <v>0.21</v>
          </cell>
          <cell r="U252">
            <v>0.21</v>
          </cell>
          <cell r="V252">
            <v>0.21</v>
          </cell>
          <cell r="W252">
            <v>0.21</v>
          </cell>
          <cell r="X252">
            <v>0.21</v>
          </cell>
          <cell r="Y252">
            <v>0.21</v>
          </cell>
          <cell r="Z252">
            <v>0.21</v>
          </cell>
          <cell r="AA252">
            <v>0.21</v>
          </cell>
          <cell r="AB252">
            <v>0.21</v>
          </cell>
          <cell r="AC252">
            <v>0.21</v>
          </cell>
          <cell r="AD252">
            <v>0.21</v>
          </cell>
          <cell r="AE252">
            <v>0.21</v>
          </cell>
          <cell r="AF252">
            <v>0.21</v>
          </cell>
          <cell r="AG252">
            <v>0.21</v>
          </cell>
          <cell r="AH252">
            <v>0.21</v>
          </cell>
          <cell r="AI252">
            <v>0.21</v>
          </cell>
          <cell r="AJ252">
            <v>0.21</v>
          </cell>
          <cell r="AK252">
            <v>0.21</v>
          </cell>
          <cell r="AL252">
            <v>0.21</v>
          </cell>
          <cell r="AM252">
            <v>0.21</v>
          </cell>
          <cell r="AN252">
            <v>0.21</v>
          </cell>
          <cell r="AO252">
            <v>0.21</v>
          </cell>
          <cell r="AU252" t="e">
            <v>#N/A</v>
          </cell>
        </row>
        <row r="253">
          <cell r="A253" t="str">
            <v>EF_NH3_house_solid_Turkeys</v>
          </cell>
          <cell r="B253" t="str">
            <v>-</v>
          </cell>
          <cell r="C253" t="str">
            <v>EF_NH3_house_solid</v>
          </cell>
          <cell r="D253" t="str">
            <v>NH3-N</v>
          </cell>
          <cell r="E253" t="str">
            <v>Turkeys</v>
          </cell>
          <cell r="F253" t="str">
            <v>Fraction TAN</v>
          </cell>
          <cell r="G253" t="str">
            <v>D</v>
          </cell>
          <cell r="H253" t="str">
            <v>-</v>
          </cell>
          <cell r="I253" t="str">
            <v>Table 3.9, 3B, EMEP/EEA Guidebook 2019</v>
          </cell>
          <cell r="K253">
            <v>0.35</v>
          </cell>
          <cell r="L253">
            <v>0.35</v>
          </cell>
          <cell r="M253">
            <v>0.35</v>
          </cell>
          <cell r="N253">
            <v>0.35</v>
          </cell>
          <cell r="O253">
            <v>0.35</v>
          </cell>
          <cell r="P253">
            <v>0.35</v>
          </cell>
          <cell r="Q253">
            <v>0.35</v>
          </cell>
          <cell r="R253">
            <v>0.35</v>
          </cell>
          <cell r="S253">
            <v>0.35</v>
          </cell>
          <cell r="T253">
            <v>0.35</v>
          </cell>
          <cell r="U253">
            <v>0.35</v>
          </cell>
          <cell r="V253">
            <v>0.35</v>
          </cell>
          <cell r="W253">
            <v>0.35</v>
          </cell>
          <cell r="X253">
            <v>0.35</v>
          </cell>
          <cell r="Y253">
            <v>0.35</v>
          </cell>
          <cell r="Z253">
            <v>0.35</v>
          </cell>
          <cell r="AA253">
            <v>0.35</v>
          </cell>
          <cell r="AB253">
            <v>0.35</v>
          </cell>
          <cell r="AC253">
            <v>0.35</v>
          </cell>
          <cell r="AD253">
            <v>0.35</v>
          </cell>
          <cell r="AE253">
            <v>0.35</v>
          </cell>
          <cell r="AF253">
            <v>0.35</v>
          </cell>
          <cell r="AG253">
            <v>0.35</v>
          </cell>
          <cell r="AH253">
            <v>0.35</v>
          </cell>
          <cell r="AI253">
            <v>0.35</v>
          </cell>
          <cell r="AJ253">
            <v>0.35</v>
          </cell>
          <cell r="AK253">
            <v>0.35</v>
          </cell>
          <cell r="AL253">
            <v>0.35</v>
          </cell>
          <cell r="AM253">
            <v>0.35</v>
          </cell>
          <cell r="AN253">
            <v>0.35</v>
          </cell>
          <cell r="AO253">
            <v>0.35</v>
          </cell>
          <cell r="AU253" t="e">
            <v>#N/A</v>
          </cell>
        </row>
        <row r="254">
          <cell r="A254" t="str">
            <v>EF_NH3_house_solid_Other poultry (ducks)</v>
          </cell>
          <cell r="B254" t="str">
            <v>-</v>
          </cell>
          <cell r="C254" t="str">
            <v>EF_NH3_house_solid</v>
          </cell>
          <cell r="D254" t="str">
            <v>NH3-N</v>
          </cell>
          <cell r="E254" t="str">
            <v>Other poultry (ducks)</v>
          </cell>
          <cell r="F254" t="str">
            <v>Fraction TAN</v>
          </cell>
          <cell r="G254" t="str">
            <v>D</v>
          </cell>
          <cell r="H254" t="str">
            <v>-</v>
          </cell>
          <cell r="I254" t="str">
            <v>Table 3.9, 3B, EMEP/EEA Guidebook 2019</v>
          </cell>
          <cell r="K254">
            <v>0.24</v>
          </cell>
          <cell r="L254">
            <v>0.24</v>
          </cell>
          <cell r="M254">
            <v>0.24</v>
          </cell>
          <cell r="N254">
            <v>0.24</v>
          </cell>
          <cell r="O254">
            <v>0.24</v>
          </cell>
          <cell r="P254">
            <v>0.24</v>
          </cell>
          <cell r="Q254">
            <v>0.24</v>
          </cell>
          <cell r="R254">
            <v>0.24</v>
          </cell>
          <cell r="S254">
            <v>0.24</v>
          </cell>
          <cell r="T254">
            <v>0.24</v>
          </cell>
          <cell r="U254">
            <v>0.24</v>
          </cell>
          <cell r="V254">
            <v>0.24</v>
          </cell>
          <cell r="W254">
            <v>0.24</v>
          </cell>
          <cell r="X254">
            <v>0.24</v>
          </cell>
          <cell r="Y254">
            <v>0.24</v>
          </cell>
          <cell r="Z254">
            <v>0.24</v>
          </cell>
          <cell r="AA254">
            <v>0.24</v>
          </cell>
          <cell r="AB254">
            <v>0.24</v>
          </cell>
          <cell r="AC254">
            <v>0.24</v>
          </cell>
          <cell r="AD254">
            <v>0.24</v>
          </cell>
          <cell r="AE254">
            <v>0.24</v>
          </cell>
          <cell r="AF254">
            <v>0.24</v>
          </cell>
          <cell r="AG254">
            <v>0.24</v>
          </cell>
          <cell r="AH254">
            <v>0.24</v>
          </cell>
          <cell r="AI254">
            <v>0.24</v>
          </cell>
          <cell r="AJ254">
            <v>0.24</v>
          </cell>
          <cell r="AK254">
            <v>0.24</v>
          </cell>
          <cell r="AL254">
            <v>0.24</v>
          </cell>
          <cell r="AM254">
            <v>0.24</v>
          </cell>
          <cell r="AN254">
            <v>0.24</v>
          </cell>
          <cell r="AO254">
            <v>0.24</v>
          </cell>
          <cell r="AU254" t="e">
            <v>#N/A</v>
          </cell>
        </row>
        <row r="255">
          <cell r="A255" t="str">
            <v>EF_NH3_house_solid_Other poultry (geese)</v>
          </cell>
          <cell r="B255" t="str">
            <v>-</v>
          </cell>
          <cell r="C255" t="str">
            <v>EF_NH3_house_solid</v>
          </cell>
          <cell r="D255" t="str">
            <v>NH3-N</v>
          </cell>
          <cell r="E255" t="str">
            <v>Other poultry (geese)</v>
          </cell>
          <cell r="F255" t="str">
            <v>Fraction TAN</v>
          </cell>
          <cell r="G255" t="str">
            <v>D</v>
          </cell>
          <cell r="H255" t="str">
            <v>-</v>
          </cell>
          <cell r="I255" t="str">
            <v>Table 3.9, 3B, EMEP/EEA Guidebook 2019</v>
          </cell>
          <cell r="K255">
            <v>0.56999999999999995</v>
          </cell>
          <cell r="L255">
            <v>0.56999999999999995</v>
          </cell>
          <cell r="M255">
            <v>0.56999999999999995</v>
          </cell>
          <cell r="N255">
            <v>0.56999999999999995</v>
          </cell>
          <cell r="O255">
            <v>0.56999999999999995</v>
          </cell>
          <cell r="P255">
            <v>0.56999999999999995</v>
          </cell>
          <cell r="Q255">
            <v>0.56999999999999995</v>
          </cell>
          <cell r="R255">
            <v>0.56999999999999995</v>
          </cell>
          <cell r="S255">
            <v>0.56999999999999995</v>
          </cell>
          <cell r="T255">
            <v>0.56999999999999995</v>
          </cell>
          <cell r="U255">
            <v>0.56999999999999995</v>
          </cell>
          <cell r="V255">
            <v>0.56999999999999995</v>
          </cell>
          <cell r="W255">
            <v>0.56999999999999995</v>
          </cell>
          <cell r="X255">
            <v>0.56999999999999995</v>
          </cell>
          <cell r="Y255">
            <v>0.56999999999999995</v>
          </cell>
          <cell r="Z255">
            <v>0.56999999999999995</v>
          </cell>
          <cell r="AA255">
            <v>0.56999999999999995</v>
          </cell>
          <cell r="AB255">
            <v>0.56999999999999995</v>
          </cell>
          <cell r="AC255">
            <v>0.56999999999999995</v>
          </cell>
          <cell r="AD255">
            <v>0.56999999999999995</v>
          </cell>
          <cell r="AE255">
            <v>0.56999999999999995</v>
          </cell>
          <cell r="AF255">
            <v>0.56999999999999995</v>
          </cell>
          <cell r="AG255">
            <v>0.56999999999999995</v>
          </cell>
          <cell r="AH255">
            <v>0.56999999999999995</v>
          </cell>
          <cell r="AI255">
            <v>0.56999999999999995</v>
          </cell>
          <cell r="AJ255">
            <v>0.56999999999999995</v>
          </cell>
          <cell r="AK255">
            <v>0.56999999999999995</v>
          </cell>
          <cell r="AL255">
            <v>0.56999999999999995</v>
          </cell>
          <cell r="AM255">
            <v>0.56999999999999995</v>
          </cell>
          <cell r="AN255">
            <v>0.56999999999999995</v>
          </cell>
          <cell r="AO255">
            <v>0.56999999999999995</v>
          </cell>
          <cell r="AU255" t="e">
            <v>#N/A</v>
          </cell>
        </row>
        <row r="256">
          <cell r="A256" t="str">
            <v>EF_NH3_house_solid_Other animals (fur animals)</v>
          </cell>
          <cell r="B256" t="str">
            <v>-</v>
          </cell>
          <cell r="C256" t="str">
            <v>EF_NH3_house_solid</v>
          </cell>
          <cell r="D256" t="str">
            <v>NH3-N</v>
          </cell>
          <cell r="E256" t="str">
            <v>Other animals (fur animals)</v>
          </cell>
          <cell r="F256" t="str">
            <v>Fraction TAN</v>
          </cell>
          <cell r="G256" t="str">
            <v>D</v>
          </cell>
          <cell r="H256" t="str">
            <v>-</v>
          </cell>
          <cell r="I256" t="str">
            <v>Table 3.9, 3B, EMEP/EEA Guidebook 2019</v>
          </cell>
          <cell r="K256">
            <v>0.27</v>
          </cell>
          <cell r="L256">
            <v>0.27</v>
          </cell>
          <cell r="M256">
            <v>0.27</v>
          </cell>
          <cell r="N256">
            <v>0.27</v>
          </cell>
          <cell r="O256">
            <v>0.27</v>
          </cell>
          <cell r="P256">
            <v>0.27</v>
          </cell>
          <cell r="Q256">
            <v>0.27</v>
          </cell>
          <cell r="R256">
            <v>0.27</v>
          </cell>
          <cell r="S256">
            <v>0.27</v>
          </cell>
          <cell r="T256">
            <v>0.27</v>
          </cell>
          <cell r="U256">
            <v>0.27</v>
          </cell>
          <cell r="V256">
            <v>0.27</v>
          </cell>
          <cell r="W256">
            <v>0.27</v>
          </cell>
          <cell r="X256">
            <v>0.27</v>
          </cell>
          <cell r="Y256">
            <v>0.27</v>
          </cell>
          <cell r="Z256">
            <v>0.27</v>
          </cell>
          <cell r="AA256">
            <v>0.27</v>
          </cell>
          <cell r="AB256">
            <v>0.27</v>
          </cell>
          <cell r="AC256">
            <v>0.27</v>
          </cell>
          <cell r="AD256">
            <v>0.27</v>
          </cell>
          <cell r="AE256">
            <v>0.27</v>
          </cell>
          <cell r="AF256">
            <v>0.27</v>
          </cell>
          <cell r="AG256">
            <v>0.27</v>
          </cell>
          <cell r="AH256">
            <v>0.27</v>
          </cell>
          <cell r="AI256">
            <v>0.27</v>
          </cell>
          <cell r="AJ256">
            <v>0.27</v>
          </cell>
          <cell r="AK256">
            <v>0.27</v>
          </cell>
          <cell r="AL256">
            <v>0.27</v>
          </cell>
          <cell r="AM256">
            <v>0.27</v>
          </cell>
          <cell r="AN256">
            <v>0.27</v>
          </cell>
          <cell r="AO256">
            <v>0.27</v>
          </cell>
          <cell r="AU256" t="e">
            <v>#N/A</v>
          </cell>
        </row>
        <row r="257">
          <cell r="A257" t="str">
            <v>EF NH3 yard</v>
          </cell>
        </row>
        <row r="258">
          <cell r="A258" t="str">
            <v>EF_NH3_yard_Dairy cattle</v>
          </cell>
          <cell r="B258" t="str">
            <v>-</v>
          </cell>
          <cell r="C258" t="str">
            <v>EF_NH3_yard</v>
          </cell>
          <cell r="D258" t="str">
            <v>NH3-N</v>
          </cell>
          <cell r="E258" t="str">
            <v>Dairy cattle</v>
          </cell>
          <cell r="F258" t="str">
            <v>Fraction TAN</v>
          </cell>
          <cell r="G258" t="str">
            <v>D</v>
          </cell>
          <cell r="H258" t="str">
            <v>-</v>
          </cell>
          <cell r="I258" t="str">
            <v>Table 3.9, 3B, EMEP/EEA Guidebook 2019</v>
          </cell>
          <cell r="K258">
            <v>0.3</v>
          </cell>
          <cell r="L258">
            <v>0.3</v>
          </cell>
          <cell r="M258">
            <v>0.3</v>
          </cell>
          <cell r="N258">
            <v>0.3</v>
          </cell>
          <cell r="O258">
            <v>0.3</v>
          </cell>
          <cell r="P258">
            <v>0.3</v>
          </cell>
          <cell r="Q258">
            <v>0.3</v>
          </cell>
          <cell r="R258">
            <v>0.3</v>
          </cell>
          <cell r="S258">
            <v>0.3</v>
          </cell>
          <cell r="T258">
            <v>0.3</v>
          </cell>
          <cell r="U258">
            <v>0.3</v>
          </cell>
          <cell r="V258">
            <v>0.3</v>
          </cell>
          <cell r="W258">
            <v>0.3</v>
          </cell>
          <cell r="X258">
            <v>0.3</v>
          </cell>
          <cell r="Y258">
            <v>0.3</v>
          </cell>
          <cell r="Z258">
            <v>0.3</v>
          </cell>
          <cell r="AA258">
            <v>0.3</v>
          </cell>
          <cell r="AB258">
            <v>0.3</v>
          </cell>
          <cell r="AC258">
            <v>0.3</v>
          </cell>
          <cell r="AD258">
            <v>0.3</v>
          </cell>
          <cell r="AE258">
            <v>0.3</v>
          </cell>
          <cell r="AF258">
            <v>0.3</v>
          </cell>
          <cell r="AG258">
            <v>0.3</v>
          </cell>
          <cell r="AH258">
            <v>0.3</v>
          </cell>
          <cell r="AI258">
            <v>0.3</v>
          </cell>
          <cell r="AJ258">
            <v>0.3</v>
          </cell>
          <cell r="AK258">
            <v>0.3</v>
          </cell>
          <cell r="AL258">
            <v>0.3</v>
          </cell>
          <cell r="AM258">
            <v>0.3</v>
          </cell>
          <cell r="AN258">
            <v>0.3</v>
          </cell>
          <cell r="AO258">
            <v>0.3</v>
          </cell>
          <cell r="AU258" t="e">
            <v>#N/A</v>
          </cell>
        </row>
        <row r="259">
          <cell r="A259" t="str">
            <v>EF_NH3_yard_Non-dairy cattle</v>
          </cell>
          <cell r="B259" t="str">
            <v>-</v>
          </cell>
          <cell r="C259" t="str">
            <v>EF_NH3_yard</v>
          </cell>
          <cell r="D259" t="str">
            <v>NH3-N</v>
          </cell>
          <cell r="E259" t="str">
            <v>Non-dairy cattle</v>
          </cell>
          <cell r="F259" t="str">
            <v>Fraction TAN</v>
          </cell>
          <cell r="G259" t="str">
            <v>D</v>
          </cell>
          <cell r="H259" t="str">
            <v>-</v>
          </cell>
          <cell r="I259" t="str">
            <v>Table 3.9, 3B, EMEP/EEA Guidebook 2019</v>
          </cell>
          <cell r="K259">
            <v>0.53</v>
          </cell>
          <cell r="L259">
            <v>0.53</v>
          </cell>
          <cell r="M259">
            <v>0.53</v>
          </cell>
          <cell r="N259">
            <v>0.53</v>
          </cell>
          <cell r="O259">
            <v>0.53</v>
          </cell>
          <cell r="P259">
            <v>0.53</v>
          </cell>
          <cell r="Q259">
            <v>0.53</v>
          </cell>
          <cell r="R259">
            <v>0.53</v>
          </cell>
          <cell r="S259">
            <v>0.53</v>
          </cell>
          <cell r="T259">
            <v>0.53</v>
          </cell>
          <cell r="U259">
            <v>0.53</v>
          </cell>
          <cell r="V259">
            <v>0.53</v>
          </cell>
          <cell r="W259">
            <v>0.53</v>
          </cell>
          <cell r="X259">
            <v>0.53</v>
          </cell>
          <cell r="Y259">
            <v>0.53</v>
          </cell>
          <cell r="Z259">
            <v>0.53</v>
          </cell>
          <cell r="AA259">
            <v>0.53</v>
          </cell>
          <cell r="AB259">
            <v>0.53</v>
          </cell>
          <cell r="AC259">
            <v>0.53</v>
          </cell>
          <cell r="AD259">
            <v>0.53</v>
          </cell>
          <cell r="AE259">
            <v>0.53</v>
          </cell>
          <cell r="AF259">
            <v>0.53</v>
          </cell>
          <cell r="AG259">
            <v>0.53</v>
          </cell>
          <cell r="AH259">
            <v>0.53</v>
          </cell>
          <cell r="AI259">
            <v>0.53</v>
          </cell>
          <cell r="AJ259">
            <v>0.53</v>
          </cell>
          <cell r="AK259">
            <v>0.53</v>
          </cell>
          <cell r="AL259">
            <v>0.53</v>
          </cell>
          <cell r="AM259">
            <v>0.53</v>
          </cell>
          <cell r="AN259">
            <v>0.53</v>
          </cell>
          <cell r="AO259">
            <v>0.53</v>
          </cell>
          <cell r="AU259" t="e">
            <v>#N/A</v>
          </cell>
        </row>
        <row r="260">
          <cell r="A260" t="str">
            <v>EF_NH3_yard_Non-dairy cattle (calves)</v>
          </cell>
          <cell r="B260" t="str">
            <v>-</v>
          </cell>
          <cell r="C260" t="str">
            <v>EF_NH3_yard</v>
          </cell>
          <cell r="D260" t="str">
            <v>NH3-N</v>
          </cell>
          <cell r="E260" t="str">
            <v>Non-dairy cattle (calves)</v>
          </cell>
          <cell r="F260" t="str">
            <v>Fraction TAN</v>
          </cell>
          <cell r="G260" t="str">
            <v>D</v>
          </cell>
          <cell r="H260" t="str">
            <v>-</v>
          </cell>
          <cell r="I260" t="str">
            <v>Table 3.9, 3B, EMEP/EEA Guidebook 2019</v>
          </cell>
          <cell r="K260">
            <v>0.53</v>
          </cell>
          <cell r="L260">
            <v>0.53</v>
          </cell>
          <cell r="M260">
            <v>0.53</v>
          </cell>
          <cell r="N260">
            <v>0.53</v>
          </cell>
          <cell r="O260">
            <v>0.53</v>
          </cell>
          <cell r="P260">
            <v>0.53</v>
          </cell>
          <cell r="Q260">
            <v>0.53</v>
          </cell>
          <cell r="R260">
            <v>0.53</v>
          </cell>
          <cell r="S260">
            <v>0.53</v>
          </cell>
          <cell r="T260">
            <v>0.53</v>
          </cell>
          <cell r="U260">
            <v>0.53</v>
          </cell>
          <cell r="V260">
            <v>0.53</v>
          </cell>
          <cell r="W260">
            <v>0.53</v>
          </cell>
          <cell r="X260">
            <v>0.53</v>
          </cell>
          <cell r="Y260">
            <v>0.53</v>
          </cell>
          <cell r="Z260">
            <v>0.53</v>
          </cell>
          <cell r="AA260">
            <v>0.53</v>
          </cell>
          <cell r="AB260">
            <v>0.53</v>
          </cell>
          <cell r="AC260">
            <v>0.53</v>
          </cell>
          <cell r="AD260">
            <v>0.53</v>
          </cell>
          <cell r="AE260">
            <v>0.53</v>
          </cell>
          <cell r="AF260">
            <v>0.53</v>
          </cell>
          <cell r="AG260">
            <v>0.53</v>
          </cell>
          <cell r="AH260">
            <v>0.53</v>
          </cell>
          <cell r="AI260">
            <v>0.53</v>
          </cell>
          <cell r="AJ260">
            <v>0.53</v>
          </cell>
          <cell r="AK260">
            <v>0.53</v>
          </cell>
          <cell r="AL260">
            <v>0.53</v>
          </cell>
          <cell r="AM260">
            <v>0.53</v>
          </cell>
          <cell r="AN260">
            <v>0.53</v>
          </cell>
          <cell r="AO260">
            <v>0.53</v>
          </cell>
          <cell r="AU260" t="e">
            <v>#N/A</v>
          </cell>
        </row>
        <row r="261">
          <cell r="A261" t="str">
            <v>EF_NH3_yard_Sheep</v>
          </cell>
          <cell r="B261" t="str">
            <v>-</v>
          </cell>
          <cell r="C261" t="str">
            <v>EF_NH3_yard</v>
          </cell>
          <cell r="D261" t="str">
            <v>NH3-N</v>
          </cell>
          <cell r="E261" t="str">
            <v>Sheep</v>
          </cell>
          <cell r="F261" t="str">
            <v>Fraction TAN</v>
          </cell>
          <cell r="G261" t="str">
            <v>D</v>
          </cell>
          <cell r="H261" t="str">
            <v>-</v>
          </cell>
          <cell r="I261" t="str">
            <v>Table 3.9, 3B, EMEP/EEA Guidebook 2019</v>
          </cell>
          <cell r="K261">
            <v>0.75</v>
          </cell>
          <cell r="L261">
            <v>0.75</v>
          </cell>
          <cell r="M261">
            <v>0.75</v>
          </cell>
          <cell r="N261">
            <v>0.75</v>
          </cell>
          <cell r="O261">
            <v>0.75</v>
          </cell>
          <cell r="P261">
            <v>0.75</v>
          </cell>
          <cell r="Q261">
            <v>0.75</v>
          </cell>
          <cell r="R261">
            <v>0.75</v>
          </cell>
          <cell r="S261">
            <v>0.75</v>
          </cell>
          <cell r="T261">
            <v>0.75</v>
          </cell>
          <cell r="U261">
            <v>0.75</v>
          </cell>
          <cell r="V261">
            <v>0.75</v>
          </cell>
          <cell r="W261">
            <v>0.75</v>
          </cell>
          <cell r="X261">
            <v>0.75</v>
          </cell>
          <cell r="Y261">
            <v>0.75</v>
          </cell>
          <cell r="Z261">
            <v>0.75</v>
          </cell>
          <cell r="AA261">
            <v>0.75</v>
          </cell>
          <cell r="AB261">
            <v>0.75</v>
          </cell>
          <cell r="AC261">
            <v>0.75</v>
          </cell>
          <cell r="AD261">
            <v>0.75</v>
          </cell>
          <cell r="AE261">
            <v>0.75</v>
          </cell>
          <cell r="AF261">
            <v>0.75</v>
          </cell>
          <cell r="AG261">
            <v>0.75</v>
          </cell>
          <cell r="AH261">
            <v>0.75</v>
          </cell>
          <cell r="AI261">
            <v>0.75</v>
          </cell>
          <cell r="AJ261">
            <v>0.75</v>
          </cell>
          <cell r="AK261">
            <v>0.75</v>
          </cell>
          <cell r="AL261">
            <v>0.75</v>
          </cell>
          <cell r="AM261">
            <v>0.75</v>
          </cell>
          <cell r="AN261">
            <v>0.75</v>
          </cell>
          <cell r="AO261">
            <v>0.75</v>
          </cell>
          <cell r="AU261" t="e">
            <v>#N/A</v>
          </cell>
        </row>
        <row r="262">
          <cell r="A262" t="str">
            <v>EF_NH3_yard_Swine (finishing pigs)</v>
          </cell>
          <cell r="B262" t="str">
            <v>-</v>
          </cell>
          <cell r="C262" t="str">
            <v>EF_NH3_yard</v>
          </cell>
          <cell r="D262" t="str">
            <v>NH3-N</v>
          </cell>
          <cell r="E262" t="str">
            <v>Swine (finishing pigs)</v>
          </cell>
          <cell r="F262" t="str">
            <v>Fraction TAN</v>
          </cell>
          <cell r="G262" t="str">
            <v>D</v>
          </cell>
          <cell r="H262" t="str">
            <v>-</v>
          </cell>
          <cell r="I262" t="str">
            <v>Table 3.9, 3B, EMEP/EEA Guidebook 2019</v>
          </cell>
          <cell r="K262">
            <v>0.53</v>
          </cell>
          <cell r="L262">
            <v>0.53</v>
          </cell>
          <cell r="M262">
            <v>0.53</v>
          </cell>
          <cell r="N262">
            <v>0.53</v>
          </cell>
          <cell r="O262">
            <v>0.53</v>
          </cell>
          <cell r="P262">
            <v>0.53</v>
          </cell>
          <cell r="Q262">
            <v>0.53</v>
          </cell>
          <cell r="R262">
            <v>0.53</v>
          </cell>
          <cell r="S262">
            <v>0.53</v>
          </cell>
          <cell r="T262">
            <v>0.53</v>
          </cell>
          <cell r="U262">
            <v>0.53</v>
          </cell>
          <cell r="V262">
            <v>0.53</v>
          </cell>
          <cell r="W262">
            <v>0.53</v>
          </cell>
          <cell r="X262">
            <v>0.53</v>
          </cell>
          <cell r="Y262">
            <v>0.53</v>
          </cell>
          <cell r="Z262">
            <v>0.53</v>
          </cell>
          <cell r="AA262">
            <v>0.53</v>
          </cell>
          <cell r="AB262">
            <v>0.53</v>
          </cell>
          <cell r="AC262">
            <v>0.53</v>
          </cell>
          <cell r="AD262">
            <v>0.53</v>
          </cell>
          <cell r="AE262">
            <v>0.53</v>
          </cell>
          <cell r="AF262">
            <v>0.53</v>
          </cell>
          <cell r="AG262">
            <v>0.53</v>
          </cell>
          <cell r="AH262">
            <v>0.53</v>
          </cell>
          <cell r="AI262">
            <v>0.53</v>
          </cell>
          <cell r="AJ262">
            <v>0.53</v>
          </cell>
          <cell r="AK262">
            <v>0.53</v>
          </cell>
          <cell r="AL262">
            <v>0.53</v>
          </cell>
          <cell r="AM262">
            <v>0.53</v>
          </cell>
          <cell r="AN262">
            <v>0.53</v>
          </cell>
          <cell r="AO262">
            <v>0.53</v>
          </cell>
          <cell r="AU262" t="e">
            <v>#N/A</v>
          </cell>
        </row>
        <row r="263">
          <cell r="A263" t="str">
            <v>EF_NH3_yard_Swine (sows)</v>
          </cell>
          <cell r="B263" t="str">
            <v>-</v>
          </cell>
          <cell r="C263" t="str">
            <v>EF_NH3_yard</v>
          </cell>
          <cell r="D263" t="str">
            <v>NH3-N</v>
          </cell>
          <cell r="E263" t="str">
            <v>Swine (sows)</v>
          </cell>
          <cell r="F263" t="str">
            <v>Fraction TAN</v>
          </cell>
          <cell r="G263" t="str">
            <v>D</v>
          </cell>
          <cell r="H263" t="str">
            <v>-</v>
          </cell>
          <cell r="I263" t="str">
            <v>No default, assumed to be 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U263" t="e">
            <v>#N/A</v>
          </cell>
        </row>
        <row r="264">
          <cell r="A264" t="str">
            <v>EF_NH3_yard_Buffalo</v>
          </cell>
          <cell r="B264" t="str">
            <v>-</v>
          </cell>
          <cell r="C264" t="str">
            <v>EF_NH3_yard</v>
          </cell>
          <cell r="D264" t="str">
            <v>NH3-N</v>
          </cell>
          <cell r="E264" t="str">
            <v>Buffalo</v>
          </cell>
          <cell r="F264" t="str">
            <v>Fraction TAN</v>
          </cell>
          <cell r="G264" t="str">
            <v>D</v>
          </cell>
          <cell r="H264" t="str">
            <v>-</v>
          </cell>
          <cell r="I264" t="str">
            <v>No default, assumed to be 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U264" t="e">
            <v>#N/A</v>
          </cell>
        </row>
        <row r="265">
          <cell r="A265" t="str">
            <v>EF_NH3_yard_Goats</v>
          </cell>
          <cell r="B265" t="str">
            <v>-</v>
          </cell>
          <cell r="C265" t="str">
            <v>EF_NH3_yard</v>
          </cell>
          <cell r="D265" t="str">
            <v>NH3-N</v>
          </cell>
          <cell r="E265" t="str">
            <v>Goats</v>
          </cell>
          <cell r="F265" t="str">
            <v>Fraction TAN</v>
          </cell>
          <cell r="G265" t="str">
            <v>D</v>
          </cell>
          <cell r="H265" t="str">
            <v>-</v>
          </cell>
          <cell r="I265" t="str">
            <v>Table 3.9, 3B, EMEP/EEA Guidebook 2019</v>
          </cell>
          <cell r="K265">
            <v>0.75</v>
          </cell>
          <cell r="L265">
            <v>0.75</v>
          </cell>
          <cell r="M265">
            <v>0.75</v>
          </cell>
          <cell r="N265">
            <v>0.75</v>
          </cell>
          <cell r="O265">
            <v>0.75</v>
          </cell>
          <cell r="P265">
            <v>0.75</v>
          </cell>
          <cell r="Q265">
            <v>0.75</v>
          </cell>
          <cell r="R265">
            <v>0.75</v>
          </cell>
          <cell r="S265">
            <v>0.75</v>
          </cell>
          <cell r="T265">
            <v>0.75</v>
          </cell>
          <cell r="U265">
            <v>0.75</v>
          </cell>
          <cell r="V265">
            <v>0.75</v>
          </cell>
          <cell r="W265">
            <v>0.75</v>
          </cell>
          <cell r="X265">
            <v>0.75</v>
          </cell>
          <cell r="Y265">
            <v>0.75</v>
          </cell>
          <cell r="Z265">
            <v>0.75</v>
          </cell>
          <cell r="AA265">
            <v>0.75</v>
          </cell>
          <cell r="AB265">
            <v>0.75</v>
          </cell>
          <cell r="AC265">
            <v>0.75</v>
          </cell>
          <cell r="AD265">
            <v>0.75</v>
          </cell>
          <cell r="AE265">
            <v>0.75</v>
          </cell>
          <cell r="AF265">
            <v>0.75</v>
          </cell>
          <cell r="AG265">
            <v>0.75</v>
          </cell>
          <cell r="AH265">
            <v>0.75</v>
          </cell>
          <cell r="AI265">
            <v>0.75</v>
          </cell>
          <cell r="AJ265">
            <v>0.75</v>
          </cell>
          <cell r="AK265">
            <v>0.75</v>
          </cell>
          <cell r="AL265">
            <v>0.75</v>
          </cell>
          <cell r="AM265">
            <v>0.75</v>
          </cell>
          <cell r="AN265">
            <v>0.75</v>
          </cell>
          <cell r="AO265">
            <v>0.75</v>
          </cell>
          <cell r="AU265" t="e">
            <v>#N/A</v>
          </cell>
        </row>
        <row r="266">
          <cell r="A266" t="str">
            <v>EF_NH3_yard_Horses</v>
          </cell>
          <cell r="B266" t="str">
            <v>-</v>
          </cell>
          <cell r="C266" t="str">
            <v>EF_NH3_yard</v>
          </cell>
          <cell r="D266" t="str">
            <v>NH3-N</v>
          </cell>
          <cell r="E266" t="str">
            <v>Horses</v>
          </cell>
          <cell r="F266" t="str">
            <v>Fraction TAN</v>
          </cell>
          <cell r="G266" t="str">
            <v>D</v>
          </cell>
          <cell r="H266" t="str">
            <v>-</v>
          </cell>
          <cell r="I266" t="str">
            <v>No default, assumed to be 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U266" t="e">
            <v>#N/A</v>
          </cell>
        </row>
        <row r="267">
          <cell r="A267" t="str">
            <v>EF_NH3_yard_Mules and asses</v>
          </cell>
          <cell r="B267" t="str">
            <v>-</v>
          </cell>
          <cell r="C267" t="str">
            <v>EF_NH3_yard</v>
          </cell>
          <cell r="D267" t="str">
            <v>NH3-N</v>
          </cell>
          <cell r="E267" t="str">
            <v>Mules and asses</v>
          </cell>
          <cell r="F267" t="str">
            <v>Fraction TAN</v>
          </cell>
          <cell r="G267" t="str">
            <v>D</v>
          </cell>
          <cell r="H267" t="str">
            <v>-</v>
          </cell>
          <cell r="I267" t="str">
            <v>No default, assumed to be 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U267" t="e">
            <v>#N/A</v>
          </cell>
        </row>
        <row r="268">
          <cell r="A268" t="str">
            <v>EF_NH3_yard_Laying hens</v>
          </cell>
          <cell r="B268" t="str">
            <v>-</v>
          </cell>
          <cell r="C268" t="str">
            <v>EF_NH3_yard</v>
          </cell>
          <cell r="D268" t="str">
            <v>NH3-N</v>
          </cell>
          <cell r="E268" t="str">
            <v>Laying hens</v>
          </cell>
          <cell r="F268" t="str">
            <v>Fraction TAN</v>
          </cell>
          <cell r="G268" t="str">
            <v>D</v>
          </cell>
          <cell r="H268" t="str">
            <v>-</v>
          </cell>
          <cell r="I268" t="str">
            <v>No default, assumed to be 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U268" t="e">
            <v>#N/A</v>
          </cell>
        </row>
        <row r="269">
          <cell r="A269" t="str">
            <v>EF_NH3_yard_Broilers</v>
          </cell>
          <cell r="B269" t="str">
            <v>-</v>
          </cell>
          <cell r="C269" t="str">
            <v>EF_NH3_yard</v>
          </cell>
          <cell r="D269" t="str">
            <v>NH3-N</v>
          </cell>
          <cell r="E269" t="str">
            <v>Broilers</v>
          </cell>
          <cell r="F269" t="str">
            <v>Fraction TAN</v>
          </cell>
          <cell r="G269" t="str">
            <v>D</v>
          </cell>
          <cell r="H269" t="str">
            <v>-</v>
          </cell>
          <cell r="I269" t="str">
            <v>No default, assumed to be 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U269" t="e">
            <v>#N/A</v>
          </cell>
        </row>
        <row r="270">
          <cell r="A270" t="str">
            <v>EF_NH3_yard_Turkeys</v>
          </cell>
          <cell r="B270" t="str">
            <v>-</v>
          </cell>
          <cell r="C270" t="str">
            <v>EF_NH3_yard</v>
          </cell>
          <cell r="D270" t="str">
            <v>NH3-N</v>
          </cell>
          <cell r="E270" t="str">
            <v>Turkeys</v>
          </cell>
          <cell r="F270" t="str">
            <v>Fraction TAN</v>
          </cell>
          <cell r="G270" t="str">
            <v>D</v>
          </cell>
          <cell r="H270" t="str">
            <v>-</v>
          </cell>
          <cell r="I270" t="str">
            <v>No default, assumed to be 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U270" t="e">
            <v>#N/A</v>
          </cell>
        </row>
        <row r="271">
          <cell r="A271" t="str">
            <v>EF_NH3_yard_Other poultry (ducks)</v>
          </cell>
          <cell r="B271" t="str">
            <v>-</v>
          </cell>
          <cell r="C271" t="str">
            <v>EF_NH3_yard</v>
          </cell>
          <cell r="D271" t="str">
            <v>NH3-N</v>
          </cell>
          <cell r="E271" t="str">
            <v>Other poultry (ducks)</v>
          </cell>
          <cell r="F271" t="str">
            <v>Fraction TAN</v>
          </cell>
          <cell r="G271" t="str">
            <v>D</v>
          </cell>
          <cell r="H271" t="str">
            <v>-</v>
          </cell>
          <cell r="I271" t="str">
            <v>No default, assumed to be 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U271" t="e">
            <v>#N/A</v>
          </cell>
        </row>
        <row r="272">
          <cell r="A272" t="str">
            <v>EF_NH3_yard_Other poultry (geese)</v>
          </cell>
          <cell r="B272" t="str">
            <v>-</v>
          </cell>
          <cell r="C272" t="str">
            <v>EF_NH3_yard</v>
          </cell>
          <cell r="D272" t="str">
            <v>NH3-N</v>
          </cell>
          <cell r="E272" t="str">
            <v>Other poultry (geese)</v>
          </cell>
          <cell r="F272" t="str">
            <v>Fraction TAN</v>
          </cell>
          <cell r="G272" t="str">
            <v>D</v>
          </cell>
          <cell r="H272" t="str">
            <v>-</v>
          </cell>
          <cell r="I272" t="str">
            <v>No default, assumed to be 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U272" t="e">
            <v>#N/A</v>
          </cell>
        </row>
        <row r="273">
          <cell r="A273" t="str">
            <v>EF_NH3_yard_Other animals (fur animals)</v>
          </cell>
          <cell r="B273" t="str">
            <v>-</v>
          </cell>
          <cell r="C273" t="str">
            <v>EF_NH3_yard</v>
          </cell>
          <cell r="D273" t="str">
            <v>NH3-N</v>
          </cell>
          <cell r="E273" t="str">
            <v>Other animals (fur animals)</v>
          </cell>
          <cell r="F273" t="str">
            <v>Fraction TAN</v>
          </cell>
          <cell r="G273" t="str">
            <v>D</v>
          </cell>
          <cell r="H273" t="str">
            <v>-</v>
          </cell>
          <cell r="I273" t="str">
            <v>No default, assumed to be 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U273" t="e">
            <v>#N/A</v>
          </cell>
        </row>
        <row r="274">
          <cell r="A274" t="str">
            <v>EF NH3 storage, slurry</v>
          </cell>
        </row>
        <row r="275">
          <cell r="A275" t="str">
            <v>EF_NH3_storage_slurry_Dairy cattle</v>
          </cell>
          <cell r="B275" t="str">
            <v>-</v>
          </cell>
          <cell r="C275" t="str">
            <v>EF_NH3_storage_slurry</v>
          </cell>
          <cell r="D275" t="str">
            <v>NH3-N</v>
          </cell>
          <cell r="E275" t="str">
            <v>Dairy cattle</v>
          </cell>
          <cell r="F275" t="str">
            <v>Fraction TAN</v>
          </cell>
          <cell r="G275" t="str">
            <v>cs</v>
          </cell>
          <cell r="H275" t="str">
            <v>-</v>
          </cell>
          <cell r="I275" t="str">
            <v>sheet Abatement effects</v>
          </cell>
          <cell r="K275">
            <v>0.21</v>
          </cell>
          <cell r="L275">
            <v>0.21</v>
          </cell>
          <cell r="M275">
            <v>0.21</v>
          </cell>
          <cell r="N275">
            <v>0.21</v>
          </cell>
          <cell r="O275">
            <v>0.21</v>
          </cell>
          <cell r="P275">
            <v>0.21</v>
          </cell>
          <cell r="Q275">
            <v>0.21</v>
          </cell>
          <cell r="R275">
            <v>0.21</v>
          </cell>
          <cell r="S275">
            <v>0.21</v>
          </cell>
          <cell r="T275">
            <v>0.21</v>
          </cell>
          <cell r="U275">
            <v>0.21</v>
          </cell>
          <cell r="V275">
            <v>0.21</v>
          </cell>
          <cell r="W275">
            <v>0.21</v>
          </cell>
          <cell r="X275">
            <v>0.20914285714285713</v>
          </cell>
          <cell r="Y275">
            <v>0.2082857142857143</v>
          </cell>
          <cell r="Z275">
            <v>0.20742857142857141</v>
          </cell>
          <cell r="AA275">
            <v>0.20657142857142857</v>
          </cell>
          <cell r="AB275">
            <v>0.20571428571428571</v>
          </cell>
          <cell r="AC275">
            <v>0.20485714285714285</v>
          </cell>
          <cell r="AD275">
            <v>0.20400000000000001</v>
          </cell>
          <cell r="AE275">
            <v>0.20314285714285713</v>
          </cell>
          <cell r="AF275">
            <v>0.20228571428571429</v>
          </cell>
          <cell r="AG275">
            <v>0.20142857142857143</v>
          </cell>
          <cell r="AH275">
            <v>0.20057142857142857</v>
          </cell>
          <cell r="AI275">
            <v>0.19971428571428573</v>
          </cell>
          <cell r="AJ275">
            <v>0.19885714285714284</v>
          </cell>
          <cell r="AK275">
            <v>0.19800000000000001</v>
          </cell>
          <cell r="AL275">
            <v>0.19800000000000001</v>
          </cell>
          <cell r="AM275">
            <v>0.19800000000000001</v>
          </cell>
          <cell r="AN275">
            <v>0.19800000000000001</v>
          </cell>
          <cell r="AO275">
            <v>0.19800000000000001</v>
          </cell>
          <cell r="AU275" t="str">
            <v>[enter country-specific value</v>
          </cell>
        </row>
        <row r="276">
          <cell r="A276" t="str">
            <v>EF_NH3_storage_slurry_Non-dairy cattle</v>
          </cell>
          <cell r="B276" t="str">
            <v>-</v>
          </cell>
          <cell r="C276" t="str">
            <v>EF_NH3_storage_slurry</v>
          </cell>
          <cell r="D276" t="str">
            <v>NH3-N</v>
          </cell>
          <cell r="E276" t="str">
            <v>Non-dairy cattle</v>
          </cell>
          <cell r="F276" t="str">
            <v>Fraction TAN</v>
          </cell>
          <cell r="G276" t="str">
            <v>cs</v>
          </cell>
          <cell r="H276" t="str">
            <v>-</v>
          </cell>
          <cell r="I276" t="str">
            <v>sheet Abatement effects</v>
          </cell>
          <cell r="K276">
            <v>0.21</v>
          </cell>
          <cell r="L276">
            <v>0.21</v>
          </cell>
          <cell r="M276">
            <v>0.21</v>
          </cell>
          <cell r="N276">
            <v>0.21</v>
          </cell>
          <cell r="O276">
            <v>0.21</v>
          </cell>
          <cell r="P276">
            <v>0.21</v>
          </cell>
          <cell r="Q276">
            <v>0.21</v>
          </cell>
          <cell r="R276">
            <v>0.21</v>
          </cell>
          <cell r="S276">
            <v>0.21</v>
          </cell>
          <cell r="T276">
            <v>0.21</v>
          </cell>
          <cell r="U276">
            <v>0.21</v>
          </cell>
          <cell r="V276">
            <v>0.21</v>
          </cell>
          <cell r="W276">
            <v>0.21</v>
          </cell>
          <cell r="X276">
            <v>0.20914285714285713</v>
          </cell>
          <cell r="Y276">
            <v>0.2082857142857143</v>
          </cell>
          <cell r="Z276">
            <v>0.20742857142857141</v>
          </cell>
          <cell r="AA276">
            <v>0.20657142857142857</v>
          </cell>
          <cell r="AB276">
            <v>0.20571428571428571</v>
          </cell>
          <cell r="AC276">
            <v>0.20485714285714285</v>
          </cell>
          <cell r="AD276">
            <v>0.20400000000000001</v>
          </cell>
          <cell r="AE276">
            <v>0.20314285714285713</v>
          </cell>
          <cell r="AF276">
            <v>0.20228571428571429</v>
          </cell>
          <cell r="AG276">
            <v>0.20142857142857143</v>
          </cell>
          <cell r="AH276">
            <v>0.20057142857142857</v>
          </cell>
          <cell r="AI276">
            <v>0.19971428571428573</v>
          </cell>
          <cell r="AJ276">
            <v>0.19885714285714284</v>
          </cell>
          <cell r="AK276">
            <v>0.19800000000000001</v>
          </cell>
          <cell r="AL276">
            <v>0.19800000000000001</v>
          </cell>
          <cell r="AM276">
            <v>0.19800000000000001</v>
          </cell>
          <cell r="AN276">
            <v>0.19800000000000001</v>
          </cell>
          <cell r="AO276">
            <v>0.19800000000000001</v>
          </cell>
          <cell r="AU276" t="str">
            <v>[enter country-specific value</v>
          </cell>
        </row>
        <row r="277">
          <cell r="A277" t="str">
            <v>EF_NH3_storage_slurry_Non-dairy cattle (calves)</v>
          </cell>
          <cell r="B277" t="str">
            <v>-</v>
          </cell>
          <cell r="C277" t="str">
            <v>EF_NH3_storage_slurry</v>
          </cell>
          <cell r="D277" t="str">
            <v>NH3-N</v>
          </cell>
          <cell r="E277" t="str">
            <v>Non-dairy cattle (calves)</v>
          </cell>
          <cell r="F277" t="str">
            <v>Fraction TAN</v>
          </cell>
          <cell r="G277" t="str">
            <v>D</v>
          </cell>
          <cell r="H277" t="str">
            <v>-</v>
          </cell>
          <cell r="I277" t="str">
            <v>Table 3.9, 3B, EMEP/EEA Guidebook 2019 - no default, assuming the same as non-dairy cattle</v>
          </cell>
          <cell r="K277">
            <v>0.25</v>
          </cell>
          <cell r="L277">
            <v>0.25</v>
          </cell>
          <cell r="M277">
            <v>0.25</v>
          </cell>
          <cell r="N277">
            <v>0.25</v>
          </cell>
          <cell r="O277">
            <v>0.25</v>
          </cell>
          <cell r="P277">
            <v>0.25</v>
          </cell>
          <cell r="Q277">
            <v>0.25</v>
          </cell>
          <cell r="R277">
            <v>0.25</v>
          </cell>
          <cell r="S277">
            <v>0.25</v>
          </cell>
          <cell r="T277">
            <v>0.25</v>
          </cell>
          <cell r="U277">
            <v>0.25</v>
          </cell>
          <cell r="V277">
            <v>0.25</v>
          </cell>
          <cell r="W277">
            <v>0.25</v>
          </cell>
          <cell r="X277">
            <v>0.25</v>
          </cell>
          <cell r="Y277">
            <v>0.25</v>
          </cell>
          <cell r="Z277">
            <v>0.25</v>
          </cell>
          <cell r="AA277">
            <v>0.25</v>
          </cell>
          <cell r="AB277">
            <v>0.25</v>
          </cell>
          <cell r="AC277">
            <v>0.25</v>
          </cell>
          <cell r="AD277">
            <v>0.25</v>
          </cell>
          <cell r="AE277">
            <v>0.25</v>
          </cell>
          <cell r="AF277">
            <v>0.25</v>
          </cell>
          <cell r="AG277">
            <v>0.25</v>
          </cell>
          <cell r="AH277">
            <v>0.25</v>
          </cell>
          <cell r="AI277">
            <v>0.25</v>
          </cell>
          <cell r="AJ277">
            <v>0.25</v>
          </cell>
          <cell r="AK277">
            <v>0.25</v>
          </cell>
          <cell r="AL277">
            <v>0.25</v>
          </cell>
          <cell r="AM277">
            <v>0.25</v>
          </cell>
          <cell r="AN277">
            <v>0.25</v>
          </cell>
          <cell r="AO277">
            <v>0.25</v>
          </cell>
          <cell r="AU277" t="e">
            <v>#N/A</v>
          </cell>
        </row>
        <row r="278">
          <cell r="A278" t="str">
            <v>EF_NH3_storage_slurry_Sheep</v>
          </cell>
          <cell r="B278" t="str">
            <v>-</v>
          </cell>
          <cell r="C278" t="str">
            <v>EF_NH3_storage_slurry</v>
          </cell>
          <cell r="D278" t="str">
            <v>NH3-N</v>
          </cell>
          <cell r="E278" t="str">
            <v>Sheep</v>
          </cell>
          <cell r="F278" t="str">
            <v>Fraction TAN</v>
          </cell>
          <cell r="G278" t="str">
            <v>D</v>
          </cell>
          <cell r="H278" t="str">
            <v>-</v>
          </cell>
          <cell r="I278" t="str">
            <v>No default, assumed to be 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U278" t="e">
            <v>#N/A</v>
          </cell>
        </row>
        <row r="279">
          <cell r="A279" t="str">
            <v>EF_NH3_storage_slurry_Swine (finishing pigs)</v>
          </cell>
          <cell r="B279" t="str">
            <v>-</v>
          </cell>
          <cell r="C279" t="str">
            <v>EF_NH3_storage_slurry</v>
          </cell>
          <cell r="D279" t="str">
            <v>NH3-N</v>
          </cell>
          <cell r="E279" t="str">
            <v>Swine (finishing pigs)</v>
          </cell>
          <cell r="F279" t="str">
            <v>Fraction TAN</v>
          </cell>
          <cell r="G279" t="str">
            <v>cs</v>
          </cell>
          <cell r="H279" t="str">
            <v>-</v>
          </cell>
          <cell r="I279" t="str">
            <v>sheet Abatement effects</v>
          </cell>
          <cell r="K279">
            <v>9.6799999999999983E-2</v>
          </cell>
          <cell r="L279">
            <v>9.6799999999999983E-2</v>
          </cell>
          <cell r="M279">
            <v>9.6799999999999983E-2</v>
          </cell>
          <cell r="N279">
            <v>9.6799999999999983E-2</v>
          </cell>
          <cell r="O279">
            <v>9.6799999999999983E-2</v>
          </cell>
          <cell r="P279">
            <v>9.6799999999999983E-2</v>
          </cell>
          <cell r="Q279">
            <v>9.6799999999999983E-2</v>
          </cell>
          <cell r="R279">
            <v>9.6799999999999983E-2</v>
          </cell>
          <cell r="S279">
            <v>9.6799999999999983E-2</v>
          </cell>
          <cell r="T279">
            <v>9.6799999999999983E-2</v>
          </cell>
          <cell r="U279">
            <v>9.6799999999999983E-2</v>
          </cell>
          <cell r="V279">
            <v>9.6799999999999983E-2</v>
          </cell>
          <cell r="W279">
            <v>9.6799999999999983E-2</v>
          </cell>
          <cell r="X279">
            <v>9.6171428571428574E-2</v>
          </cell>
          <cell r="Y279">
            <v>9.5542857142857152E-2</v>
          </cell>
          <cell r="Z279">
            <v>9.4914285714285715E-2</v>
          </cell>
          <cell r="AA279">
            <v>9.4285714285714278E-2</v>
          </cell>
          <cell r="AB279">
            <v>9.3657142857142855E-2</v>
          </cell>
          <cell r="AC279">
            <v>9.3028571428571433E-2</v>
          </cell>
          <cell r="AD279">
            <v>9.2399999999999996E-2</v>
          </cell>
          <cell r="AE279">
            <v>8.9571428571428566E-2</v>
          </cell>
          <cell r="AF279">
            <v>8.8942857142857129E-2</v>
          </cell>
          <cell r="AG279">
            <v>8.831428571428572E-2</v>
          </cell>
          <cell r="AH279">
            <v>8.7685714285714284E-2</v>
          </cell>
          <cell r="AI279">
            <v>8.7057142857142847E-2</v>
          </cell>
          <cell r="AJ279">
            <v>8.642857142857141E-2</v>
          </cell>
          <cell r="AK279">
            <v>8.5800000000000001E-2</v>
          </cell>
          <cell r="AL279">
            <v>8.5800000000000001E-2</v>
          </cell>
          <cell r="AM279">
            <v>8.5800000000000001E-2</v>
          </cell>
          <cell r="AN279">
            <v>8.5800000000000001E-2</v>
          </cell>
          <cell r="AO279">
            <v>8.5800000000000001E-2</v>
          </cell>
          <cell r="AU279" t="str">
            <v>[enter country-specific value</v>
          </cell>
        </row>
        <row r="280">
          <cell r="A280" t="str">
            <v>EF_NH3_storage_slurry_Swine (sows)</v>
          </cell>
          <cell r="B280" t="str">
            <v>-</v>
          </cell>
          <cell r="C280" t="str">
            <v>EF_NH3_storage_slurry</v>
          </cell>
          <cell r="D280" t="str">
            <v>NH3-N</v>
          </cell>
          <cell r="E280" t="str">
            <v>Swine (sows)</v>
          </cell>
          <cell r="F280" t="str">
            <v>Fraction TAN</v>
          </cell>
          <cell r="G280" t="str">
            <v>cs</v>
          </cell>
          <cell r="H280" t="str">
            <v>-</v>
          </cell>
          <cell r="I280" t="str">
            <v>sheet Abatement effects</v>
          </cell>
          <cell r="K280">
            <v>9.6799999999999983E-2</v>
          </cell>
          <cell r="L280">
            <v>9.6799999999999983E-2</v>
          </cell>
          <cell r="M280">
            <v>9.6799999999999983E-2</v>
          </cell>
          <cell r="N280">
            <v>9.6799999999999983E-2</v>
          </cell>
          <cell r="O280">
            <v>9.6799999999999983E-2</v>
          </cell>
          <cell r="P280">
            <v>9.6799999999999983E-2</v>
          </cell>
          <cell r="Q280">
            <v>9.6799999999999983E-2</v>
          </cell>
          <cell r="R280">
            <v>9.6799999999999983E-2</v>
          </cell>
          <cell r="S280">
            <v>9.6799999999999983E-2</v>
          </cell>
          <cell r="T280">
            <v>9.6799999999999983E-2</v>
          </cell>
          <cell r="U280">
            <v>9.6799999999999983E-2</v>
          </cell>
          <cell r="V280">
            <v>9.6799999999999983E-2</v>
          </cell>
          <cell r="W280">
            <v>9.6799999999999983E-2</v>
          </cell>
          <cell r="X280">
            <v>9.6171428571428574E-2</v>
          </cell>
          <cell r="Y280">
            <v>9.5542857142857152E-2</v>
          </cell>
          <cell r="Z280">
            <v>9.4914285714285715E-2</v>
          </cell>
          <cell r="AA280">
            <v>9.4285714285714278E-2</v>
          </cell>
          <cell r="AB280">
            <v>9.3657142857142855E-2</v>
          </cell>
          <cell r="AC280">
            <v>9.3028571428571433E-2</v>
          </cell>
          <cell r="AD280">
            <v>9.2399999999999996E-2</v>
          </cell>
          <cell r="AE280">
            <v>8.9571428571428566E-2</v>
          </cell>
          <cell r="AF280">
            <v>8.8942857142857129E-2</v>
          </cell>
          <cell r="AG280">
            <v>8.831428571428572E-2</v>
          </cell>
          <cell r="AH280">
            <v>8.7685714285714284E-2</v>
          </cell>
          <cell r="AI280">
            <v>8.7057142857142847E-2</v>
          </cell>
          <cell r="AJ280">
            <v>8.642857142857141E-2</v>
          </cell>
          <cell r="AK280">
            <v>8.5800000000000001E-2</v>
          </cell>
          <cell r="AL280">
            <v>8.5800000000000001E-2</v>
          </cell>
          <cell r="AM280">
            <v>8.5800000000000001E-2</v>
          </cell>
          <cell r="AN280">
            <v>8.5800000000000001E-2</v>
          </cell>
          <cell r="AO280">
            <v>8.5800000000000001E-2</v>
          </cell>
          <cell r="AU280" t="str">
            <v>[enter country-specific value</v>
          </cell>
        </row>
        <row r="281">
          <cell r="A281" t="str">
            <v>EF_NH3_storage_slurry_Buffalo</v>
          </cell>
          <cell r="B281" t="str">
            <v>-</v>
          </cell>
          <cell r="C281" t="str">
            <v>EF_NH3_storage_slurry</v>
          </cell>
          <cell r="D281" t="str">
            <v>NH3-N</v>
          </cell>
          <cell r="E281" t="str">
            <v>Buffalo</v>
          </cell>
          <cell r="F281" t="str">
            <v>Fraction TAN</v>
          </cell>
          <cell r="G281" t="str">
            <v>D</v>
          </cell>
          <cell r="H281" t="str">
            <v>-</v>
          </cell>
          <cell r="I281" t="str">
            <v>No default, assumed to be 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U281" t="e">
            <v>#N/A</v>
          </cell>
        </row>
        <row r="282">
          <cell r="A282" t="str">
            <v>EF_NH3_storage_slurry_Goats</v>
          </cell>
          <cell r="B282" t="str">
            <v>-</v>
          </cell>
          <cell r="C282" t="str">
            <v>EF_NH3_storage_slurry</v>
          </cell>
          <cell r="D282" t="str">
            <v>NH3-N</v>
          </cell>
          <cell r="E282" t="str">
            <v>Goats</v>
          </cell>
          <cell r="F282" t="str">
            <v>Fraction TAN</v>
          </cell>
          <cell r="G282" t="str">
            <v>D</v>
          </cell>
          <cell r="H282" t="str">
            <v>-</v>
          </cell>
          <cell r="I282" t="str">
            <v>No default, assumed to be 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U282" t="e">
            <v>#N/A</v>
          </cell>
        </row>
        <row r="283">
          <cell r="A283" t="str">
            <v>EF_NH3_storage_slurry_Horses</v>
          </cell>
          <cell r="B283" t="str">
            <v>-</v>
          </cell>
          <cell r="C283" t="str">
            <v>EF_NH3_storage_slurry</v>
          </cell>
          <cell r="D283" t="str">
            <v>NH3-N</v>
          </cell>
          <cell r="E283" t="str">
            <v>Horses</v>
          </cell>
          <cell r="F283" t="str">
            <v>Fraction TAN</v>
          </cell>
          <cell r="G283" t="str">
            <v>D</v>
          </cell>
          <cell r="H283" t="str">
            <v>-</v>
          </cell>
          <cell r="I283" t="str">
            <v>No default, assumed to be 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U283" t="e">
            <v>#N/A</v>
          </cell>
        </row>
        <row r="284">
          <cell r="A284" t="str">
            <v>EF_NH3_storage_slurry_Mules and asses</v>
          </cell>
          <cell r="B284" t="str">
            <v>-</v>
          </cell>
          <cell r="C284" t="str">
            <v>EF_NH3_storage_slurry</v>
          </cell>
          <cell r="D284" t="str">
            <v>NH3-N</v>
          </cell>
          <cell r="E284" t="str">
            <v>Mules and asses</v>
          </cell>
          <cell r="F284" t="str">
            <v>Fraction TAN</v>
          </cell>
          <cell r="G284" t="str">
            <v>D</v>
          </cell>
          <cell r="H284" t="str">
            <v>-</v>
          </cell>
          <cell r="I284" t="str">
            <v>No default, assumed to be 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U284" t="e">
            <v>#N/A</v>
          </cell>
        </row>
        <row r="285">
          <cell r="A285" t="str">
            <v>EF_NH3_storage_slurry_Laying hens</v>
          </cell>
          <cell r="B285" t="str">
            <v>-</v>
          </cell>
          <cell r="C285" t="str">
            <v>EF_NH3_storage_slurry</v>
          </cell>
          <cell r="D285" t="str">
            <v>NH3-N</v>
          </cell>
          <cell r="E285" t="str">
            <v>Laying hens</v>
          </cell>
          <cell r="F285" t="str">
            <v>Fraction TAN</v>
          </cell>
          <cell r="G285" t="str">
            <v>D</v>
          </cell>
          <cell r="H285" t="str">
            <v>-</v>
          </cell>
          <cell r="I285" t="str">
            <v>Table 3.9, 3B, EMEP/EEA Guidebook 2019</v>
          </cell>
          <cell r="K285">
            <v>0.14000000000000001</v>
          </cell>
          <cell r="L285">
            <v>0.14000000000000001</v>
          </cell>
          <cell r="M285">
            <v>0.14000000000000001</v>
          </cell>
          <cell r="N285">
            <v>0.14000000000000001</v>
          </cell>
          <cell r="O285">
            <v>0.14000000000000001</v>
          </cell>
          <cell r="P285">
            <v>0.14000000000000001</v>
          </cell>
          <cell r="Q285">
            <v>0.14000000000000001</v>
          </cell>
          <cell r="R285">
            <v>0.14000000000000001</v>
          </cell>
          <cell r="S285">
            <v>0.14000000000000001</v>
          </cell>
          <cell r="T285">
            <v>0.14000000000000001</v>
          </cell>
          <cell r="U285">
            <v>0.14000000000000001</v>
          </cell>
          <cell r="V285">
            <v>0.14000000000000001</v>
          </cell>
          <cell r="W285">
            <v>0.14000000000000001</v>
          </cell>
          <cell r="X285">
            <v>0.14000000000000001</v>
          </cell>
          <cell r="Y285">
            <v>0.14000000000000001</v>
          </cell>
          <cell r="Z285">
            <v>0.14000000000000001</v>
          </cell>
          <cell r="AA285">
            <v>0.14000000000000001</v>
          </cell>
          <cell r="AB285">
            <v>0.14000000000000001</v>
          </cell>
          <cell r="AC285">
            <v>0.14000000000000001</v>
          </cell>
          <cell r="AD285">
            <v>0.14000000000000001</v>
          </cell>
          <cell r="AE285">
            <v>0.14000000000000001</v>
          </cell>
          <cell r="AF285">
            <v>0.14000000000000001</v>
          </cell>
          <cell r="AG285">
            <v>0.14000000000000001</v>
          </cell>
          <cell r="AH285">
            <v>0.14000000000000001</v>
          </cell>
          <cell r="AI285">
            <v>0.14000000000000001</v>
          </cell>
          <cell r="AJ285">
            <v>0.14000000000000001</v>
          </cell>
          <cell r="AK285">
            <v>0.14000000000000001</v>
          </cell>
          <cell r="AL285">
            <v>0.14000000000000001</v>
          </cell>
          <cell r="AM285">
            <v>0.14000000000000001</v>
          </cell>
          <cell r="AN285">
            <v>0.14000000000000001</v>
          </cell>
          <cell r="AO285">
            <v>0.14000000000000001</v>
          </cell>
          <cell r="AU285" t="e">
            <v>#N/A</v>
          </cell>
        </row>
        <row r="286">
          <cell r="A286" t="str">
            <v>EF_NH3_storage_slurry_Broilers</v>
          </cell>
          <cell r="B286" t="str">
            <v>-</v>
          </cell>
          <cell r="C286" t="str">
            <v>EF_NH3_storage_slurry</v>
          </cell>
          <cell r="D286" t="str">
            <v>NH3-N</v>
          </cell>
          <cell r="E286" t="str">
            <v>Broilers</v>
          </cell>
          <cell r="F286" t="str">
            <v>Fraction TAN</v>
          </cell>
          <cell r="G286" t="str">
            <v>D</v>
          </cell>
          <cell r="H286" t="str">
            <v>-</v>
          </cell>
          <cell r="I286" t="str">
            <v>No default, assumed to be 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U286" t="e">
            <v>#N/A</v>
          </cell>
        </row>
        <row r="287">
          <cell r="A287" t="str">
            <v>EF_NH3_storage_slurry_Turkeys</v>
          </cell>
          <cell r="B287" t="str">
            <v>-</v>
          </cell>
          <cell r="C287" t="str">
            <v>EF_NH3_storage_slurry</v>
          </cell>
          <cell r="D287" t="str">
            <v>NH3-N</v>
          </cell>
          <cell r="E287" t="str">
            <v>Turkeys</v>
          </cell>
          <cell r="F287" t="str">
            <v>Fraction TAN</v>
          </cell>
          <cell r="G287" t="str">
            <v>D</v>
          </cell>
          <cell r="H287" t="str">
            <v>-</v>
          </cell>
          <cell r="I287" t="str">
            <v>No default, assumed to be 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U287" t="e">
            <v>#N/A</v>
          </cell>
        </row>
        <row r="288">
          <cell r="A288" t="str">
            <v>EF_NH3_storage_slurry_Other poultry (ducks)</v>
          </cell>
          <cell r="B288" t="str">
            <v>-</v>
          </cell>
          <cell r="C288" t="str">
            <v>EF_NH3_storage_slurry</v>
          </cell>
          <cell r="D288" t="str">
            <v>NH3-N</v>
          </cell>
          <cell r="E288" t="str">
            <v>Other poultry (ducks)</v>
          </cell>
          <cell r="F288" t="str">
            <v>Fraction TAN</v>
          </cell>
          <cell r="G288" t="str">
            <v>D</v>
          </cell>
          <cell r="H288" t="str">
            <v>-</v>
          </cell>
          <cell r="I288" t="str">
            <v>No default, assumed to be 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U288" t="e">
            <v>#N/A</v>
          </cell>
        </row>
        <row r="289">
          <cell r="A289" t="str">
            <v>EF_NH3_storage_slurry_Other poultry (geese)</v>
          </cell>
          <cell r="B289" t="str">
            <v>-</v>
          </cell>
          <cell r="C289" t="str">
            <v>EF_NH3_storage_slurry</v>
          </cell>
          <cell r="D289" t="str">
            <v>NH3-N</v>
          </cell>
          <cell r="E289" t="str">
            <v>Other poultry (geese)</v>
          </cell>
          <cell r="F289" t="str">
            <v>Fraction TAN</v>
          </cell>
          <cell r="G289" t="str">
            <v>D</v>
          </cell>
          <cell r="H289" t="str">
            <v>-</v>
          </cell>
          <cell r="I289" t="str">
            <v>No default, assumed to be 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U289" t="e">
            <v>#N/A</v>
          </cell>
        </row>
        <row r="290">
          <cell r="A290" t="str">
            <v>EF_NH3_storage_slurry_Other animals (fur animals)</v>
          </cell>
          <cell r="B290" t="str">
            <v>-</v>
          </cell>
          <cell r="C290" t="str">
            <v>EF_NH3_storage_slurry</v>
          </cell>
          <cell r="D290" t="str">
            <v>NH3-N</v>
          </cell>
          <cell r="E290" t="str">
            <v>Other animals (fur animals)</v>
          </cell>
          <cell r="F290" t="str">
            <v>Fraction TAN</v>
          </cell>
          <cell r="G290" t="str">
            <v>D</v>
          </cell>
          <cell r="H290" t="str">
            <v>-</v>
          </cell>
          <cell r="I290" t="str">
            <v>No default, assumed to be 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U290" t="e">
            <v>#N/A</v>
          </cell>
        </row>
        <row r="291">
          <cell r="A291" t="str">
            <v>EF NH3 storage, solid</v>
          </cell>
        </row>
        <row r="292">
          <cell r="A292" t="str">
            <v>EF_NH3_storage_solid_Dairy cattle</v>
          </cell>
          <cell r="B292" t="str">
            <v>-</v>
          </cell>
          <cell r="C292" t="str">
            <v>EF_NH3_storage_solid</v>
          </cell>
          <cell r="D292" t="str">
            <v>NH3-N</v>
          </cell>
          <cell r="E292" t="str">
            <v>Dairy cattle</v>
          </cell>
          <cell r="F292" t="str">
            <v>Fraction TAN</v>
          </cell>
          <cell r="G292" t="str">
            <v>D</v>
          </cell>
          <cell r="H292" t="str">
            <v>-</v>
          </cell>
          <cell r="I292" t="str">
            <v>Table 3.9, 3B, EMEP/EEA Guidebook 2019</v>
          </cell>
          <cell r="K292">
            <v>0.32</v>
          </cell>
          <cell r="L292">
            <v>0.32</v>
          </cell>
          <cell r="M292">
            <v>0.32</v>
          </cell>
          <cell r="N292">
            <v>0.32</v>
          </cell>
          <cell r="O292">
            <v>0.32</v>
          </cell>
          <cell r="P292">
            <v>0.32</v>
          </cell>
          <cell r="Q292">
            <v>0.32</v>
          </cell>
          <cell r="R292">
            <v>0.32</v>
          </cell>
          <cell r="S292">
            <v>0.32</v>
          </cell>
          <cell r="T292">
            <v>0.32</v>
          </cell>
          <cell r="U292">
            <v>0.32</v>
          </cell>
          <cell r="V292">
            <v>0.32</v>
          </cell>
          <cell r="W292">
            <v>0.32</v>
          </cell>
          <cell r="X292">
            <v>0.32</v>
          </cell>
          <cell r="Y292">
            <v>0.32</v>
          </cell>
          <cell r="Z292">
            <v>0.32</v>
          </cell>
          <cell r="AA292">
            <v>0.32</v>
          </cell>
          <cell r="AB292">
            <v>0.32</v>
          </cell>
          <cell r="AC292">
            <v>0.32</v>
          </cell>
          <cell r="AD292">
            <v>0.32</v>
          </cell>
          <cell r="AE292">
            <v>0.32</v>
          </cell>
          <cell r="AF292">
            <v>0.32</v>
          </cell>
          <cell r="AG292">
            <v>0.32</v>
          </cell>
          <cell r="AH292">
            <v>0.32</v>
          </cell>
          <cell r="AI292">
            <v>0.32</v>
          </cell>
          <cell r="AJ292">
            <v>0.32</v>
          </cell>
          <cell r="AK292">
            <v>0.32</v>
          </cell>
          <cell r="AL292">
            <v>0.32</v>
          </cell>
          <cell r="AM292">
            <v>0.32</v>
          </cell>
          <cell r="AN292">
            <v>0.32</v>
          </cell>
          <cell r="AO292">
            <v>0.32</v>
          </cell>
          <cell r="AU292" t="e">
            <v>#N/A</v>
          </cell>
        </row>
        <row r="293">
          <cell r="A293" t="str">
            <v>EF_NH3_storage_solid_Non-dairy cattle</v>
          </cell>
          <cell r="B293" t="str">
            <v>-</v>
          </cell>
          <cell r="C293" t="str">
            <v>EF_NH3_storage_solid</v>
          </cell>
          <cell r="D293" t="str">
            <v>NH3-N</v>
          </cell>
          <cell r="E293" t="str">
            <v>Non-dairy cattle</v>
          </cell>
          <cell r="F293" t="str">
            <v>Fraction TAN</v>
          </cell>
          <cell r="G293" t="str">
            <v>D</v>
          </cell>
          <cell r="H293" t="str">
            <v>-</v>
          </cell>
          <cell r="I293" t="str">
            <v>Table 3.9, 3B, EMEP/EEA Guidebook 2019</v>
          </cell>
          <cell r="K293">
            <v>0.32</v>
          </cell>
          <cell r="L293">
            <v>0.32</v>
          </cell>
          <cell r="M293">
            <v>0.32</v>
          </cell>
          <cell r="N293">
            <v>0.32</v>
          </cell>
          <cell r="O293">
            <v>0.32</v>
          </cell>
          <cell r="P293">
            <v>0.32</v>
          </cell>
          <cell r="Q293">
            <v>0.32</v>
          </cell>
          <cell r="R293">
            <v>0.32</v>
          </cell>
          <cell r="S293">
            <v>0.32</v>
          </cell>
          <cell r="T293">
            <v>0.32</v>
          </cell>
          <cell r="U293">
            <v>0.32</v>
          </cell>
          <cell r="V293">
            <v>0.32</v>
          </cell>
          <cell r="W293">
            <v>0.32</v>
          </cell>
          <cell r="X293">
            <v>0.32</v>
          </cell>
          <cell r="Y293">
            <v>0.32</v>
          </cell>
          <cell r="Z293">
            <v>0.32</v>
          </cell>
          <cell r="AA293">
            <v>0.32</v>
          </cell>
          <cell r="AB293">
            <v>0.32</v>
          </cell>
          <cell r="AC293">
            <v>0.32</v>
          </cell>
          <cell r="AD293">
            <v>0.32</v>
          </cell>
          <cell r="AE293">
            <v>0.32</v>
          </cell>
          <cell r="AF293">
            <v>0.32</v>
          </cell>
          <cell r="AG293">
            <v>0.32</v>
          </cell>
          <cell r="AH293">
            <v>0.32</v>
          </cell>
          <cell r="AI293">
            <v>0.32</v>
          </cell>
          <cell r="AJ293">
            <v>0.32</v>
          </cell>
          <cell r="AK293">
            <v>0.32</v>
          </cell>
          <cell r="AL293">
            <v>0.32</v>
          </cell>
          <cell r="AM293">
            <v>0.32</v>
          </cell>
          <cell r="AN293">
            <v>0.32</v>
          </cell>
          <cell r="AO293">
            <v>0.32</v>
          </cell>
          <cell r="AU293" t="e">
            <v>#N/A</v>
          </cell>
        </row>
        <row r="294">
          <cell r="A294" t="str">
            <v>EF_NH3_storage_solid_Non-dairy cattle (calves)</v>
          </cell>
          <cell r="B294" t="str">
            <v>-</v>
          </cell>
          <cell r="C294" t="str">
            <v>EF_NH3_storage_solid</v>
          </cell>
          <cell r="D294" t="str">
            <v>NH3-N</v>
          </cell>
          <cell r="E294" t="str">
            <v>Non-dairy cattle (calves)</v>
          </cell>
          <cell r="F294" t="str">
            <v>Fraction TAN</v>
          </cell>
          <cell r="G294" t="str">
            <v>D</v>
          </cell>
          <cell r="H294" t="str">
            <v>-</v>
          </cell>
          <cell r="I294" t="str">
            <v>Table 3.9, 3B, EMEP/EEA Guidebook 2019 - no default, assuming the same as non-dairy cattle</v>
          </cell>
          <cell r="K294">
            <v>0.32</v>
          </cell>
          <cell r="L294">
            <v>0.32</v>
          </cell>
          <cell r="M294">
            <v>0.32</v>
          </cell>
          <cell r="N294">
            <v>0.32</v>
          </cell>
          <cell r="O294">
            <v>0.32</v>
          </cell>
          <cell r="P294">
            <v>0.32</v>
          </cell>
          <cell r="Q294">
            <v>0.32</v>
          </cell>
          <cell r="R294">
            <v>0.32</v>
          </cell>
          <cell r="S294">
            <v>0.32</v>
          </cell>
          <cell r="T294">
            <v>0.32</v>
          </cell>
          <cell r="U294">
            <v>0.32</v>
          </cell>
          <cell r="V294">
            <v>0.32</v>
          </cell>
          <cell r="W294">
            <v>0.32</v>
          </cell>
          <cell r="X294">
            <v>0.32</v>
          </cell>
          <cell r="Y294">
            <v>0.32</v>
          </cell>
          <cell r="Z294">
            <v>0.32</v>
          </cell>
          <cell r="AA294">
            <v>0.32</v>
          </cell>
          <cell r="AB294">
            <v>0.32</v>
          </cell>
          <cell r="AC294">
            <v>0.32</v>
          </cell>
          <cell r="AD294">
            <v>0.32</v>
          </cell>
          <cell r="AE294">
            <v>0.32</v>
          </cell>
          <cell r="AF294">
            <v>0.32</v>
          </cell>
          <cell r="AG294">
            <v>0.32</v>
          </cell>
          <cell r="AH294">
            <v>0.32</v>
          </cell>
          <cell r="AI294">
            <v>0.32</v>
          </cell>
          <cell r="AJ294">
            <v>0.32</v>
          </cell>
          <cell r="AK294">
            <v>0.32</v>
          </cell>
          <cell r="AL294">
            <v>0.32</v>
          </cell>
          <cell r="AM294">
            <v>0.32</v>
          </cell>
          <cell r="AN294">
            <v>0.32</v>
          </cell>
          <cell r="AO294">
            <v>0.32</v>
          </cell>
          <cell r="AU294" t="e">
            <v>#N/A</v>
          </cell>
        </row>
        <row r="295">
          <cell r="A295" t="str">
            <v>EF_NH3_storage_solid_Sheep</v>
          </cell>
          <cell r="B295" t="str">
            <v>-</v>
          </cell>
          <cell r="C295" t="str">
            <v>EF_NH3_storage_solid</v>
          </cell>
          <cell r="D295" t="str">
            <v>NH3-N</v>
          </cell>
          <cell r="E295" t="str">
            <v>Sheep</v>
          </cell>
          <cell r="F295" t="str">
            <v>Fraction TAN</v>
          </cell>
          <cell r="G295" t="str">
            <v>D</v>
          </cell>
          <cell r="H295" t="str">
            <v>-</v>
          </cell>
          <cell r="I295" t="str">
            <v>Table 3.9, 3B, EMEP/EEA Guidebook 2019</v>
          </cell>
          <cell r="K295">
            <v>0.32</v>
          </cell>
          <cell r="L295">
            <v>0.32</v>
          </cell>
          <cell r="M295">
            <v>0.32</v>
          </cell>
          <cell r="N295">
            <v>0.32</v>
          </cell>
          <cell r="O295">
            <v>0.32</v>
          </cell>
          <cell r="P295">
            <v>0.32</v>
          </cell>
          <cell r="Q295">
            <v>0.32</v>
          </cell>
          <cell r="R295">
            <v>0.32</v>
          </cell>
          <cell r="S295">
            <v>0.32</v>
          </cell>
          <cell r="T295">
            <v>0.32</v>
          </cell>
          <cell r="U295">
            <v>0.32</v>
          </cell>
          <cell r="V295">
            <v>0.32</v>
          </cell>
          <cell r="W295">
            <v>0.32</v>
          </cell>
          <cell r="X295">
            <v>0.32</v>
          </cell>
          <cell r="Y295">
            <v>0.32</v>
          </cell>
          <cell r="Z295">
            <v>0.32</v>
          </cell>
          <cell r="AA295">
            <v>0.32</v>
          </cell>
          <cell r="AB295">
            <v>0.32</v>
          </cell>
          <cell r="AC295">
            <v>0.32</v>
          </cell>
          <cell r="AD295">
            <v>0.32</v>
          </cell>
          <cell r="AE295">
            <v>0.32</v>
          </cell>
          <cell r="AF295">
            <v>0.32</v>
          </cell>
          <cell r="AG295">
            <v>0.32</v>
          </cell>
          <cell r="AH295">
            <v>0.32</v>
          </cell>
          <cell r="AI295">
            <v>0.32</v>
          </cell>
          <cell r="AJ295">
            <v>0.32</v>
          </cell>
          <cell r="AK295">
            <v>0.32</v>
          </cell>
          <cell r="AL295">
            <v>0.32</v>
          </cell>
          <cell r="AM295">
            <v>0.32</v>
          </cell>
          <cell r="AN295">
            <v>0.32</v>
          </cell>
          <cell r="AO295">
            <v>0.32</v>
          </cell>
          <cell r="AU295" t="e">
            <v>#N/A</v>
          </cell>
        </row>
        <row r="296">
          <cell r="A296" t="str">
            <v>EF_NH3_storage_solid_Swine (finishing pigs)</v>
          </cell>
          <cell r="B296" t="str">
            <v>-</v>
          </cell>
          <cell r="C296" t="str">
            <v>EF_NH3_storage_solid</v>
          </cell>
          <cell r="D296" t="str">
            <v>NH3-N</v>
          </cell>
          <cell r="E296" t="str">
            <v>Swine (finishing pigs)</v>
          </cell>
          <cell r="F296" t="str">
            <v>Fraction TAN</v>
          </cell>
          <cell r="G296" t="str">
            <v>D</v>
          </cell>
          <cell r="H296" t="str">
            <v>-</v>
          </cell>
          <cell r="I296" t="str">
            <v>Table 3.9, 3B, EMEP/EEA Guidebook 2019</v>
          </cell>
          <cell r="K296">
            <v>0.28999999999999998</v>
          </cell>
          <cell r="L296">
            <v>0.28999999999999998</v>
          </cell>
          <cell r="M296">
            <v>0.28999999999999998</v>
          </cell>
          <cell r="N296">
            <v>0.28999999999999998</v>
          </cell>
          <cell r="O296">
            <v>0.28999999999999998</v>
          </cell>
          <cell r="P296">
            <v>0.28999999999999998</v>
          </cell>
          <cell r="Q296">
            <v>0.28999999999999998</v>
          </cell>
          <cell r="R296">
            <v>0.28999999999999998</v>
          </cell>
          <cell r="S296">
            <v>0.28999999999999998</v>
          </cell>
          <cell r="T296">
            <v>0.28999999999999998</v>
          </cell>
          <cell r="U296">
            <v>0.28999999999999998</v>
          </cell>
          <cell r="V296">
            <v>0.28999999999999998</v>
          </cell>
          <cell r="W296">
            <v>0.28999999999999998</v>
          </cell>
          <cell r="X296">
            <v>0.28999999999999998</v>
          </cell>
          <cell r="Y296">
            <v>0.28999999999999998</v>
          </cell>
          <cell r="Z296">
            <v>0.28999999999999998</v>
          </cell>
          <cell r="AA296">
            <v>0.28999999999999998</v>
          </cell>
          <cell r="AB296">
            <v>0.28999999999999998</v>
          </cell>
          <cell r="AC296">
            <v>0.28999999999999998</v>
          </cell>
          <cell r="AD296">
            <v>0.28999999999999998</v>
          </cell>
          <cell r="AE296">
            <v>0.28999999999999998</v>
          </cell>
          <cell r="AF296">
            <v>0.28999999999999998</v>
          </cell>
          <cell r="AG296">
            <v>0.28999999999999998</v>
          </cell>
          <cell r="AH296">
            <v>0.28999999999999998</v>
          </cell>
          <cell r="AI296">
            <v>0.28999999999999998</v>
          </cell>
          <cell r="AJ296">
            <v>0.28999999999999998</v>
          </cell>
          <cell r="AK296">
            <v>0.28999999999999998</v>
          </cell>
          <cell r="AL296">
            <v>0.28999999999999998</v>
          </cell>
          <cell r="AM296">
            <v>0.28999999999999998</v>
          </cell>
          <cell r="AN296">
            <v>0.28999999999999998</v>
          </cell>
          <cell r="AO296">
            <v>0.28999999999999998</v>
          </cell>
          <cell r="AU296" t="e">
            <v>#N/A</v>
          </cell>
        </row>
        <row r="297">
          <cell r="A297" t="str">
            <v>EF_NH3_storage_solid_Swine (sows)</v>
          </cell>
          <cell r="B297" t="str">
            <v>-</v>
          </cell>
          <cell r="C297" t="str">
            <v>EF_NH3_storage_solid</v>
          </cell>
          <cell r="D297" t="str">
            <v>NH3-N</v>
          </cell>
          <cell r="E297" t="str">
            <v>Swine (sows)</v>
          </cell>
          <cell r="F297" t="str">
            <v>Fraction TAN</v>
          </cell>
          <cell r="G297" t="str">
            <v>D</v>
          </cell>
          <cell r="H297" t="str">
            <v>-</v>
          </cell>
          <cell r="I297" t="str">
            <v>Table 3.9, 3B, EMEP/EEA Guidebook 2019</v>
          </cell>
          <cell r="K297">
            <v>0.28999999999999998</v>
          </cell>
          <cell r="L297">
            <v>0.28999999999999998</v>
          </cell>
          <cell r="M297">
            <v>0.28999999999999998</v>
          </cell>
          <cell r="N297">
            <v>0.28999999999999998</v>
          </cell>
          <cell r="O297">
            <v>0.28999999999999998</v>
          </cell>
          <cell r="P297">
            <v>0.28999999999999998</v>
          </cell>
          <cell r="Q297">
            <v>0.28999999999999998</v>
          </cell>
          <cell r="R297">
            <v>0.28999999999999998</v>
          </cell>
          <cell r="S297">
            <v>0.28999999999999998</v>
          </cell>
          <cell r="T297">
            <v>0.28999999999999998</v>
          </cell>
          <cell r="U297">
            <v>0.28999999999999998</v>
          </cell>
          <cell r="V297">
            <v>0.28999999999999998</v>
          </cell>
          <cell r="W297">
            <v>0.28999999999999998</v>
          </cell>
          <cell r="X297">
            <v>0.28999999999999998</v>
          </cell>
          <cell r="Y297">
            <v>0.28999999999999998</v>
          </cell>
          <cell r="Z297">
            <v>0.28999999999999998</v>
          </cell>
          <cell r="AA297">
            <v>0.28999999999999998</v>
          </cell>
          <cell r="AB297">
            <v>0.28999999999999998</v>
          </cell>
          <cell r="AC297">
            <v>0.28999999999999998</v>
          </cell>
          <cell r="AD297">
            <v>0.28999999999999998</v>
          </cell>
          <cell r="AE297">
            <v>0.28999999999999998</v>
          </cell>
          <cell r="AF297">
            <v>0.28999999999999998</v>
          </cell>
          <cell r="AG297">
            <v>0.28999999999999998</v>
          </cell>
          <cell r="AH297">
            <v>0.28999999999999998</v>
          </cell>
          <cell r="AI297">
            <v>0.28999999999999998</v>
          </cell>
          <cell r="AJ297">
            <v>0.28999999999999998</v>
          </cell>
          <cell r="AK297">
            <v>0.28999999999999998</v>
          </cell>
          <cell r="AL297">
            <v>0.28999999999999998</v>
          </cell>
          <cell r="AM297">
            <v>0.28999999999999998</v>
          </cell>
          <cell r="AN297">
            <v>0.28999999999999998</v>
          </cell>
          <cell r="AO297">
            <v>0.28999999999999998</v>
          </cell>
          <cell r="AU297" t="e">
            <v>#N/A</v>
          </cell>
        </row>
        <row r="298">
          <cell r="A298" t="str">
            <v>EF_NH3_storage_solid_Buffalo</v>
          </cell>
          <cell r="B298" t="str">
            <v>-</v>
          </cell>
          <cell r="C298" t="str">
            <v>EF_NH3_storage_solid</v>
          </cell>
          <cell r="D298" t="str">
            <v>NH3-N</v>
          </cell>
          <cell r="E298" t="str">
            <v>Buffalo</v>
          </cell>
          <cell r="F298" t="str">
            <v>Fraction TAN</v>
          </cell>
          <cell r="G298" t="str">
            <v>D</v>
          </cell>
          <cell r="H298" t="str">
            <v>-</v>
          </cell>
          <cell r="I298" t="str">
            <v>Table 3.9, 3B, EMEP/EEA Guidebook 2019</v>
          </cell>
          <cell r="K298">
            <v>0.17</v>
          </cell>
          <cell r="L298">
            <v>0.17</v>
          </cell>
          <cell r="M298">
            <v>0.17</v>
          </cell>
          <cell r="N298">
            <v>0.17</v>
          </cell>
          <cell r="O298">
            <v>0.17</v>
          </cell>
          <cell r="P298">
            <v>0.17</v>
          </cell>
          <cell r="Q298">
            <v>0.17</v>
          </cell>
          <cell r="R298">
            <v>0.17</v>
          </cell>
          <cell r="S298">
            <v>0.17</v>
          </cell>
          <cell r="T298">
            <v>0.17</v>
          </cell>
          <cell r="U298">
            <v>0.17</v>
          </cell>
          <cell r="V298">
            <v>0.17</v>
          </cell>
          <cell r="W298">
            <v>0.17</v>
          </cell>
          <cell r="X298">
            <v>0.17</v>
          </cell>
          <cell r="Y298">
            <v>0.17</v>
          </cell>
          <cell r="Z298">
            <v>0.17</v>
          </cell>
          <cell r="AA298">
            <v>0.17</v>
          </cell>
          <cell r="AB298">
            <v>0.17</v>
          </cell>
          <cell r="AC298">
            <v>0.17</v>
          </cell>
          <cell r="AD298">
            <v>0.17</v>
          </cell>
          <cell r="AE298">
            <v>0.17</v>
          </cell>
          <cell r="AF298">
            <v>0.17</v>
          </cell>
          <cell r="AG298">
            <v>0.17</v>
          </cell>
          <cell r="AH298">
            <v>0.17</v>
          </cell>
          <cell r="AI298">
            <v>0.17</v>
          </cell>
          <cell r="AJ298">
            <v>0.17</v>
          </cell>
          <cell r="AK298">
            <v>0.17</v>
          </cell>
          <cell r="AL298">
            <v>0.17</v>
          </cell>
          <cell r="AM298">
            <v>0.17</v>
          </cell>
          <cell r="AN298">
            <v>0.17</v>
          </cell>
          <cell r="AO298">
            <v>0.17</v>
          </cell>
          <cell r="AU298" t="e">
            <v>#N/A</v>
          </cell>
        </row>
        <row r="299">
          <cell r="A299" t="str">
            <v>EF_NH3_storage_solid_Goats</v>
          </cell>
          <cell r="B299" t="str">
            <v>-</v>
          </cell>
          <cell r="C299" t="str">
            <v>EF_NH3_storage_solid</v>
          </cell>
          <cell r="D299" t="str">
            <v>NH3-N</v>
          </cell>
          <cell r="E299" t="str">
            <v>Goats</v>
          </cell>
          <cell r="F299" t="str">
            <v>Fraction TAN</v>
          </cell>
          <cell r="G299" t="str">
            <v>D</v>
          </cell>
          <cell r="H299" t="str">
            <v>-</v>
          </cell>
          <cell r="I299" t="str">
            <v>Table 3.9, 3B, EMEP/EEA Guidebook 2019</v>
          </cell>
          <cell r="K299">
            <v>0.28000000000000003</v>
          </cell>
          <cell r="L299">
            <v>0.28000000000000003</v>
          </cell>
          <cell r="M299">
            <v>0.28000000000000003</v>
          </cell>
          <cell r="N299">
            <v>0.28000000000000003</v>
          </cell>
          <cell r="O299">
            <v>0.28000000000000003</v>
          </cell>
          <cell r="P299">
            <v>0.28000000000000003</v>
          </cell>
          <cell r="Q299">
            <v>0.28000000000000003</v>
          </cell>
          <cell r="R299">
            <v>0.28000000000000003</v>
          </cell>
          <cell r="S299">
            <v>0.28000000000000003</v>
          </cell>
          <cell r="T299">
            <v>0.28000000000000003</v>
          </cell>
          <cell r="U299">
            <v>0.28000000000000003</v>
          </cell>
          <cell r="V299">
            <v>0.28000000000000003</v>
          </cell>
          <cell r="W299">
            <v>0.28000000000000003</v>
          </cell>
          <cell r="X299">
            <v>0.28000000000000003</v>
          </cell>
          <cell r="Y299">
            <v>0.28000000000000003</v>
          </cell>
          <cell r="Z299">
            <v>0.28000000000000003</v>
          </cell>
          <cell r="AA299">
            <v>0.28000000000000003</v>
          </cell>
          <cell r="AB299">
            <v>0.28000000000000003</v>
          </cell>
          <cell r="AC299">
            <v>0.28000000000000003</v>
          </cell>
          <cell r="AD299">
            <v>0.28000000000000003</v>
          </cell>
          <cell r="AE299">
            <v>0.28000000000000003</v>
          </cell>
          <cell r="AF299">
            <v>0.28000000000000003</v>
          </cell>
          <cell r="AG299">
            <v>0.28000000000000003</v>
          </cell>
          <cell r="AH299">
            <v>0.28000000000000003</v>
          </cell>
          <cell r="AI299">
            <v>0.28000000000000003</v>
          </cell>
          <cell r="AJ299">
            <v>0.28000000000000003</v>
          </cell>
          <cell r="AK299">
            <v>0.28000000000000003</v>
          </cell>
          <cell r="AL299">
            <v>0.28000000000000003</v>
          </cell>
          <cell r="AM299">
            <v>0.28000000000000003</v>
          </cell>
          <cell r="AN299">
            <v>0.28000000000000003</v>
          </cell>
          <cell r="AO299">
            <v>0.28000000000000003</v>
          </cell>
          <cell r="AU299" t="e">
            <v>#N/A</v>
          </cell>
        </row>
        <row r="300">
          <cell r="A300" t="str">
            <v>EF_NH3_storage_solid_Horses</v>
          </cell>
          <cell r="B300" t="str">
            <v>-</v>
          </cell>
          <cell r="C300" t="str">
            <v>EF_NH3_storage_solid</v>
          </cell>
          <cell r="D300" t="str">
            <v>NH3-N</v>
          </cell>
          <cell r="E300" t="str">
            <v>Horses</v>
          </cell>
          <cell r="F300" t="str">
            <v>Fraction TAN</v>
          </cell>
          <cell r="G300" t="str">
            <v>D</v>
          </cell>
          <cell r="H300" t="str">
            <v>-</v>
          </cell>
          <cell r="I300" t="str">
            <v>Table 3.9, 3B, EMEP/EEA Guidebook 2019</v>
          </cell>
          <cell r="K300">
            <v>0.35</v>
          </cell>
          <cell r="L300">
            <v>0.35</v>
          </cell>
          <cell r="M300">
            <v>0.35</v>
          </cell>
          <cell r="N300">
            <v>0.35</v>
          </cell>
          <cell r="O300">
            <v>0.35</v>
          </cell>
          <cell r="P300">
            <v>0.35</v>
          </cell>
          <cell r="Q300">
            <v>0.35</v>
          </cell>
          <cell r="R300">
            <v>0.35</v>
          </cell>
          <cell r="S300">
            <v>0.35</v>
          </cell>
          <cell r="T300">
            <v>0.35</v>
          </cell>
          <cell r="U300">
            <v>0.35</v>
          </cell>
          <cell r="V300">
            <v>0.35</v>
          </cell>
          <cell r="W300">
            <v>0.35</v>
          </cell>
          <cell r="X300">
            <v>0.35</v>
          </cell>
          <cell r="Y300">
            <v>0.35</v>
          </cell>
          <cell r="Z300">
            <v>0.35</v>
          </cell>
          <cell r="AA300">
            <v>0.35</v>
          </cell>
          <cell r="AB300">
            <v>0.35</v>
          </cell>
          <cell r="AC300">
            <v>0.35</v>
          </cell>
          <cell r="AD300">
            <v>0.35</v>
          </cell>
          <cell r="AE300">
            <v>0.35</v>
          </cell>
          <cell r="AF300">
            <v>0.35</v>
          </cell>
          <cell r="AG300">
            <v>0.35</v>
          </cell>
          <cell r="AH300">
            <v>0.35</v>
          </cell>
          <cell r="AI300">
            <v>0.35</v>
          </cell>
          <cell r="AJ300">
            <v>0.35</v>
          </cell>
          <cell r="AK300">
            <v>0.35</v>
          </cell>
          <cell r="AL300">
            <v>0.35</v>
          </cell>
          <cell r="AM300">
            <v>0.35</v>
          </cell>
          <cell r="AN300">
            <v>0.35</v>
          </cell>
          <cell r="AO300">
            <v>0.35</v>
          </cell>
          <cell r="AU300" t="e">
            <v>#N/A</v>
          </cell>
        </row>
        <row r="301">
          <cell r="A301" t="str">
            <v>EF_NH3_storage_solid_Mules and asses</v>
          </cell>
          <cell r="B301" t="str">
            <v>-</v>
          </cell>
          <cell r="C301" t="str">
            <v>EF_NH3_storage_solid</v>
          </cell>
          <cell r="D301" t="str">
            <v>NH3-N</v>
          </cell>
          <cell r="E301" t="str">
            <v>Mules and asses</v>
          </cell>
          <cell r="F301" t="str">
            <v>Fraction TAN</v>
          </cell>
          <cell r="G301" t="str">
            <v>D</v>
          </cell>
          <cell r="H301" t="str">
            <v>-</v>
          </cell>
          <cell r="I301" t="str">
            <v>Table 3.9, 3B, EMEP/EEA Guidebook 2019</v>
          </cell>
          <cell r="K301">
            <v>0.35</v>
          </cell>
          <cell r="L301">
            <v>0.35</v>
          </cell>
          <cell r="M301">
            <v>0.35</v>
          </cell>
          <cell r="N301">
            <v>0.35</v>
          </cell>
          <cell r="O301">
            <v>0.35</v>
          </cell>
          <cell r="P301">
            <v>0.35</v>
          </cell>
          <cell r="Q301">
            <v>0.35</v>
          </cell>
          <cell r="R301">
            <v>0.35</v>
          </cell>
          <cell r="S301">
            <v>0.35</v>
          </cell>
          <cell r="T301">
            <v>0.35</v>
          </cell>
          <cell r="U301">
            <v>0.35</v>
          </cell>
          <cell r="V301">
            <v>0.35</v>
          </cell>
          <cell r="W301">
            <v>0.35</v>
          </cell>
          <cell r="X301">
            <v>0.35</v>
          </cell>
          <cell r="Y301">
            <v>0.35</v>
          </cell>
          <cell r="Z301">
            <v>0.35</v>
          </cell>
          <cell r="AA301">
            <v>0.35</v>
          </cell>
          <cell r="AB301">
            <v>0.35</v>
          </cell>
          <cell r="AC301">
            <v>0.35</v>
          </cell>
          <cell r="AD301">
            <v>0.35</v>
          </cell>
          <cell r="AE301">
            <v>0.35</v>
          </cell>
          <cell r="AF301">
            <v>0.35</v>
          </cell>
          <cell r="AG301">
            <v>0.35</v>
          </cell>
          <cell r="AH301">
            <v>0.35</v>
          </cell>
          <cell r="AI301">
            <v>0.35</v>
          </cell>
          <cell r="AJ301">
            <v>0.35</v>
          </cell>
          <cell r="AK301">
            <v>0.35</v>
          </cell>
          <cell r="AL301">
            <v>0.35</v>
          </cell>
          <cell r="AM301">
            <v>0.35</v>
          </cell>
          <cell r="AN301">
            <v>0.35</v>
          </cell>
          <cell r="AO301">
            <v>0.35</v>
          </cell>
          <cell r="AU301" t="e">
            <v>#N/A</v>
          </cell>
        </row>
        <row r="302">
          <cell r="A302" t="str">
            <v>EF_NH3_storage_solid_Laying hens</v>
          </cell>
          <cell r="B302" t="str">
            <v>-</v>
          </cell>
          <cell r="C302" t="str">
            <v>EF_NH3_storage_solid</v>
          </cell>
          <cell r="D302" t="str">
            <v>NH3-N</v>
          </cell>
          <cell r="E302" t="str">
            <v>Laying hens</v>
          </cell>
          <cell r="F302" t="str">
            <v>Fraction TAN</v>
          </cell>
          <cell r="G302" t="str">
            <v>D</v>
          </cell>
          <cell r="H302" t="str">
            <v>-</v>
          </cell>
          <cell r="I302" t="str">
            <v>Table 3.9, 3B, EMEP/EEA Guidebook 2019</v>
          </cell>
          <cell r="K302">
            <v>0.08</v>
          </cell>
          <cell r="L302">
            <v>0.08</v>
          </cell>
          <cell r="M302">
            <v>0.08</v>
          </cell>
          <cell r="N302">
            <v>0.08</v>
          </cell>
          <cell r="O302">
            <v>0.08</v>
          </cell>
          <cell r="P302">
            <v>0.08</v>
          </cell>
          <cell r="Q302">
            <v>0.08</v>
          </cell>
          <cell r="R302">
            <v>0.08</v>
          </cell>
          <cell r="S302">
            <v>0.08</v>
          </cell>
          <cell r="T302">
            <v>0.08</v>
          </cell>
          <cell r="U302">
            <v>0.08</v>
          </cell>
          <cell r="V302">
            <v>0.08</v>
          </cell>
          <cell r="W302">
            <v>0.08</v>
          </cell>
          <cell r="X302">
            <v>0.08</v>
          </cell>
          <cell r="Y302">
            <v>0.08</v>
          </cell>
          <cell r="Z302">
            <v>0.08</v>
          </cell>
          <cell r="AA302">
            <v>0.08</v>
          </cell>
          <cell r="AB302">
            <v>0.08</v>
          </cell>
          <cell r="AC302">
            <v>0.08</v>
          </cell>
          <cell r="AD302">
            <v>0.08</v>
          </cell>
          <cell r="AE302">
            <v>0.08</v>
          </cell>
          <cell r="AF302">
            <v>0.08</v>
          </cell>
          <cell r="AG302">
            <v>0.08</v>
          </cell>
          <cell r="AH302">
            <v>0.08</v>
          </cell>
          <cell r="AI302">
            <v>0.08</v>
          </cell>
          <cell r="AJ302">
            <v>0.08</v>
          </cell>
          <cell r="AK302">
            <v>0.08</v>
          </cell>
          <cell r="AL302">
            <v>0.08</v>
          </cell>
          <cell r="AM302">
            <v>0.08</v>
          </cell>
          <cell r="AN302">
            <v>0.08</v>
          </cell>
          <cell r="AO302">
            <v>0.08</v>
          </cell>
          <cell r="AU302" t="e">
            <v>#N/A</v>
          </cell>
        </row>
        <row r="303">
          <cell r="A303" t="str">
            <v>EF_NH3_storage_solid_Broilers</v>
          </cell>
          <cell r="B303" t="str">
            <v>-</v>
          </cell>
          <cell r="C303" t="str">
            <v>EF_NH3_storage_solid</v>
          </cell>
          <cell r="D303" t="str">
            <v>NH3-N</v>
          </cell>
          <cell r="E303" t="str">
            <v>Broilers</v>
          </cell>
          <cell r="F303" t="str">
            <v>Fraction TAN</v>
          </cell>
          <cell r="G303" t="str">
            <v>D</v>
          </cell>
          <cell r="H303" t="str">
            <v>-</v>
          </cell>
          <cell r="I303" t="str">
            <v>Table 3.9, 3B, EMEP/EEA Guidebook 2019</v>
          </cell>
          <cell r="K303">
            <v>0.3</v>
          </cell>
          <cell r="L303">
            <v>0.3</v>
          </cell>
          <cell r="M303">
            <v>0.3</v>
          </cell>
          <cell r="N303">
            <v>0.3</v>
          </cell>
          <cell r="O303">
            <v>0.3</v>
          </cell>
          <cell r="P303">
            <v>0.3</v>
          </cell>
          <cell r="Q303">
            <v>0.3</v>
          </cell>
          <cell r="R303">
            <v>0.3</v>
          </cell>
          <cell r="S303">
            <v>0.3</v>
          </cell>
          <cell r="T303">
            <v>0.3</v>
          </cell>
          <cell r="U303">
            <v>0.3</v>
          </cell>
          <cell r="V303">
            <v>0.3</v>
          </cell>
          <cell r="W303">
            <v>0.3</v>
          </cell>
          <cell r="X303">
            <v>0.3</v>
          </cell>
          <cell r="Y303">
            <v>0.3</v>
          </cell>
          <cell r="Z303">
            <v>0.3</v>
          </cell>
          <cell r="AA303">
            <v>0.3</v>
          </cell>
          <cell r="AB303">
            <v>0.3</v>
          </cell>
          <cell r="AC303">
            <v>0.3</v>
          </cell>
          <cell r="AD303">
            <v>0.3</v>
          </cell>
          <cell r="AE303">
            <v>0.3</v>
          </cell>
          <cell r="AF303">
            <v>0.3</v>
          </cell>
          <cell r="AG303">
            <v>0.3</v>
          </cell>
          <cell r="AH303">
            <v>0.3</v>
          </cell>
          <cell r="AI303">
            <v>0.3</v>
          </cell>
          <cell r="AJ303">
            <v>0.3</v>
          </cell>
          <cell r="AK303">
            <v>0.3</v>
          </cell>
          <cell r="AL303">
            <v>0.3</v>
          </cell>
          <cell r="AM303">
            <v>0.3</v>
          </cell>
          <cell r="AN303">
            <v>0.3</v>
          </cell>
          <cell r="AO303">
            <v>0.3</v>
          </cell>
          <cell r="AU303" t="e">
            <v>#N/A</v>
          </cell>
        </row>
        <row r="304">
          <cell r="A304" t="str">
            <v>EF_NH3_storage_solid_Turkeys</v>
          </cell>
          <cell r="B304" t="str">
            <v>-</v>
          </cell>
          <cell r="C304" t="str">
            <v>EF_NH3_storage_solid</v>
          </cell>
          <cell r="D304" t="str">
            <v>NH3-N</v>
          </cell>
          <cell r="E304" t="str">
            <v>Turkeys</v>
          </cell>
          <cell r="F304" t="str">
            <v>Fraction TAN</v>
          </cell>
          <cell r="G304" t="str">
            <v>D</v>
          </cell>
          <cell r="H304" t="str">
            <v>-</v>
          </cell>
          <cell r="I304" t="str">
            <v>Table 3.9, 3B, EMEP/EEA Guidebook 2019</v>
          </cell>
          <cell r="K304">
            <v>0.24</v>
          </cell>
          <cell r="L304">
            <v>0.24</v>
          </cell>
          <cell r="M304">
            <v>0.24</v>
          </cell>
          <cell r="N304">
            <v>0.24</v>
          </cell>
          <cell r="O304">
            <v>0.24</v>
          </cell>
          <cell r="P304">
            <v>0.24</v>
          </cell>
          <cell r="Q304">
            <v>0.24</v>
          </cell>
          <cell r="R304">
            <v>0.24</v>
          </cell>
          <cell r="S304">
            <v>0.24</v>
          </cell>
          <cell r="T304">
            <v>0.24</v>
          </cell>
          <cell r="U304">
            <v>0.24</v>
          </cell>
          <cell r="V304">
            <v>0.24</v>
          </cell>
          <cell r="W304">
            <v>0.24</v>
          </cell>
          <cell r="X304">
            <v>0.24</v>
          </cell>
          <cell r="Y304">
            <v>0.24</v>
          </cell>
          <cell r="Z304">
            <v>0.24</v>
          </cell>
          <cell r="AA304">
            <v>0.24</v>
          </cell>
          <cell r="AB304">
            <v>0.24</v>
          </cell>
          <cell r="AC304">
            <v>0.24</v>
          </cell>
          <cell r="AD304">
            <v>0.24</v>
          </cell>
          <cell r="AE304">
            <v>0.24</v>
          </cell>
          <cell r="AF304">
            <v>0.24</v>
          </cell>
          <cell r="AG304">
            <v>0.24</v>
          </cell>
          <cell r="AH304">
            <v>0.24</v>
          </cell>
          <cell r="AI304">
            <v>0.24</v>
          </cell>
          <cell r="AJ304">
            <v>0.24</v>
          </cell>
          <cell r="AK304">
            <v>0.24</v>
          </cell>
          <cell r="AL304">
            <v>0.24</v>
          </cell>
          <cell r="AM304">
            <v>0.24</v>
          </cell>
          <cell r="AN304">
            <v>0.24</v>
          </cell>
          <cell r="AO304">
            <v>0.24</v>
          </cell>
          <cell r="AU304" t="e">
            <v>#N/A</v>
          </cell>
        </row>
        <row r="305">
          <cell r="A305" t="str">
            <v>EF_NH3_storage_solid_Other poultry (ducks)</v>
          </cell>
          <cell r="B305" t="str">
            <v>-</v>
          </cell>
          <cell r="C305" t="str">
            <v>EF_NH3_storage_solid</v>
          </cell>
          <cell r="D305" t="str">
            <v>NH3-N</v>
          </cell>
          <cell r="E305" t="str">
            <v>Other poultry (ducks)</v>
          </cell>
          <cell r="F305" t="str">
            <v>Fraction TAN</v>
          </cell>
          <cell r="G305" t="str">
            <v>D</v>
          </cell>
          <cell r="H305" t="str">
            <v>-</v>
          </cell>
          <cell r="I305" t="str">
            <v>Table 3.9, 3B, EMEP/EEA Guidebook 2019</v>
          </cell>
          <cell r="K305">
            <v>0.24</v>
          </cell>
          <cell r="L305">
            <v>0.24</v>
          </cell>
          <cell r="M305">
            <v>0.24</v>
          </cell>
          <cell r="N305">
            <v>0.24</v>
          </cell>
          <cell r="O305">
            <v>0.24</v>
          </cell>
          <cell r="P305">
            <v>0.24</v>
          </cell>
          <cell r="Q305">
            <v>0.24</v>
          </cell>
          <cell r="R305">
            <v>0.24</v>
          </cell>
          <cell r="S305">
            <v>0.24</v>
          </cell>
          <cell r="T305">
            <v>0.24</v>
          </cell>
          <cell r="U305">
            <v>0.24</v>
          </cell>
          <cell r="V305">
            <v>0.24</v>
          </cell>
          <cell r="W305">
            <v>0.24</v>
          </cell>
          <cell r="X305">
            <v>0.24</v>
          </cell>
          <cell r="Y305">
            <v>0.24</v>
          </cell>
          <cell r="Z305">
            <v>0.24</v>
          </cell>
          <cell r="AA305">
            <v>0.24</v>
          </cell>
          <cell r="AB305">
            <v>0.24</v>
          </cell>
          <cell r="AC305">
            <v>0.24</v>
          </cell>
          <cell r="AD305">
            <v>0.24</v>
          </cell>
          <cell r="AE305">
            <v>0.24</v>
          </cell>
          <cell r="AF305">
            <v>0.24</v>
          </cell>
          <cell r="AG305">
            <v>0.24</v>
          </cell>
          <cell r="AH305">
            <v>0.24</v>
          </cell>
          <cell r="AI305">
            <v>0.24</v>
          </cell>
          <cell r="AJ305">
            <v>0.24</v>
          </cell>
          <cell r="AK305">
            <v>0.24</v>
          </cell>
          <cell r="AL305">
            <v>0.24</v>
          </cell>
          <cell r="AM305">
            <v>0.24</v>
          </cell>
          <cell r="AN305">
            <v>0.24</v>
          </cell>
          <cell r="AO305">
            <v>0.24</v>
          </cell>
          <cell r="AU305" t="e">
            <v>#N/A</v>
          </cell>
        </row>
        <row r="306">
          <cell r="A306" t="str">
            <v>EF_NH3_storage_solid_Other poultry (geese)</v>
          </cell>
          <cell r="B306" t="str">
            <v>-</v>
          </cell>
          <cell r="C306" t="str">
            <v>EF_NH3_storage_solid</v>
          </cell>
          <cell r="D306" t="str">
            <v>NH3-N</v>
          </cell>
          <cell r="E306" t="str">
            <v>Other poultry (geese)</v>
          </cell>
          <cell r="F306" t="str">
            <v>Fraction TAN</v>
          </cell>
          <cell r="G306" t="str">
            <v>D</v>
          </cell>
          <cell r="H306" t="str">
            <v>-</v>
          </cell>
          <cell r="I306" t="str">
            <v>Table 3.9, 3B, EMEP/EEA Guidebook 2019</v>
          </cell>
          <cell r="K306">
            <v>0.16</v>
          </cell>
          <cell r="L306">
            <v>0.16</v>
          </cell>
          <cell r="M306">
            <v>0.16</v>
          </cell>
          <cell r="N306">
            <v>0.16</v>
          </cell>
          <cell r="O306">
            <v>0.16</v>
          </cell>
          <cell r="P306">
            <v>0.16</v>
          </cell>
          <cell r="Q306">
            <v>0.16</v>
          </cell>
          <cell r="R306">
            <v>0.16</v>
          </cell>
          <cell r="S306">
            <v>0.16</v>
          </cell>
          <cell r="T306">
            <v>0.16</v>
          </cell>
          <cell r="U306">
            <v>0.16</v>
          </cell>
          <cell r="V306">
            <v>0.16</v>
          </cell>
          <cell r="W306">
            <v>0.16</v>
          </cell>
          <cell r="X306">
            <v>0.16</v>
          </cell>
          <cell r="Y306">
            <v>0.16</v>
          </cell>
          <cell r="Z306">
            <v>0.16</v>
          </cell>
          <cell r="AA306">
            <v>0.16</v>
          </cell>
          <cell r="AB306">
            <v>0.16</v>
          </cell>
          <cell r="AC306">
            <v>0.16</v>
          </cell>
          <cell r="AD306">
            <v>0.16</v>
          </cell>
          <cell r="AE306">
            <v>0.16</v>
          </cell>
          <cell r="AF306">
            <v>0.16</v>
          </cell>
          <cell r="AG306">
            <v>0.16</v>
          </cell>
          <cell r="AH306">
            <v>0.16</v>
          </cell>
          <cell r="AI306">
            <v>0.16</v>
          </cell>
          <cell r="AJ306">
            <v>0.16</v>
          </cell>
          <cell r="AK306">
            <v>0.16</v>
          </cell>
          <cell r="AL306">
            <v>0.16</v>
          </cell>
          <cell r="AM306">
            <v>0.16</v>
          </cell>
          <cell r="AN306">
            <v>0.16</v>
          </cell>
          <cell r="AO306">
            <v>0.16</v>
          </cell>
          <cell r="AU306" t="e">
            <v>#N/A</v>
          </cell>
        </row>
        <row r="307">
          <cell r="A307" t="str">
            <v>EF_NH3_storage_solid_Other animals (fur animals)</v>
          </cell>
          <cell r="B307" t="str">
            <v>-</v>
          </cell>
          <cell r="C307" t="str">
            <v>EF_NH3_storage_solid</v>
          </cell>
          <cell r="D307" t="str">
            <v>NH3-N</v>
          </cell>
          <cell r="E307" t="str">
            <v>Other animals (fur animals)</v>
          </cell>
          <cell r="F307" t="str">
            <v>Fraction TAN</v>
          </cell>
          <cell r="G307" t="str">
            <v>D</v>
          </cell>
          <cell r="H307" t="str">
            <v>-</v>
          </cell>
          <cell r="I307" t="str">
            <v>Table 3.9, 3B, EMEP/EEA Guidebook 2019</v>
          </cell>
          <cell r="K307">
            <v>0.09</v>
          </cell>
          <cell r="L307">
            <v>0.09</v>
          </cell>
          <cell r="M307">
            <v>0.09</v>
          </cell>
          <cell r="N307">
            <v>0.09</v>
          </cell>
          <cell r="O307">
            <v>0.09</v>
          </cell>
          <cell r="P307">
            <v>0.09</v>
          </cell>
          <cell r="Q307">
            <v>0.09</v>
          </cell>
          <cell r="R307">
            <v>0.09</v>
          </cell>
          <cell r="S307">
            <v>0.09</v>
          </cell>
          <cell r="T307">
            <v>0.09</v>
          </cell>
          <cell r="U307">
            <v>0.09</v>
          </cell>
          <cell r="V307">
            <v>0.09</v>
          </cell>
          <cell r="W307">
            <v>0.09</v>
          </cell>
          <cell r="X307">
            <v>0.09</v>
          </cell>
          <cell r="Y307">
            <v>0.09</v>
          </cell>
          <cell r="Z307">
            <v>0.09</v>
          </cell>
          <cell r="AA307">
            <v>0.09</v>
          </cell>
          <cell r="AB307">
            <v>0.09</v>
          </cell>
          <cell r="AC307">
            <v>0.09</v>
          </cell>
          <cell r="AD307">
            <v>0.09</v>
          </cell>
          <cell r="AE307">
            <v>0.09</v>
          </cell>
          <cell r="AF307">
            <v>0.09</v>
          </cell>
          <cell r="AG307">
            <v>0.09</v>
          </cell>
          <cell r="AH307">
            <v>0.09</v>
          </cell>
          <cell r="AI307">
            <v>0.09</v>
          </cell>
          <cell r="AJ307">
            <v>0.09</v>
          </cell>
          <cell r="AK307">
            <v>0.09</v>
          </cell>
          <cell r="AL307">
            <v>0.09</v>
          </cell>
          <cell r="AM307">
            <v>0.09</v>
          </cell>
          <cell r="AN307">
            <v>0.09</v>
          </cell>
          <cell r="AO307">
            <v>0.09</v>
          </cell>
          <cell r="AU307" t="e">
            <v>#N/A</v>
          </cell>
        </row>
        <row r="308">
          <cell r="A308" t="str">
            <v>EF NH3 application, slurry</v>
          </cell>
        </row>
        <row r="309">
          <cell r="A309" t="str">
            <v>EF_NH3_applic_slurry_Dairy cattle</v>
          </cell>
          <cell r="B309" t="str">
            <v>-</v>
          </cell>
          <cell r="C309" t="str">
            <v>EF_NH3_applic_slurry</v>
          </cell>
          <cell r="D309" t="str">
            <v>NH3-N</v>
          </cell>
          <cell r="E309" t="str">
            <v>Dairy cattle</v>
          </cell>
          <cell r="F309" t="str">
            <v>Fraction TAN</v>
          </cell>
          <cell r="G309" t="str">
            <v>cs</v>
          </cell>
          <cell r="H309" t="str">
            <v>-</v>
          </cell>
          <cell r="I309" t="str">
            <v>sheet Abatement effects</v>
          </cell>
          <cell r="K309">
            <v>0.37674999999999997</v>
          </cell>
          <cell r="L309">
            <v>0.377041650188146</v>
          </cell>
          <cell r="M309">
            <v>0.37733330037629187</v>
          </cell>
          <cell r="N309">
            <v>0.37762495056443784</v>
          </cell>
          <cell r="O309">
            <v>0.37791660075258388</v>
          </cell>
          <cell r="P309">
            <v>0.37820825094072974</v>
          </cell>
          <cell r="Q309">
            <v>0.37849990112887577</v>
          </cell>
          <cell r="R309">
            <v>0.37879155131702158</v>
          </cell>
          <cell r="S309">
            <v>0.37908320150516756</v>
          </cell>
          <cell r="T309">
            <v>0.37937485169331353</v>
          </cell>
          <cell r="U309">
            <v>0.37118354061991543</v>
          </cell>
          <cell r="V309">
            <v>0.36299222954651728</v>
          </cell>
          <cell r="W309">
            <v>0.35480091847311906</v>
          </cell>
          <cell r="X309">
            <v>0.35368103597114964</v>
          </cell>
          <cell r="Y309">
            <v>0.35256115346917999</v>
          </cell>
          <cell r="Z309">
            <v>0.35144127096721056</v>
          </cell>
          <cell r="AA309">
            <v>0.35032138846524097</v>
          </cell>
          <cell r="AB309">
            <v>0.34920150596327143</v>
          </cell>
          <cell r="AC309">
            <v>0.34808162346130178</v>
          </cell>
          <cell r="AD309">
            <v>0.34696174095933235</v>
          </cell>
          <cell r="AE309">
            <v>0.34584185845736276</v>
          </cell>
          <cell r="AF309">
            <v>0.34472197595539317</v>
          </cell>
          <cell r="AG309">
            <v>0.34360209345342374</v>
          </cell>
          <cell r="AH309">
            <v>0.3443472293498504</v>
          </cell>
          <cell r="AI309">
            <v>0.34509236524627696</v>
          </cell>
          <cell r="AJ309">
            <v>0.34583750114270373</v>
          </cell>
          <cell r="AK309">
            <v>0.34658263703913028</v>
          </cell>
          <cell r="AL309">
            <v>0.34520751977487435</v>
          </cell>
          <cell r="AM309">
            <v>0.34383240251061825</v>
          </cell>
          <cell r="AN309">
            <v>0.34245728524636232</v>
          </cell>
          <cell r="AO309">
            <v>0.34108216798210622</v>
          </cell>
          <cell r="AU309" t="str">
            <v>[enter country-specific value</v>
          </cell>
        </row>
        <row r="310">
          <cell r="A310" t="str">
            <v>EF_NH3_applic_slurry_Non-dairy cattle</v>
          </cell>
          <cell r="B310" t="str">
            <v>-</v>
          </cell>
          <cell r="C310" t="str">
            <v>EF_NH3_applic_slurry</v>
          </cell>
          <cell r="D310" t="str">
            <v>NH3-N</v>
          </cell>
          <cell r="E310" t="str">
            <v>Non-dairy cattle</v>
          </cell>
          <cell r="F310" t="str">
            <v>Fraction TAN</v>
          </cell>
          <cell r="G310" t="str">
            <v>cs</v>
          </cell>
          <cell r="H310" t="str">
            <v>-</v>
          </cell>
          <cell r="I310" t="str">
            <v>sheet Abatement effects</v>
          </cell>
          <cell r="K310">
            <v>0.37674999999999997</v>
          </cell>
          <cell r="L310">
            <v>0.377041650188146</v>
          </cell>
          <cell r="M310">
            <v>0.37733330037629187</v>
          </cell>
          <cell r="N310">
            <v>0.37762495056443784</v>
          </cell>
          <cell r="O310">
            <v>0.37791660075258388</v>
          </cell>
          <cell r="P310">
            <v>0.37820825094072974</v>
          </cell>
          <cell r="Q310">
            <v>0.37849990112887577</v>
          </cell>
          <cell r="R310">
            <v>0.37879155131702158</v>
          </cell>
          <cell r="S310">
            <v>0.37908320150516756</v>
          </cell>
          <cell r="T310">
            <v>0.37937485169331353</v>
          </cell>
          <cell r="U310">
            <v>0.37118354061991543</v>
          </cell>
          <cell r="V310">
            <v>0.36299222954651728</v>
          </cell>
          <cell r="W310">
            <v>0.35480091847311906</v>
          </cell>
          <cell r="X310">
            <v>0.35368103597114964</v>
          </cell>
          <cell r="Y310">
            <v>0.35256115346917999</v>
          </cell>
          <cell r="Z310">
            <v>0.35144127096721056</v>
          </cell>
          <cell r="AA310">
            <v>0.35032138846524097</v>
          </cell>
          <cell r="AB310">
            <v>0.34920150596327143</v>
          </cell>
          <cell r="AC310">
            <v>0.34808162346130178</v>
          </cell>
          <cell r="AD310">
            <v>0.34696174095933235</v>
          </cell>
          <cell r="AE310">
            <v>0.34584185845736276</v>
          </cell>
          <cell r="AF310">
            <v>0.34472197595539317</v>
          </cell>
          <cell r="AG310">
            <v>0.34360209345342374</v>
          </cell>
          <cell r="AH310">
            <v>0.3443472293498504</v>
          </cell>
          <cell r="AI310">
            <v>0.34509236524627696</v>
          </cell>
          <cell r="AJ310">
            <v>0.34583750114270373</v>
          </cell>
          <cell r="AK310">
            <v>0.34658263703913028</v>
          </cell>
          <cell r="AL310">
            <v>0.34520751977487435</v>
          </cell>
          <cell r="AM310">
            <v>0.34383240251061825</v>
          </cell>
          <cell r="AN310">
            <v>0.34245728524636232</v>
          </cell>
          <cell r="AO310">
            <v>0.34108216798210622</v>
          </cell>
          <cell r="AU310" t="str">
            <v>[enter country-specific value</v>
          </cell>
        </row>
        <row r="311">
          <cell r="A311" t="str">
            <v>EF_NH3_applic_slurry_Non-dairy cattle (calves)</v>
          </cell>
          <cell r="B311" t="str">
            <v>-</v>
          </cell>
          <cell r="C311" t="str">
            <v>EF_NH3_applic_slurry</v>
          </cell>
          <cell r="D311" t="str">
            <v>NH3-N</v>
          </cell>
          <cell r="E311" t="str">
            <v>Non-dairy cattle (calves)</v>
          </cell>
          <cell r="F311" t="str">
            <v>Fraction TAN</v>
          </cell>
          <cell r="G311" t="str">
            <v>D</v>
          </cell>
          <cell r="H311" t="str">
            <v>-</v>
          </cell>
          <cell r="I311" t="str">
            <v>Table 3.9, 3B, EMEP/EEA Guidebook 2019 - no default, assuming the same as non-dairy cattle</v>
          </cell>
          <cell r="K311">
            <v>0.55000000000000004</v>
          </cell>
          <cell r="L311">
            <v>0.55000000000000004</v>
          </cell>
          <cell r="M311">
            <v>0.55000000000000004</v>
          </cell>
          <cell r="N311">
            <v>0.55000000000000004</v>
          </cell>
          <cell r="O311">
            <v>0.55000000000000004</v>
          </cell>
          <cell r="P311">
            <v>0.55000000000000004</v>
          </cell>
          <cell r="Q311">
            <v>0.55000000000000004</v>
          </cell>
          <cell r="R311">
            <v>0.55000000000000004</v>
          </cell>
          <cell r="S311">
            <v>0.55000000000000004</v>
          </cell>
          <cell r="T311">
            <v>0.55000000000000004</v>
          </cell>
          <cell r="U311">
            <v>0.55000000000000004</v>
          </cell>
          <cell r="V311">
            <v>0.55000000000000004</v>
          </cell>
          <cell r="W311">
            <v>0.55000000000000004</v>
          </cell>
          <cell r="X311">
            <v>0.55000000000000004</v>
          </cell>
          <cell r="Y311">
            <v>0.55000000000000004</v>
          </cell>
          <cell r="Z311">
            <v>0.55000000000000004</v>
          </cell>
          <cell r="AA311">
            <v>0.55000000000000004</v>
          </cell>
          <cell r="AB311">
            <v>0.55000000000000004</v>
          </cell>
          <cell r="AC311">
            <v>0.55000000000000004</v>
          </cell>
          <cell r="AD311">
            <v>0.55000000000000004</v>
          </cell>
          <cell r="AE311">
            <v>0.55000000000000004</v>
          </cell>
          <cell r="AF311">
            <v>0.55000000000000004</v>
          </cell>
          <cell r="AG311">
            <v>0.55000000000000004</v>
          </cell>
          <cell r="AH311">
            <v>0.55000000000000004</v>
          </cell>
          <cell r="AI311">
            <v>0.55000000000000004</v>
          </cell>
          <cell r="AJ311">
            <v>0.55000000000000004</v>
          </cell>
          <cell r="AK311">
            <v>0.55000000000000004</v>
          </cell>
          <cell r="AL311">
            <v>0.55000000000000004</v>
          </cell>
          <cell r="AM311">
            <v>0.55000000000000004</v>
          </cell>
          <cell r="AN311">
            <v>0.55000000000000004</v>
          </cell>
          <cell r="AO311">
            <v>0.55000000000000004</v>
          </cell>
          <cell r="AU311" t="e">
            <v>#N/A</v>
          </cell>
        </row>
        <row r="312">
          <cell r="A312" t="str">
            <v>EF_NH3_applic_slurry_Sheep</v>
          </cell>
          <cell r="B312" t="str">
            <v>-</v>
          </cell>
          <cell r="C312" t="str">
            <v>EF_NH3_applic_slurry</v>
          </cell>
          <cell r="D312" t="str">
            <v>NH3-N</v>
          </cell>
          <cell r="E312" t="str">
            <v>Sheep</v>
          </cell>
          <cell r="F312" t="str">
            <v>Fraction TAN</v>
          </cell>
          <cell r="G312" t="str">
            <v>D</v>
          </cell>
          <cell r="H312" t="str">
            <v>-</v>
          </cell>
          <cell r="I312" t="str">
            <v>No default, assumed to be 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U312" t="e">
            <v>#N/A</v>
          </cell>
        </row>
        <row r="313">
          <cell r="A313" t="str">
            <v>EF_NH3_applic_slurry_Swine (finishing pigs)</v>
          </cell>
          <cell r="B313" t="str">
            <v>-</v>
          </cell>
          <cell r="C313" t="str">
            <v>EF_NH3_applic_slurry</v>
          </cell>
          <cell r="D313" t="str">
            <v>NH3-N</v>
          </cell>
          <cell r="E313" t="str">
            <v>Swine (finishing pigs)</v>
          </cell>
          <cell r="F313" t="str">
            <v>Fraction TAN</v>
          </cell>
          <cell r="G313" t="str">
            <v>cs</v>
          </cell>
          <cell r="H313" t="str">
            <v>-</v>
          </cell>
          <cell r="I313" t="str">
            <v>sheet Abatement effects</v>
          </cell>
          <cell r="K313">
            <v>0.27399999999999997</v>
          </cell>
          <cell r="L313">
            <v>0.27421210922774253</v>
          </cell>
          <cell r="M313">
            <v>0.27442421845548498</v>
          </cell>
          <cell r="N313">
            <v>0.27463632768322749</v>
          </cell>
          <cell r="O313">
            <v>0.27484843691097005</v>
          </cell>
          <cell r="P313">
            <v>0.2750605461387125</v>
          </cell>
          <cell r="Q313">
            <v>0.27527265536645507</v>
          </cell>
          <cell r="R313">
            <v>0.27548476459419752</v>
          </cell>
          <cell r="S313">
            <v>0.27569687382194003</v>
          </cell>
          <cell r="T313">
            <v>0.27590898304968253</v>
          </cell>
          <cell r="U313">
            <v>0.26995166590539305</v>
          </cell>
          <cell r="V313">
            <v>0.26399434876110345</v>
          </cell>
          <cell r="W313">
            <v>0.25803703161681385</v>
          </cell>
          <cell r="X313">
            <v>0.25722257161538153</v>
          </cell>
          <cell r="Y313">
            <v>0.25640811161394911</v>
          </cell>
          <cell r="Z313">
            <v>0.25559365161251674</v>
          </cell>
          <cell r="AA313">
            <v>0.25477919161108437</v>
          </cell>
          <cell r="AB313">
            <v>0.25396473160965194</v>
          </cell>
          <cell r="AC313">
            <v>0.25315027160821946</v>
          </cell>
          <cell r="AD313">
            <v>0.25233581160678714</v>
          </cell>
          <cell r="AE313">
            <v>0.25152135160535471</v>
          </cell>
          <cell r="AF313">
            <v>0.25070689160392229</v>
          </cell>
          <cell r="AG313">
            <v>0.24989243160248997</v>
          </cell>
          <cell r="AH313">
            <v>0.25043434861807301</v>
          </cell>
          <cell r="AI313">
            <v>0.25097626563365599</v>
          </cell>
          <cell r="AJ313">
            <v>0.25151818264923909</v>
          </cell>
          <cell r="AK313">
            <v>0.25206009966482201</v>
          </cell>
          <cell r="AL313">
            <v>0.34520751977487435</v>
          </cell>
          <cell r="AM313">
            <v>0.34383240251061825</v>
          </cell>
          <cell r="AN313">
            <v>0.34245728524636232</v>
          </cell>
          <cell r="AO313">
            <v>0.34108216798210622</v>
          </cell>
          <cell r="AU313" t="str">
            <v>[enter country-specific value</v>
          </cell>
        </row>
        <row r="314">
          <cell r="A314" t="str">
            <v>EF_NH3_applic_slurry_Swine (sows)</v>
          </cell>
          <cell r="B314" t="str">
            <v>-</v>
          </cell>
          <cell r="C314" t="str">
            <v>EF_NH3_applic_slurry</v>
          </cell>
          <cell r="D314" t="str">
            <v>NH3-N</v>
          </cell>
          <cell r="E314" t="str">
            <v>Swine (sows)</v>
          </cell>
          <cell r="F314" t="str">
            <v>Fraction TAN</v>
          </cell>
          <cell r="G314" t="str">
            <v>cs</v>
          </cell>
          <cell r="H314" t="str">
            <v>-</v>
          </cell>
          <cell r="I314" t="str">
            <v>sheet Abatement effects</v>
          </cell>
          <cell r="K314">
            <v>0.19864999999999997</v>
          </cell>
          <cell r="L314">
            <v>0.19880377919011333</v>
          </cell>
          <cell r="M314">
            <v>0.19895755838022661</v>
          </cell>
          <cell r="N314">
            <v>0.19911133757033991</v>
          </cell>
          <cell r="O314">
            <v>0.19926511676045328</v>
          </cell>
          <cell r="P314">
            <v>0.19941889595056655</v>
          </cell>
          <cell r="Q314">
            <v>0.19957267514067992</v>
          </cell>
          <cell r="R314">
            <v>0.19972645433079317</v>
          </cell>
          <cell r="S314">
            <v>0.1998802335209065</v>
          </cell>
          <cell r="T314">
            <v>0.20003401271101984</v>
          </cell>
          <cell r="U314">
            <v>0.19571495778140993</v>
          </cell>
          <cell r="V314">
            <v>0.19139590285179997</v>
          </cell>
          <cell r="W314">
            <v>0.18707684792219004</v>
          </cell>
          <cell r="X314">
            <v>0.1864863644211516</v>
          </cell>
          <cell r="Y314">
            <v>0.18589588092011305</v>
          </cell>
          <cell r="Z314">
            <v>0.18530539741907462</v>
          </cell>
          <cell r="AA314">
            <v>0.18471491391803613</v>
          </cell>
          <cell r="AB314">
            <v>0.18412443041699764</v>
          </cell>
          <cell r="AC314">
            <v>0.18353394691595909</v>
          </cell>
          <cell r="AD314">
            <v>0.18294346341492065</v>
          </cell>
          <cell r="AE314">
            <v>0.18235297991388216</v>
          </cell>
          <cell r="AF314">
            <v>0.18176249641284364</v>
          </cell>
          <cell r="AG314">
            <v>0.18117201291180521</v>
          </cell>
          <cell r="AH314">
            <v>0.18156490274810291</v>
          </cell>
          <cell r="AI314">
            <v>0.18195779258440056</v>
          </cell>
          <cell r="AJ314">
            <v>0.1823506824206983</v>
          </cell>
          <cell r="AK314">
            <v>0.18274357225699592</v>
          </cell>
          <cell r="AL314">
            <v>0.34520751977487435</v>
          </cell>
          <cell r="AM314">
            <v>0.34383240251061825</v>
          </cell>
          <cell r="AN314">
            <v>0.34245728524636232</v>
          </cell>
          <cell r="AO314">
            <v>0.34108216798210622</v>
          </cell>
          <cell r="AU314" t="str">
            <v>[enter country-specific value</v>
          </cell>
        </row>
        <row r="315">
          <cell r="A315" t="str">
            <v>EF_NH3_applic_slurry_Buffalo</v>
          </cell>
          <cell r="B315" t="str">
            <v>-</v>
          </cell>
          <cell r="C315" t="str">
            <v>EF_NH3_applic_slurry</v>
          </cell>
          <cell r="D315" t="str">
            <v>NH3-N</v>
          </cell>
          <cell r="E315" t="str">
            <v>Buffalo</v>
          </cell>
          <cell r="F315" t="str">
            <v>Fraction TAN</v>
          </cell>
          <cell r="G315" t="str">
            <v>D</v>
          </cell>
          <cell r="H315" t="str">
            <v>-</v>
          </cell>
          <cell r="I315" t="str">
            <v>No default, assumed to be 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U315" t="e">
            <v>#N/A</v>
          </cell>
        </row>
        <row r="316">
          <cell r="A316" t="str">
            <v>EF_NH3_applic_slurry_Goats</v>
          </cell>
          <cell r="B316" t="str">
            <v>-</v>
          </cell>
          <cell r="C316" t="str">
            <v>EF_NH3_applic_slurry</v>
          </cell>
          <cell r="D316" t="str">
            <v>NH3-N</v>
          </cell>
          <cell r="E316" t="str">
            <v>Goats</v>
          </cell>
          <cell r="F316" t="str">
            <v>Fraction TAN</v>
          </cell>
          <cell r="G316" t="str">
            <v>D</v>
          </cell>
          <cell r="H316" t="str">
            <v>-</v>
          </cell>
          <cell r="I316" t="str">
            <v>No default, assumed to be 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U316" t="e">
            <v>#N/A</v>
          </cell>
        </row>
        <row r="317">
          <cell r="A317" t="str">
            <v>EF_NH3_applic_slurry_Horses</v>
          </cell>
          <cell r="B317" t="str">
            <v>-</v>
          </cell>
          <cell r="C317" t="str">
            <v>EF_NH3_applic_slurry</v>
          </cell>
          <cell r="D317" t="str">
            <v>NH3-N</v>
          </cell>
          <cell r="E317" t="str">
            <v>Horses</v>
          </cell>
          <cell r="F317" t="str">
            <v>Fraction TAN</v>
          </cell>
          <cell r="G317" t="str">
            <v>D</v>
          </cell>
          <cell r="H317" t="str">
            <v>-</v>
          </cell>
          <cell r="I317" t="str">
            <v>No default, assumed to be 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U317" t="e">
            <v>#N/A</v>
          </cell>
        </row>
        <row r="318">
          <cell r="A318" t="str">
            <v>EF_NH3_applic_slurry_Mules and asses</v>
          </cell>
          <cell r="B318" t="str">
            <v>-</v>
          </cell>
          <cell r="C318" t="str">
            <v>EF_NH3_applic_slurry</v>
          </cell>
          <cell r="D318" t="str">
            <v>NH3-N</v>
          </cell>
          <cell r="E318" t="str">
            <v>Mules and asses</v>
          </cell>
          <cell r="F318" t="str">
            <v>Fraction TAN</v>
          </cell>
          <cell r="G318" t="str">
            <v>D</v>
          </cell>
          <cell r="H318" t="str">
            <v>-</v>
          </cell>
          <cell r="I318" t="str">
            <v>No default, assumed to be 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U318" t="e">
            <v>#N/A</v>
          </cell>
        </row>
        <row r="319">
          <cell r="A319" t="str">
            <v>EF_NH3_applic_slurry_Laying hens</v>
          </cell>
          <cell r="B319" t="str">
            <v>-</v>
          </cell>
          <cell r="C319" t="str">
            <v>EF_NH3_applic_slurry</v>
          </cell>
          <cell r="D319" t="str">
            <v>NH3-N</v>
          </cell>
          <cell r="E319" t="str">
            <v>Laying hens</v>
          </cell>
          <cell r="F319" t="str">
            <v>Fraction TAN</v>
          </cell>
          <cell r="G319" t="str">
            <v>D</v>
          </cell>
          <cell r="H319" t="str">
            <v>-</v>
          </cell>
          <cell r="I319" t="str">
            <v>Table 3.9, 3B, EMEP/EEA Guidebook 2019</v>
          </cell>
          <cell r="K319">
            <v>0.69</v>
          </cell>
          <cell r="L319">
            <v>0.69</v>
          </cell>
          <cell r="M319">
            <v>0.69</v>
          </cell>
          <cell r="N319">
            <v>0.69</v>
          </cell>
          <cell r="O319">
            <v>0.69</v>
          </cell>
          <cell r="P319">
            <v>0.69</v>
          </cell>
          <cell r="Q319">
            <v>0.69</v>
          </cell>
          <cell r="R319">
            <v>0.69</v>
          </cell>
          <cell r="S319">
            <v>0.69</v>
          </cell>
          <cell r="T319">
            <v>0.69</v>
          </cell>
          <cell r="U319">
            <v>0.69</v>
          </cell>
          <cell r="V319">
            <v>0.69</v>
          </cell>
          <cell r="W319">
            <v>0.69</v>
          </cell>
          <cell r="X319">
            <v>0.69</v>
          </cell>
          <cell r="Y319">
            <v>0.69</v>
          </cell>
          <cell r="Z319">
            <v>0.69</v>
          </cell>
          <cell r="AA319">
            <v>0.69</v>
          </cell>
          <cell r="AB319">
            <v>0.69</v>
          </cell>
          <cell r="AC319">
            <v>0.69</v>
          </cell>
          <cell r="AD319">
            <v>0.69</v>
          </cell>
          <cell r="AE319">
            <v>0.69</v>
          </cell>
          <cell r="AF319">
            <v>0.69</v>
          </cell>
          <cell r="AG319">
            <v>0.69</v>
          </cell>
          <cell r="AH319">
            <v>0.69</v>
          </cell>
          <cell r="AI319">
            <v>0.69</v>
          </cell>
          <cell r="AJ319">
            <v>0.69</v>
          </cell>
          <cell r="AK319">
            <v>0.69</v>
          </cell>
          <cell r="AL319">
            <v>0.69</v>
          </cell>
          <cell r="AM319">
            <v>0.69</v>
          </cell>
          <cell r="AN319">
            <v>0.69</v>
          </cell>
          <cell r="AO319">
            <v>0.69</v>
          </cell>
          <cell r="AU319" t="e">
            <v>#N/A</v>
          </cell>
        </row>
        <row r="320">
          <cell r="A320" t="str">
            <v>EF_NH3_applic_slurry_Broilers</v>
          </cell>
          <cell r="B320" t="str">
            <v>-</v>
          </cell>
          <cell r="C320" t="str">
            <v>EF_NH3_applic_slurry</v>
          </cell>
          <cell r="D320" t="str">
            <v>NH3-N</v>
          </cell>
          <cell r="E320" t="str">
            <v>Broilers</v>
          </cell>
          <cell r="F320" t="str">
            <v>Fraction TAN</v>
          </cell>
          <cell r="G320" t="str">
            <v>D</v>
          </cell>
          <cell r="H320" t="str">
            <v>-</v>
          </cell>
          <cell r="I320" t="str">
            <v>No default, assumed to be 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U320" t="e">
            <v>#N/A</v>
          </cell>
        </row>
        <row r="321">
          <cell r="A321" t="str">
            <v>EF_NH3_applic_slurry_Turkeys</v>
          </cell>
          <cell r="B321" t="str">
            <v>-</v>
          </cell>
          <cell r="C321" t="str">
            <v>EF_NH3_applic_slurry</v>
          </cell>
          <cell r="D321" t="str">
            <v>NH3-N</v>
          </cell>
          <cell r="E321" t="str">
            <v>Turkeys</v>
          </cell>
          <cell r="F321" t="str">
            <v>Fraction TAN</v>
          </cell>
          <cell r="G321" t="str">
            <v>D</v>
          </cell>
          <cell r="H321" t="str">
            <v>-</v>
          </cell>
          <cell r="I321" t="str">
            <v>No default, assumed to be 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U321" t="e">
            <v>#N/A</v>
          </cell>
        </row>
        <row r="322">
          <cell r="A322" t="str">
            <v>EF_NH3_applic_slurry_Other poultry (ducks)</v>
          </cell>
          <cell r="B322" t="str">
            <v>-</v>
          </cell>
          <cell r="C322" t="str">
            <v>EF_NH3_applic_slurry</v>
          </cell>
          <cell r="D322" t="str">
            <v>NH3-N</v>
          </cell>
          <cell r="E322" t="str">
            <v>Other poultry (ducks)</v>
          </cell>
          <cell r="F322" t="str">
            <v>Fraction TAN</v>
          </cell>
          <cell r="G322" t="str">
            <v>D</v>
          </cell>
          <cell r="H322" t="str">
            <v>-</v>
          </cell>
          <cell r="I322" t="str">
            <v>No default, assumed to be 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U322" t="e">
            <v>#N/A</v>
          </cell>
        </row>
        <row r="323">
          <cell r="A323" t="str">
            <v>EF_NH3_applic_slurry_Other poultry (geese)</v>
          </cell>
          <cell r="B323" t="str">
            <v>-</v>
          </cell>
          <cell r="C323" t="str">
            <v>EF_NH3_applic_slurry</v>
          </cell>
          <cell r="D323" t="str">
            <v>NH3-N</v>
          </cell>
          <cell r="E323" t="str">
            <v>Other poultry (geese)</v>
          </cell>
          <cell r="F323" t="str">
            <v>Fraction TAN</v>
          </cell>
          <cell r="G323" t="str">
            <v>D</v>
          </cell>
          <cell r="H323" t="str">
            <v>-</v>
          </cell>
          <cell r="I323" t="str">
            <v>No default, assumed to be 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U323" t="e">
            <v>#N/A</v>
          </cell>
        </row>
        <row r="324">
          <cell r="A324" t="str">
            <v>EF_NH3_applic_slurry_Other animals (fur animals)</v>
          </cell>
          <cell r="B324" t="str">
            <v>-</v>
          </cell>
          <cell r="C324" t="str">
            <v>EF_NH3_applic_slurry</v>
          </cell>
          <cell r="D324" t="str">
            <v>NH3-N</v>
          </cell>
          <cell r="E324" t="str">
            <v>Other animals (fur animals)</v>
          </cell>
          <cell r="F324" t="str">
            <v>Fraction TAN</v>
          </cell>
          <cell r="G324" t="str">
            <v>D</v>
          </cell>
          <cell r="H324" t="str">
            <v>-</v>
          </cell>
          <cell r="I324" t="str">
            <v>No default, assumed to be 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U324" t="e">
            <v>#N/A</v>
          </cell>
        </row>
        <row r="325">
          <cell r="A325" t="str">
            <v>EF NH3 application, solid</v>
          </cell>
        </row>
        <row r="326">
          <cell r="A326" t="str">
            <v>EF_NH3_applic_solid_Dairy cattle</v>
          </cell>
          <cell r="B326" t="str">
            <v>-</v>
          </cell>
          <cell r="C326" t="str">
            <v>EF_NH3_applic_solid</v>
          </cell>
          <cell r="D326" t="str">
            <v>NH3-N</v>
          </cell>
          <cell r="E326" t="str">
            <v>Dairy cattle</v>
          </cell>
          <cell r="F326" t="str">
            <v>Fraction TAN</v>
          </cell>
          <cell r="G326" t="str">
            <v>cs</v>
          </cell>
          <cell r="H326" t="str">
            <v>-</v>
          </cell>
          <cell r="I326" t="str">
            <v>sheet Abatement effects</v>
          </cell>
          <cell r="K326">
            <v>0.5576000000000001</v>
          </cell>
          <cell r="L326">
            <v>0.55709305575408619</v>
          </cell>
          <cell r="M326">
            <v>0.55658611150817228</v>
          </cell>
          <cell r="N326">
            <v>0.55607916726225837</v>
          </cell>
          <cell r="O326">
            <v>0.55557222301634457</v>
          </cell>
          <cell r="P326">
            <v>0.55506527877043077</v>
          </cell>
          <cell r="Q326">
            <v>0.55455833452451686</v>
          </cell>
          <cell r="R326">
            <v>0.55405139027860295</v>
          </cell>
          <cell r="S326">
            <v>0.55354444603268915</v>
          </cell>
          <cell r="T326">
            <v>0.55303750178677524</v>
          </cell>
          <cell r="U326">
            <v>0.55253055754086133</v>
          </cell>
          <cell r="V326">
            <v>0.55202361329494753</v>
          </cell>
          <cell r="W326">
            <v>0.55151666904903363</v>
          </cell>
          <cell r="X326">
            <v>0.55100972480311983</v>
          </cell>
          <cell r="Y326">
            <v>0.55050278055720592</v>
          </cell>
          <cell r="Z326">
            <v>0.54999583631129201</v>
          </cell>
          <cell r="AA326">
            <v>0.5494888920653781</v>
          </cell>
          <cell r="AB326">
            <v>0.5489819478194643</v>
          </cell>
          <cell r="AC326">
            <v>0.5484750035735505</v>
          </cell>
          <cell r="AD326">
            <v>0.54796805932763659</v>
          </cell>
          <cell r="AE326">
            <v>0.54746111508172268</v>
          </cell>
          <cell r="AF326">
            <v>0.54695417083580888</v>
          </cell>
          <cell r="AG326">
            <v>0.54644722658989497</v>
          </cell>
          <cell r="AH326">
            <v>0.53778502395115513</v>
          </cell>
          <cell r="AI326">
            <v>0.52912282131241528</v>
          </cell>
          <cell r="AJ326">
            <v>0.52046061867367532</v>
          </cell>
          <cell r="AK326">
            <v>0.5117984160349357</v>
          </cell>
          <cell r="AL326">
            <v>0.50968911411290418</v>
          </cell>
          <cell r="AM326">
            <v>0.50757981219087289</v>
          </cell>
          <cell r="AN326">
            <v>0.50547051026884149</v>
          </cell>
          <cell r="AO326">
            <v>0.50336120834680997</v>
          </cell>
          <cell r="AU326" t="str">
            <v>[enter country-specific value</v>
          </cell>
        </row>
        <row r="327">
          <cell r="A327" t="str">
            <v>EF_NH3_applic_solid_Non-dairy cattle</v>
          </cell>
          <cell r="B327" t="str">
            <v>-</v>
          </cell>
          <cell r="C327" t="str">
            <v>EF_NH3_applic_solid</v>
          </cell>
          <cell r="D327" t="str">
            <v>NH3-N</v>
          </cell>
          <cell r="E327" t="str">
            <v>Non-dairy cattle</v>
          </cell>
          <cell r="F327" t="str">
            <v>Fraction TAN</v>
          </cell>
          <cell r="G327" t="str">
            <v>cs</v>
          </cell>
          <cell r="H327" t="str">
            <v>-</v>
          </cell>
          <cell r="I327" t="str">
            <v>sheet Abatement effects</v>
          </cell>
          <cell r="K327">
            <v>0.5576000000000001</v>
          </cell>
          <cell r="L327">
            <v>0.55709305575408619</v>
          </cell>
          <cell r="M327">
            <v>0.55658611150817228</v>
          </cell>
          <cell r="N327">
            <v>0.55607916726225837</v>
          </cell>
          <cell r="O327">
            <v>0.55557222301634457</v>
          </cell>
          <cell r="P327">
            <v>0.55506527877043077</v>
          </cell>
          <cell r="Q327">
            <v>0.55455833452451686</v>
          </cell>
          <cell r="R327">
            <v>0.55405139027860295</v>
          </cell>
          <cell r="S327">
            <v>0.55354444603268915</v>
          </cell>
          <cell r="T327">
            <v>0.55303750178677524</v>
          </cell>
          <cell r="U327">
            <v>0.55253055754086133</v>
          </cell>
          <cell r="V327">
            <v>0.55202361329494753</v>
          </cell>
          <cell r="W327">
            <v>0.55151666904903363</v>
          </cell>
          <cell r="X327">
            <v>0.55100972480311983</v>
          </cell>
          <cell r="Y327">
            <v>0.55050278055720592</v>
          </cell>
          <cell r="Z327">
            <v>0.54999583631129201</v>
          </cell>
          <cell r="AA327">
            <v>0.5494888920653781</v>
          </cell>
          <cell r="AB327">
            <v>0.5489819478194643</v>
          </cell>
          <cell r="AC327">
            <v>0.5484750035735505</v>
          </cell>
          <cell r="AD327">
            <v>0.54796805932763659</v>
          </cell>
          <cell r="AE327">
            <v>0.54746111508172268</v>
          </cell>
          <cell r="AF327">
            <v>0.54695417083580888</v>
          </cell>
          <cell r="AG327">
            <v>0.54644722658989497</v>
          </cell>
          <cell r="AH327">
            <v>0.53778502395115513</v>
          </cell>
          <cell r="AI327">
            <v>0.52912282131241528</v>
          </cell>
          <cell r="AJ327">
            <v>0.52046061867367532</v>
          </cell>
          <cell r="AK327">
            <v>0.5117984160349357</v>
          </cell>
          <cell r="AL327">
            <v>0.50968911411290418</v>
          </cell>
          <cell r="AM327">
            <v>0.50757981219087289</v>
          </cell>
          <cell r="AN327">
            <v>0.50547051026884149</v>
          </cell>
          <cell r="AO327">
            <v>0.50336120834680997</v>
          </cell>
          <cell r="AU327" t="str">
            <v>[enter country-specific value</v>
          </cell>
        </row>
        <row r="328">
          <cell r="A328" t="str">
            <v>EF_NH3_applic_solid_Non-dairy cattle (calves)</v>
          </cell>
          <cell r="B328" t="str">
            <v>-</v>
          </cell>
          <cell r="C328" t="str">
            <v>EF_NH3_applic_solid</v>
          </cell>
          <cell r="D328" t="str">
            <v>NH3-N</v>
          </cell>
          <cell r="E328" t="str">
            <v>Non-dairy cattle (calves)</v>
          </cell>
          <cell r="F328" t="str">
            <v>Fraction TAN</v>
          </cell>
          <cell r="G328" t="str">
            <v>D</v>
          </cell>
          <cell r="H328" t="str">
            <v>-</v>
          </cell>
          <cell r="I328" t="str">
            <v>Table 3.9, 3B, EMEP/EEA Guidebook 2019 - no default, assuming the same as non-dairy cattle</v>
          </cell>
          <cell r="K328">
            <v>0.68</v>
          </cell>
          <cell r="L328">
            <v>1.68</v>
          </cell>
          <cell r="M328">
            <v>2.68</v>
          </cell>
          <cell r="N328">
            <v>3.68</v>
          </cell>
          <cell r="O328">
            <v>4.68</v>
          </cell>
          <cell r="P328">
            <v>5.68</v>
          </cell>
          <cell r="Q328">
            <v>6.68</v>
          </cell>
          <cell r="R328">
            <v>7.68</v>
          </cell>
          <cell r="S328">
            <v>8.68</v>
          </cell>
          <cell r="T328">
            <v>9.68</v>
          </cell>
          <cell r="U328">
            <v>10.68</v>
          </cell>
          <cell r="V328">
            <v>11.68</v>
          </cell>
          <cell r="W328">
            <v>12.68</v>
          </cell>
          <cell r="X328">
            <v>13.68</v>
          </cell>
          <cell r="Y328">
            <v>14.68</v>
          </cell>
          <cell r="Z328">
            <v>15.68</v>
          </cell>
          <cell r="AA328">
            <v>16.68</v>
          </cell>
          <cell r="AB328">
            <v>17.68</v>
          </cell>
          <cell r="AC328">
            <v>18.68</v>
          </cell>
          <cell r="AD328">
            <v>19.68</v>
          </cell>
          <cell r="AE328">
            <v>20.68</v>
          </cell>
          <cell r="AF328">
            <v>21.68</v>
          </cell>
          <cell r="AG328">
            <v>22.68</v>
          </cell>
          <cell r="AH328">
            <v>23.68</v>
          </cell>
          <cell r="AI328">
            <v>24.68</v>
          </cell>
          <cell r="AJ328">
            <v>25.68</v>
          </cell>
          <cell r="AK328">
            <v>26.68</v>
          </cell>
          <cell r="AL328">
            <v>27.68</v>
          </cell>
          <cell r="AM328">
            <v>28.68</v>
          </cell>
          <cell r="AN328">
            <v>29.68</v>
          </cell>
          <cell r="AO328">
            <v>30.68</v>
          </cell>
          <cell r="AU328" t="e">
            <v>#N/A</v>
          </cell>
        </row>
        <row r="329">
          <cell r="A329" t="str">
            <v>EF_NH3_applic_solid_Sheep</v>
          </cell>
          <cell r="B329" t="str">
            <v>-</v>
          </cell>
          <cell r="C329" t="str">
            <v>EF_NH3_applic_solid</v>
          </cell>
          <cell r="D329" t="str">
            <v>NH3-N</v>
          </cell>
          <cell r="E329" t="str">
            <v>Sheep</v>
          </cell>
          <cell r="F329" t="str">
            <v>Fraction TAN</v>
          </cell>
          <cell r="G329" t="str">
            <v>cs</v>
          </cell>
          <cell r="H329" t="str">
            <v>-</v>
          </cell>
          <cell r="I329" t="str">
            <v>sheet Abatement effects</v>
          </cell>
          <cell r="K329">
            <v>0.7380000000000001</v>
          </cell>
          <cell r="L329">
            <v>0.73732904438040814</v>
          </cell>
          <cell r="M329">
            <v>0.73665808876081618</v>
          </cell>
          <cell r="N329">
            <v>0.73598713314122433</v>
          </cell>
          <cell r="O329">
            <v>0.73531617752163247</v>
          </cell>
          <cell r="P329">
            <v>0.73464522190204062</v>
          </cell>
          <cell r="Q329">
            <v>0.73397426628244877</v>
          </cell>
          <cell r="R329">
            <v>0.73330331066285681</v>
          </cell>
          <cell r="S329">
            <v>0.73263235504326496</v>
          </cell>
          <cell r="T329">
            <v>0.731961399423673</v>
          </cell>
          <cell r="U329">
            <v>0.73129044380408115</v>
          </cell>
          <cell r="V329">
            <v>0.7306194881844893</v>
          </cell>
          <cell r="W329">
            <v>0.72994853256489745</v>
          </cell>
          <cell r="X329">
            <v>0.72927757694530559</v>
          </cell>
          <cell r="Y329">
            <v>0.72860662132571363</v>
          </cell>
          <cell r="Z329">
            <v>0.72793566570612167</v>
          </cell>
          <cell r="AA329">
            <v>0.72726471008652982</v>
          </cell>
          <cell r="AB329">
            <v>0.72659375446693797</v>
          </cell>
          <cell r="AC329">
            <v>0.72592279884734612</v>
          </cell>
          <cell r="AD329">
            <v>0.72525184322775427</v>
          </cell>
          <cell r="AE329">
            <v>0.72458088760816231</v>
          </cell>
          <cell r="AF329">
            <v>0.72390993198857045</v>
          </cell>
          <cell r="AG329">
            <v>0.7232389763689786</v>
          </cell>
          <cell r="AH329">
            <v>0.71177429640594048</v>
          </cell>
          <cell r="AI329">
            <v>0.70030961644290246</v>
          </cell>
          <cell r="AJ329">
            <v>0.68884493647986444</v>
          </cell>
          <cell r="AK329">
            <v>0.67738025651682665</v>
          </cell>
          <cell r="AL329">
            <v>0.50968911411290418</v>
          </cell>
          <cell r="AM329">
            <v>0.50757981219087289</v>
          </cell>
          <cell r="AN329">
            <v>0.50547051026884149</v>
          </cell>
          <cell r="AO329">
            <v>0.50336120834680997</v>
          </cell>
          <cell r="AU329" t="str">
            <v>[enter country-specific value</v>
          </cell>
        </row>
        <row r="330">
          <cell r="A330" t="str">
            <v>EF_NH3_applic_solid_Swine (finishing pigs)</v>
          </cell>
          <cell r="B330" t="str">
            <v>-</v>
          </cell>
          <cell r="C330" t="str">
            <v>EF_NH3_applic_solid</v>
          </cell>
          <cell r="D330" t="str">
            <v>NH3-N</v>
          </cell>
          <cell r="E330" t="str">
            <v>Swine (finishing pigs)</v>
          </cell>
          <cell r="F330" t="str">
            <v>Fraction TAN</v>
          </cell>
          <cell r="G330" t="str">
            <v>cs</v>
          </cell>
          <cell r="H330" t="str">
            <v>-</v>
          </cell>
          <cell r="I330" t="str">
            <v>sheet Abatement effects</v>
          </cell>
          <cell r="K330">
            <v>0.36900000000000005</v>
          </cell>
          <cell r="L330">
            <v>0.36866452219020407</v>
          </cell>
          <cell r="M330">
            <v>0.36832904438040809</v>
          </cell>
          <cell r="N330">
            <v>0.36799356657061216</v>
          </cell>
          <cell r="O330">
            <v>0.36765808876081624</v>
          </cell>
          <cell r="P330">
            <v>0.36732261095102031</v>
          </cell>
          <cell r="Q330">
            <v>0.36698713314122439</v>
          </cell>
          <cell r="R330">
            <v>0.36665165533142841</v>
          </cell>
          <cell r="S330">
            <v>0.36631617752163248</v>
          </cell>
          <cell r="T330">
            <v>0.3659806997118365</v>
          </cell>
          <cell r="U330">
            <v>0.36564522190204057</v>
          </cell>
          <cell r="V330">
            <v>0.36530974409224465</v>
          </cell>
          <cell r="W330">
            <v>0.36497426628244872</v>
          </cell>
          <cell r="X330">
            <v>0.3646387884726528</v>
          </cell>
          <cell r="Y330">
            <v>0.36430331066285682</v>
          </cell>
          <cell r="Z330">
            <v>0.36396783285306084</v>
          </cell>
          <cell r="AA330">
            <v>0.36363235504326491</v>
          </cell>
          <cell r="AB330">
            <v>0.36329687723346898</v>
          </cell>
          <cell r="AC330">
            <v>0.36296139942367306</v>
          </cell>
          <cell r="AD330">
            <v>0.36262592161387713</v>
          </cell>
          <cell r="AE330">
            <v>0.36229044380408115</v>
          </cell>
          <cell r="AF330">
            <v>0.36195496599428523</v>
          </cell>
          <cell r="AG330">
            <v>0.3616194881844893</v>
          </cell>
          <cell r="AH330">
            <v>0.35588714820297024</v>
          </cell>
          <cell r="AI330">
            <v>0.35015480822145123</v>
          </cell>
          <cell r="AJ330">
            <v>0.34442246823993222</v>
          </cell>
          <cell r="AK330">
            <v>0.33869012825841333</v>
          </cell>
          <cell r="AL330">
            <v>0.50968911411290418</v>
          </cell>
          <cell r="AM330">
            <v>0.50757981219087289</v>
          </cell>
          <cell r="AN330">
            <v>0.50547051026884149</v>
          </cell>
          <cell r="AO330">
            <v>0.50336120834680997</v>
          </cell>
          <cell r="AU330" t="str">
            <v>[enter country-specific value</v>
          </cell>
        </row>
        <row r="331">
          <cell r="A331" t="str">
            <v>EF_NH3_applic_solid_Swine (sows)</v>
          </cell>
          <cell r="B331" t="str">
            <v>-</v>
          </cell>
          <cell r="C331" t="str">
            <v>EF_NH3_applic_solid</v>
          </cell>
          <cell r="D331" t="str">
            <v>NH3-N</v>
          </cell>
          <cell r="E331" t="str">
            <v>Swine (sows)</v>
          </cell>
          <cell r="F331" t="str">
            <v>Fraction TAN</v>
          </cell>
          <cell r="G331" t="str">
            <v>cs</v>
          </cell>
          <cell r="H331" t="str">
            <v>-</v>
          </cell>
          <cell r="I331" t="str">
            <v>sheet Abatement effects</v>
          </cell>
          <cell r="K331">
            <v>0.36900000000000005</v>
          </cell>
          <cell r="L331">
            <v>0.36866452219020407</v>
          </cell>
          <cell r="M331">
            <v>0.36832904438040809</v>
          </cell>
          <cell r="N331">
            <v>0.36799356657061216</v>
          </cell>
          <cell r="O331">
            <v>0.36765808876081624</v>
          </cell>
          <cell r="P331">
            <v>0.36732261095102031</v>
          </cell>
          <cell r="Q331">
            <v>0.36698713314122439</v>
          </cell>
          <cell r="R331">
            <v>0.36665165533142841</v>
          </cell>
          <cell r="S331">
            <v>0.36631617752163248</v>
          </cell>
          <cell r="T331">
            <v>0.3659806997118365</v>
          </cell>
          <cell r="U331">
            <v>0.36564522190204057</v>
          </cell>
          <cell r="V331">
            <v>0.36530974409224465</v>
          </cell>
          <cell r="W331">
            <v>0.36497426628244872</v>
          </cell>
          <cell r="X331">
            <v>0.3646387884726528</v>
          </cell>
          <cell r="Y331">
            <v>0.36430331066285682</v>
          </cell>
          <cell r="Z331">
            <v>0.36396783285306084</v>
          </cell>
          <cell r="AA331">
            <v>0.36363235504326491</v>
          </cell>
          <cell r="AB331">
            <v>0.36329687723346898</v>
          </cell>
          <cell r="AC331">
            <v>0.36296139942367306</v>
          </cell>
          <cell r="AD331">
            <v>0.36262592161387713</v>
          </cell>
          <cell r="AE331">
            <v>0.36229044380408115</v>
          </cell>
          <cell r="AF331">
            <v>0.36195496599428523</v>
          </cell>
          <cell r="AG331">
            <v>0.3616194881844893</v>
          </cell>
          <cell r="AH331">
            <v>0.35588714820297024</v>
          </cell>
          <cell r="AI331">
            <v>0.35015480822145123</v>
          </cell>
          <cell r="AJ331">
            <v>0.34442246823993222</v>
          </cell>
          <cell r="AK331">
            <v>0.33869012825841333</v>
          </cell>
          <cell r="AL331">
            <v>0.50968911411290418</v>
          </cell>
          <cell r="AM331">
            <v>0.50757981219087289</v>
          </cell>
          <cell r="AN331">
            <v>0.50547051026884149</v>
          </cell>
          <cell r="AO331">
            <v>0.50336120834680997</v>
          </cell>
          <cell r="AU331" t="str">
            <v>[enter country-specific value</v>
          </cell>
        </row>
        <row r="332">
          <cell r="A332" t="str">
            <v>EF_NH3_applic_solid_Buffalo</v>
          </cell>
          <cell r="B332" t="str">
            <v>-</v>
          </cell>
          <cell r="C332" t="str">
            <v>EF_NH3_applic_solid</v>
          </cell>
          <cell r="D332" t="str">
            <v>NH3-N</v>
          </cell>
          <cell r="E332" t="str">
            <v>Buffalo</v>
          </cell>
          <cell r="F332" t="str">
            <v>Fraction TAN</v>
          </cell>
          <cell r="G332" t="str">
            <v>D</v>
          </cell>
          <cell r="H332" t="str">
            <v>-</v>
          </cell>
          <cell r="I332" t="str">
            <v>Table 3.9, 3B, EMEP/EEA Guidebook 2019</v>
          </cell>
          <cell r="K332">
            <v>0.55000000000000004</v>
          </cell>
          <cell r="L332">
            <v>1.55</v>
          </cell>
          <cell r="M332">
            <v>2.5499999999999998</v>
          </cell>
          <cell r="N332">
            <v>3.55</v>
          </cell>
          <cell r="O332">
            <v>4.55</v>
          </cell>
          <cell r="P332">
            <v>5.55</v>
          </cell>
          <cell r="Q332">
            <v>6.55</v>
          </cell>
          <cell r="R332">
            <v>7.55</v>
          </cell>
          <cell r="S332">
            <v>8.5500000000000007</v>
          </cell>
          <cell r="T332">
            <v>9.5500000000000007</v>
          </cell>
          <cell r="U332">
            <v>10.55</v>
          </cell>
          <cell r="V332">
            <v>11.55</v>
          </cell>
          <cell r="W332">
            <v>12.55</v>
          </cell>
          <cell r="X332">
            <v>13.55</v>
          </cell>
          <cell r="Y332">
            <v>14.55</v>
          </cell>
          <cell r="Z332">
            <v>15.55</v>
          </cell>
          <cell r="AA332">
            <v>16.55</v>
          </cell>
          <cell r="AB332">
            <v>17.55</v>
          </cell>
          <cell r="AC332">
            <v>18.55</v>
          </cell>
          <cell r="AD332">
            <v>19.55</v>
          </cell>
          <cell r="AE332">
            <v>20.55</v>
          </cell>
          <cell r="AF332">
            <v>21.55</v>
          </cell>
          <cell r="AG332">
            <v>22.55</v>
          </cell>
          <cell r="AH332">
            <v>23.55</v>
          </cell>
          <cell r="AI332">
            <v>24.55</v>
          </cell>
          <cell r="AJ332">
            <v>25.55</v>
          </cell>
          <cell r="AK332">
            <v>26.55</v>
          </cell>
          <cell r="AL332">
            <v>27.55</v>
          </cell>
          <cell r="AM332">
            <v>28.55</v>
          </cell>
          <cell r="AN332">
            <v>29.55</v>
          </cell>
          <cell r="AO332">
            <v>30.55</v>
          </cell>
          <cell r="AU332" t="e">
            <v>#N/A</v>
          </cell>
        </row>
        <row r="333">
          <cell r="A333" t="str">
            <v>EF_NH3_applic_solid_Goats</v>
          </cell>
          <cell r="B333" t="str">
            <v>-</v>
          </cell>
          <cell r="C333" t="str">
            <v>EF_NH3_applic_solid</v>
          </cell>
          <cell r="D333" t="str">
            <v>NH3-N</v>
          </cell>
          <cell r="E333" t="str">
            <v>Goats</v>
          </cell>
          <cell r="F333" t="str">
            <v>Fraction TAN</v>
          </cell>
          <cell r="G333" t="str">
            <v>cs</v>
          </cell>
          <cell r="H333" t="str">
            <v>-</v>
          </cell>
          <cell r="I333" t="str">
            <v>sheet Abatement effects</v>
          </cell>
          <cell r="K333">
            <v>0.7380000000000001</v>
          </cell>
          <cell r="L333">
            <v>0.73732904438040814</v>
          </cell>
          <cell r="M333">
            <v>0.73665808876081618</v>
          </cell>
          <cell r="N333">
            <v>0.73598713314122433</v>
          </cell>
          <cell r="O333">
            <v>0.73531617752163247</v>
          </cell>
          <cell r="P333">
            <v>0.73464522190204062</v>
          </cell>
          <cell r="Q333">
            <v>0.73397426628244877</v>
          </cell>
          <cell r="R333">
            <v>0.73330331066285681</v>
          </cell>
          <cell r="S333">
            <v>0.73263235504326496</v>
          </cell>
          <cell r="T333">
            <v>0.731961399423673</v>
          </cell>
          <cell r="U333">
            <v>0.73129044380408115</v>
          </cell>
          <cell r="V333">
            <v>0.7306194881844893</v>
          </cell>
          <cell r="W333">
            <v>0.72994853256489745</v>
          </cell>
          <cell r="X333">
            <v>0.72927757694530559</v>
          </cell>
          <cell r="Y333">
            <v>0.72860662132571363</v>
          </cell>
          <cell r="Z333">
            <v>0.72793566570612167</v>
          </cell>
          <cell r="AA333">
            <v>0.72726471008652982</v>
          </cell>
          <cell r="AB333">
            <v>0.72659375446693797</v>
          </cell>
          <cell r="AC333">
            <v>0.72592279884734612</v>
          </cell>
          <cell r="AD333">
            <v>0.72525184322775427</v>
          </cell>
          <cell r="AE333">
            <v>0.72458088760816231</v>
          </cell>
          <cell r="AF333">
            <v>0.72390993198857045</v>
          </cell>
          <cell r="AG333">
            <v>0.7232389763689786</v>
          </cell>
          <cell r="AH333">
            <v>0.71177429640594048</v>
          </cell>
          <cell r="AI333">
            <v>0.70030961644290246</v>
          </cell>
          <cell r="AJ333">
            <v>0.68884493647986444</v>
          </cell>
          <cell r="AK333">
            <v>0.67738025651682665</v>
          </cell>
          <cell r="AL333">
            <v>0.50968911411290418</v>
          </cell>
          <cell r="AM333">
            <v>0.50757981219087289</v>
          </cell>
          <cell r="AN333">
            <v>0.50547051026884149</v>
          </cell>
          <cell r="AO333">
            <v>0.50336120834680997</v>
          </cell>
          <cell r="AU333" t="str">
            <v>[enter country-specific value</v>
          </cell>
        </row>
        <row r="334">
          <cell r="A334" t="str">
            <v>EF_NH3_applic_solid_Horses</v>
          </cell>
          <cell r="B334" t="str">
            <v>-</v>
          </cell>
          <cell r="C334" t="str">
            <v>EF_NH3_applic_solid</v>
          </cell>
          <cell r="D334" t="str">
            <v>NH3-N</v>
          </cell>
          <cell r="E334" t="str">
            <v>Horses</v>
          </cell>
          <cell r="F334" t="str">
            <v>Fraction TAN</v>
          </cell>
          <cell r="G334" t="str">
            <v>cs</v>
          </cell>
          <cell r="H334" t="str">
            <v>-</v>
          </cell>
          <cell r="I334" t="str">
            <v>sheet Abatement effects</v>
          </cell>
          <cell r="K334">
            <v>0.7380000000000001</v>
          </cell>
          <cell r="L334">
            <v>0.73732904438040814</v>
          </cell>
          <cell r="M334">
            <v>0.73665808876081618</v>
          </cell>
          <cell r="N334">
            <v>0.73598713314122433</v>
          </cell>
          <cell r="O334">
            <v>0.73531617752163247</v>
          </cell>
          <cell r="P334">
            <v>0.73464522190204062</v>
          </cell>
          <cell r="Q334">
            <v>0.73397426628244877</v>
          </cell>
          <cell r="R334">
            <v>0.73330331066285681</v>
          </cell>
          <cell r="S334">
            <v>0.73263235504326496</v>
          </cell>
          <cell r="T334">
            <v>0.731961399423673</v>
          </cell>
          <cell r="U334">
            <v>0.73129044380408115</v>
          </cell>
          <cell r="V334">
            <v>0.7306194881844893</v>
          </cell>
          <cell r="W334">
            <v>0.72994853256489745</v>
          </cell>
          <cell r="X334">
            <v>0.72927757694530559</v>
          </cell>
          <cell r="Y334">
            <v>0.72860662132571363</v>
          </cell>
          <cell r="Z334">
            <v>0.72793566570612167</v>
          </cell>
          <cell r="AA334">
            <v>0.72726471008652982</v>
          </cell>
          <cell r="AB334">
            <v>0.72659375446693797</v>
          </cell>
          <cell r="AC334">
            <v>0.72592279884734612</v>
          </cell>
          <cell r="AD334">
            <v>0.72525184322775427</v>
          </cell>
          <cell r="AE334">
            <v>0.72458088760816231</v>
          </cell>
          <cell r="AF334">
            <v>0.72390993198857045</v>
          </cell>
          <cell r="AG334">
            <v>0.7232389763689786</v>
          </cell>
          <cell r="AH334">
            <v>0.71177429640594048</v>
          </cell>
          <cell r="AI334">
            <v>0.70030961644290246</v>
          </cell>
          <cell r="AJ334">
            <v>0.68884493647986444</v>
          </cell>
          <cell r="AK334">
            <v>0.67738025651682665</v>
          </cell>
          <cell r="AL334">
            <v>0.50968911411290418</v>
          </cell>
          <cell r="AM334">
            <v>0.50757981219087289</v>
          </cell>
          <cell r="AN334">
            <v>0.50547051026884149</v>
          </cell>
          <cell r="AO334">
            <v>0.50336120834680997</v>
          </cell>
          <cell r="AU334" t="str">
            <v>[enter country-specific value</v>
          </cell>
        </row>
        <row r="335">
          <cell r="A335" t="str">
            <v>EF_NH3_applic_solid_Mules and asses</v>
          </cell>
          <cell r="B335" t="str">
            <v>-</v>
          </cell>
          <cell r="C335" t="str">
            <v>EF_NH3_applic_solid</v>
          </cell>
          <cell r="D335" t="str">
            <v>NH3-N</v>
          </cell>
          <cell r="E335" t="str">
            <v>Mules and asses</v>
          </cell>
          <cell r="F335" t="str">
            <v>Fraction TAN</v>
          </cell>
          <cell r="G335" t="str">
            <v>D</v>
          </cell>
          <cell r="H335" t="str">
            <v>-</v>
          </cell>
          <cell r="I335" t="str">
            <v>Table 3.9, 3B, EMEP/EEA Guidebook 2019</v>
          </cell>
          <cell r="K335">
            <v>0.9</v>
          </cell>
          <cell r="L335">
            <v>1.9</v>
          </cell>
          <cell r="M335">
            <v>2.9</v>
          </cell>
          <cell r="N335">
            <v>3.9</v>
          </cell>
          <cell r="O335">
            <v>4.9000000000000004</v>
          </cell>
          <cell r="P335">
            <v>5.9</v>
          </cell>
          <cell r="Q335">
            <v>6.9</v>
          </cell>
          <cell r="R335">
            <v>7.9</v>
          </cell>
          <cell r="S335">
            <v>8.9</v>
          </cell>
          <cell r="T335">
            <v>9.9</v>
          </cell>
          <cell r="U335">
            <v>10.9</v>
          </cell>
          <cell r="V335">
            <v>11.9</v>
          </cell>
          <cell r="W335">
            <v>12.9</v>
          </cell>
          <cell r="X335">
            <v>13.9</v>
          </cell>
          <cell r="Y335">
            <v>14.9</v>
          </cell>
          <cell r="Z335">
            <v>15.9</v>
          </cell>
          <cell r="AA335">
            <v>16.899999999999999</v>
          </cell>
          <cell r="AB335">
            <v>17.899999999999999</v>
          </cell>
          <cell r="AC335">
            <v>18.899999999999999</v>
          </cell>
          <cell r="AD335">
            <v>19.899999999999999</v>
          </cell>
          <cell r="AE335">
            <v>20.9</v>
          </cell>
          <cell r="AF335">
            <v>21.9</v>
          </cell>
          <cell r="AG335">
            <v>22.9</v>
          </cell>
          <cell r="AH335">
            <v>23.9</v>
          </cell>
          <cell r="AI335">
            <v>24.9</v>
          </cell>
          <cell r="AJ335">
            <v>25.9</v>
          </cell>
          <cell r="AK335">
            <v>26.9</v>
          </cell>
          <cell r="AL335">
            <v>27.9</v>
          </cell>
          <cell r="AM335">
            <v>28.9</v>
          </cell>
          <cell r="AN335">
            <v>29.9</v>
          </cell>
          <cell r="AO335">
            <v>30.9</v>
          </cell>
          <cell r="AU335" t="e">
            <v>#N/A</v>
          </cell>
        </row>
        <row r="336">
          <cell r="A336" t="str">
            <v>EF_NH3_applic_solid_Laying hens</v>
          </cell>
          <cell r="B336" t="str">
            <v>-</v>
          </cell>
          <cell r="C336" t="str">
            <v>EF_NH3_applic_solid</v>
          </cell>
          <cell r="D336" t="str">
            <v>NH3-N</v>
          </cell>
          <cell r="E336" t="str">
            <v>Laying hens</v>
          </cell>
          <cell r="F336" t="str">
            <v>Fraction TAN</v>
          </cell>
          <cell r="G336" t="str">
            <v>cs</v>
          </cell>
          <cell r="H336" t="str">
            <v>-</v>
          </cell>
          <cell r="I336" t="str">
            <v>sheet Abatement effects</v>
          </cell>
          <cell r="K336">
            <v>0.36900000000000005</v>
          </cell>
          <cell r="L336">
            <v>0.36866452219020407</v>
          </cell>
          <cell r="M336">
            <v>0.36832904438040809</v>
          </cell>
          <cell r="N336">
            <v>0.36799356657061216</v>
          </cell>
          <cell r="O336">
            <v>0.36765808876081624</v>
          </cell>
          <cell r="P336">
            <v>0.36732261095102031</v>
          </cell>
          <cell r="Q336">
            <v>0.36698713314122439</v>
          </cell>
          <cell r="R336">
            <v>0.36665165533142841</v>
          </cell>
          <cell r="S336">
            <v>0.36631617752163248</v>
          </cell>
          <cell r="T336">
            <v>0.3659806997118365</v>
          </cell>
          <cell r="U336">
            <v>0.36564522190204057</v>
          </cell>
          <cell r="V336">
            <v>0.36530974409224465</v>
          </cell>
          <cell r="W336">
            <v>0.36497426628244872</v>
          </cell>
          <cell r="X336">
            <v>0.3646387884726528</v>
          </cell>
          <cell r="Y336">
            <v>0.36430331066285682</v>
          </cell>
          <cell r="Z336">
            <v>0.36396783285306084</v>
          </cell>
          <cell r="AA336">
            <v>0.36363235504326491</v>
          </cell>
          <cell r="AB336">
            <v>0.36329687723346898</v>
          </cell>
          <cell r="AC336">
            <v>0.36296139942367306</v>
          </cell>
          <cell r="AD336">
            <v>0.36262592161387713</v>
          </cell>
          <cell r="AE336">
            <v>0.36229044380408115</v>
          </cell>
          <cell r="AF336">
            <v>0.36195496599428523</v>
          </cell>
          <cell r="AG336">
            <v>0.3616194881844893</v>
          </cell>
          <cell r="AH336">
            <v>0.35588714820297024</v>
          </cell>
          <cell r="AI336">
            <v>0.35015480822145123</v>
          </cell>
          <cell r="AJ336">
            <v>0.34442246823993222</v>
          </cell>
          <cell r="AK336">
            <v>0.33869012825841333</v>
          </cell>
          <cell r="AL336">
            <v>0.50968911411290418</v>
          </cell>
          <cell r="AM336">
            <v>0.50757981219087289</v>
          </cell>
          <cell r="AN336">
            <v>0.50547051026884149</v>
          </cell>
          <cell r="AO336">
            <v>0.50336120834680997</v>
          </cell>
          <cell r="AU336" t="str">
            <v>[enter country-specific value</v>
          </cell>
        </row>
        <row r="337">
          <cell r="A337" t="str">
            <v>EF_NH3_applic_solid_Broilers</v>
          </cell>
          <cell r="B337" t="str">
            <v>-</v>
          </cell>
          <cell r="C337" t="str">
            <v>EF_NH3_applic_solid</v>
          </cell>
          <cell r="D337" t="str">
            <v>NH3-N</v>
          </cell>
          <cell r="E337" t="str">
            <v>Broilers</v>
          </cell>
          <cell r="F337" t="str">
            <v>Fraction TAN</v>
          </cell>
          <cell r="G337" t="str">
            <v>cs</v>
          </cell>
          <cell r="H337" t="str">
            <v>-</v>
          </cell>
          <cell r="I337" t="str">
            <v>sheet Abatement effects</v>
          </cell>
          <cell r="K337">
            <v>0.31160000000000004</v>
          </cell>
          <cell r="L337">
            <v>0.31131670762728342</v>
          </cell>
          <cell r="M337">
            <v>0.31103341525456685</v>
          </cell>
          <cell r="N337">
            <v>0.31075012288185028</v>
          </cell>
          <cell r="O337">
            <v>0.31046683050913371</v>
          </cell>
          <cell r="P337">
            <v>0.31018353813641714</v>
          </cell>
          <cell r="Q337">
            <v>0.30990024576370057</v>
          </cell>
          <cell r="R337">
            <v>0.309616953390984</v>
          </cell>
          <cell r="S337">
            <v>0.30933366101826743</v>
          </cell>
          <cell r="T337">
            <v>0.3090503686455508</v>
          </cell>
          <cell r="U337">
            <v>0.30876707627283428</v>
          </cell>
          <cell r="V337">
            <v>0.30848378390011771</v>
          </cell>
          <cell r="W337">
            <v>0.30820049152740114</v>
          </cell>
          <cell r="X337">
            <v>0.30791719915468457</v>
          </cell>
          <cell r="Y337">
            <v>0.307633906781968</v>
          </cell>
          <cell r="Z337">
            <v>0.30735061440925138</v>
          </cell>
          <cell r="AA337">
            <v>0.30706732203653481</v>
          </cell>
          <cell r="AB337">
            <v>0.30678402966381829</v>
          </cell>
          <cell r="AC337">
            <v>0.30650073729110172</v>
          </cell>
          <cell r="AD337">
            <v>0.30621744491838515</v>
          </cell>
          <cell r="AE337">
            <v>0.30593415254566853</v>
          </cell>
          <cell r="AF337">
            <v>0.30565086017295201</v>
          </cell>
          <cell r="AG337">
            <v>0.30536756780023538</v>
          </cell>
          <cell r="AH337">
            <v>0.30052692514917489</v>
          </cell>
          <cell r="AI337">
            <v>0.29568628249811435</v>
          </cell>
          <cell r="AJ337">
            <v>0.29084563984705386</v>
          </cell>
          <cell r="AK337">
            <v>0.28600499719599343</v>
          </cell>
          <cell r="AL337">
            <v>0.50968911411290418</v>
          </cell>
          <cell r="AM337">
            <v>0.50757981219087289</v>
          </cell>
          <cell r="AN337">
            <v>0.50547051026884149</v>
          </cell>
          <cell r="AO337">
            <v>0.50336120834680997</v>
          </cell>
          <cell r="AU337" t="str">
            <v>[enter country-specific value</v>
          </cell>
        </row>
        <row r="338">
          <cell r="A338" t="str">
            <v>EF_NH3_applic_solid_Turkeys</v>
          </cell>
          <cell r="B338" t="str">
            <v>-</v>
          </cell>
          <cell r="C338" t="str">
            <v>EF_NH3_applic_solid</v>
          </cell>
          <cell r="D338" t="str">
            <v>NH3-N</v>
          </cell>
          <cell r="E338" t="str">
            <v>Turkeys</v>
          </cell>
          <cell r="F338" t="str">
            <v>Fraction TAN</v>
          </cell>
          <cell r="G338" t="str">
            <v>cs</v>
          </cell>
          <cell r="H338" t="str">
            <v>-</v>
          </cell>
          <cell r="I338" t="str">
            <v>sheet Abatement effects</v>
          </cell>
          <cell r="K338">
            <v>0.44280000000000008</v>
          </cell>
          <cell r="L338">
            <v>0.44239742662824488</v>
          </cell>
          <cell r="M338">
            <v>0.44199485325648974</v>
          </cell>
          <cell r="N338">
            <v>0.4415922798847346</v>
          </cell>
          <cell r="O338">
            <v>0.44118970651297951</v>
          </cell>
          <cell r="P338">
            <v>0.44078713314122436</v>
          </cell>
          <cell r="Q338">
            <v>0.44038455976946927</v>
          </cell>
          <cell r="R338">
            <v>0.43998198639771413</v>
          </cell>
          <cell r="S338">
            <v>0.43957941302595899</v>
          </cell>
          <cell r="T338">
            <v>0.43917683965420384</v>
          </cell>
          <cell r="U338">
            <v>0.4387742662824487</v>
          </cell>
          <cell r="V338">
            <v>0.43837169291069361</v>
          </cell>
          <cell r="W338">
            <v>0.43796911953893852</v>
          </cell>
          <cell r="X338">
            <v>0.43756654616718338</v>
          </cell>
          <cell r="Y338">
            <v>0.43716397279542824</v>
          </cell>
          <cell r="Z338">
            <v>0.43676139942367304</v>
          </cell>
          <cell r="AA338">
            <v>0.43635882605191795</v>
          </cell>
          <cell r="AB338">
            <v>0.4359562526801628</v>
          </cell>
          <cell r="AC338">
            <v>0.43555367930840772</v>
          </cell>
          <cell r="AD338">
            <v>0.43515110593665263</v>
          </cell>
          <cell r="AE338">
            <v>0.43474853256489743</v>
          </cell>
          <cell r="AF338">
            <v>0.43434595919314234</v>
          </cell>
          <cell r="AG338">
            <v>0.43394338582138714</v>
          </cell>
          <cell r="AH338">
            <v>0.42706457784356433</v>
          </cell>
          <cell r="AI338">
            <v>0.42018576986574152</v>
          </cell>
          <cell r="AJ338">
            <v>0.41330696188791866</v>
          </cell>
          <cell r="AK338">
            <v>0.40642815391009596</v>
          </cell>
          <cell r="AL338">
            <v>0.50968911411290418</v>
          </cell>
          <cell r="AM338">
            <v>0.50757981219087289</v>
          </cell>
          <cell r="AN338">
            <v>0.50547051026884149</v>
          </cell>
          <cell r="AO338">
            <v>0.50336120834680997</v>
          </cell>
          <cell r="AU338" t="str">
            <v>[enter country-specific value</v>
          </cell>
        </row>
        <row r="339">
          <cell r="A339" t="str">
            <v>EF_NH3_applic_solid_Other poultry (ducks)</v>
          </cell>
          <cell r="B339" t="str">
            <v>-</v>
          </cell>
          <cell r="C339" t="str">
            <v>EF_NH3_applic_solid</v>
          </cell>
          <cell r="D339" t="str">
            <v>NH3-N</v>
          </cell>
          <cell r="E339" t="str">
            <v>Other poultry (ducks)</v>
          </cell>
          <cell r="F339" t="str">
            <v>Fraction TAN</v>
          </cell>
          <cell r="G339" t="str">
            <v>cs</v>
          </cell>
          <cell r="H339" t="str">
            <v>-</v>
          </cell>
          <cell r="I339" t="str">
            <v>sheet Abatement effects</v>
          </cell>
          <cell r="K339">
            <v>0.44280000000000008</v>
          </cell>
          <cell r="L339">
            <v>0.44239742662824488</v>
          </cell>
          <cell r="M339">
            <v>0.44199485325648974</v>
          </cell>
          <cell r="N339">
            <v>0.4415922798847346</v>
          </cell>
          <cell r="O339">
            <v>0.44118970651297951</v>
          </cell>
          <cell r="P339">
            <v>0.44078713314122436</v>
          </cell>
          <cell r="Q339">
            <v>0.44038455976946927</v>
          </cell>
          <cell r="R339">
            <v>0.43998198639771413</v>
          </cell>
          <cell r="S339">
            <v>0.43957941302595899</v>
          </cell>
          <cell r="T339">
            <v>0.43917683965420384</v>
          </cell>
          <cell r="U339">
            <v>0.4387742662824487</v>
          </cell>
          <cell r="V339">
            <v>0.43837169291069361</v>
          </cell>
          <cell r="W339">
            <v>0.43796911953893852</v>
          </cell>
          <cell r="X339">
            <v>0.43756654616718338</v>
          </cell>
          <cell r="Y339">
            <v>0.43716397279542824</v>
          </cell>
          <cell r="Z339">
            <v>0.43676139942367304</v>
          </cell>
          <cell r="AA339">
            <v>0.43635882605191795</v>
          </cell>
          <cell r="AB339">
            <v>0.4359562526801628</v>
          </cell>
          <cell r="AC339">
            <v>0.43555367930840772</v>
          </cell>
          <cell r="AD339">
            <v>0.43515110593665263</v>
          </cell>
          <cell r="AE339">
            <v>0.43474853256489743</v>
          </cell>
          <cell r="AF339">
            <v>0.43434595919314234</v>
          </cell>
          <cell r="AG339">
            <v>0.43394338582138714</v>
          </cell>
          <cell r="AH339">
            <v>0.42706457784356433</v>
          </cell>
          <cell r="AI339">
            <v>0.42018576986574152</v>
          </cell>
          <cell r="AJ339">
            <v>0.41330696188791866</v>
          </cell>
          <cell r="AK339">
            <v>0.40642815391009596</v>
          </cell>
          <cell r="AL339">
            <v>0.50968911411290418</v>
          </cell>
          <cell r="AM339">
            <v>0.50757981219087289</v>
          </cell>
          <cell r="AN339">
            <v>0.50547051026884149</v>
          </cell>
          <cell r="AO339">
            <v>0.50336120834680997</v>
          </cell>
          <cell r="AU339" t="str">
            <v>[enter country-specific value</v>
          </cell>
        </row>
        <row r="340">
          <cell r="A340" t="str">
            <v>EF_NH3_applic_solid_Other poultry (geese)</v>
          </cell>
          <cell r="B340" t="str">
            <v>-</v>
          </cell>
          <cell r="C340" t="str">
            <v>EF_NH3_applic_solid</v>
          </cell>
          <cell r="D340" t="str">
            <v>NH3-N</v>
          </cell>
          <cell r="E340" t="str">
            <v>Other poultry (geese)</v>
          </cell>
          <cell r="F340" t="str">
            <v>Fraction TAN</v>
          </cell>
          <cell r="G340" t="str">
            <v>cs</v>
          </cell>
          <cell r="H340" t="str">
            <v>-</v>
          </cell>
          <cell r="I340" t="str">
            <v>sheet Abatement effects</v>
          </cell>
          <cell r="K340">
            <v>0.36900000000000005</v>
          </cell>
          <cell r="L340">
            <v>0.36866452219020407</v>
          </cell>
          <cell r="M340">
            <v>0.36832904438040809</v>
          </cell>
          <cell r="N340">
            <v>0.36799356657061216</v>
          </cell>
          <cell r="O340">
            <v>0.36765808876081624</v>
          </cell>
          <cell r="P340">
            <v>0.36732261095102031</v>
          </cell>
          <cell r="Q340">
            <v>0.36698713314122439</v>
          </cell>
          <cell r="R340">
            <v>0.36665165533142841</v>
          </cell>
          <cell r="S340">
            <v>0.36631617752163248</v>
          </cell>
          <cell r="T340">
            <v>0.3659806997118365</v>
          </cell>
          <cell r="U340">
            <v>0.36564522190204057</v>
          </cell>
          <cell r="V340">
            <v>0.36530974409224465</v>
          </cell>
          <cell r="W340">
            <v>0.36497426628244872</v>
          </cell>
          <cell r="X340">
            <v>0.3646387884726528</v>
          </cell>
          <cell r="Y340">
            <v>0.36430331066285682</v>
          </cell>
          <cell r="Z340">
            <v>0.36396783285306084</v>
          </cell>
          <cell r="AA340">
            <v>0.36363235504326491</v>
          </cell>
          <cell r="AB340">
            <v>0.36329687723346898</v>
          </cell>
          <cell r="AC340">
            <v>0.36296139942367306</v>
          </cell>
          <cell r="AD340">
            <v>0.36262592161387713</v>
          </cell>
          <cell r="AE340">
            <v>0.36229044380408115</v>
          </cell>
          <cell r="AF340">
            <v>0.36195496599428523</v>
          </cell>
          <cell r="AG340">
            <v>0.3616194881844893</v>
          </cell>
          <cell r="AH340">
            <v>0.35588714820297024</v>
          </cell>
          <cell r="AI340">
            <v>0.35015480822145123</v>
          </cell>
          <cell r="AJ340">
            <v>0.34442246823993222</v>
          </cell>
          <cell r="AK340">
            <v>0.33869012825841333</v>
          </cell>
          <cell r="AL340">
            <v>0.50968911411290418</v>
          </cell>
          <cell r="AM340">
            <v>0.50757981219087289</v>
          </cell>
          <cell r="AN340">
            <v>0.50547051026884149</v>
          </cell>
          <cell r="AO340">
            <v>0.50336120834680997</v>
          </cell>
          <cell r="AU340" t="str">
            <v>[enter country-specific value</v>
          </cell>
        </row>
        <row r="341">
          <cell r="A341" t="str">
            <v>EF_NH3_applic_solid_Other animals (fur animals)</v>
          </cell>
          <cell r="B341" t="str">
            <v>-</v>
          </cell>
          <cell r="C341" t="str">
            <v>EF_NH3_applic_solid</v>
          </cell>
          <cell r="D341" t="str">
            <v>NH3-N</v>
          </cell>
          <cell r="E341" t="str">
            <v>Other animals (fur animals)</v>
          </cell>
          <cell r="F341" t="str">
            <v>Fraction TAN</v>
          </cell>
          <cell r="G341" t="str">
            <v>D</v>
          </cell>
          <cell r="H341" t="str">
            <v>-</v>
          </cell>
          <cell r="I341" t="str">
            <v>Table 3.9, 3B, EMEP/EEA Guidebook 2019, no default (NA) - assumed to be 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U341" t="e">
            <v>#N/A</v>
          </cell>
        </row>
        <row r="342">
          <cell r="A342" t="str">
            <v>EF NH3 grazing</v>
          </cell>
        </row>
        <row r="343">
          <cell r="A343" t="str">
            <v>EF_NH3_grazing_Dairy cattle</v>
          </cell>
          <cell r="B343" t="str">
            <v>-</v>
          </cell>
          <cell r="C343" t="str">
            <v>EF_NH3_grazing</v>
          </cell>
          <cell r="D343" t="str">
            <v>NH3-N</v>
          </cell>
          <cell r="E343" t="str">
            <v>Dairy cattle</v>
          </cell>
          <cell r="F343" t="str">
            <v>Fraction TAN</v>
          </cell>
          <cell r="G343" t="str">
            <v>D</v>
          </cell>
          <cell r="H343" t="str">
            <v>-</v>
          </cell>
          <cell r="I343" t="str">
            <v>Table 3.9, 3B, EMEP/EEA Guidebook 2019</v>
          </cell>
          <cell r="K343">
            <v>0.14000000000000001</v>
          </cell>
          <cell r="L343">
            <v>0.14000000000000001</v>
          </cell>
          <cell r="M343">
            <v>0.14000000000000001</v>
          </cell>
          <cell r="N343">
            <v>0.14000000000000001</v>
          </cell>
          <cell r="O343">
            <v>0.14000000000000001</v>
          </cell>
          <cell r="P343">
            <v>0.14000000000000001</v>
          </cell>
          <cell r="Q343">
            <v>0.14000000000000001</v>
          </cell>
          <cell r="R343">
            <v>0.14000000000000001</v>
          </cell>
          <cell r="S343">
            <v>0.14000000000000001</v>
          </cell>
          <cell r="T343">
            <v>0.14000000000000001</v>
          </cell>
          <cell r="U343">
            <v>0.14000000000000001</v>
          </cell>
          <cell r="V343">
            <v>0.14000000000000001</v>
          </cell>
          <cell r="W343">
            <v>0.14000000000000001</v>
          </cell>
          <cell r="X343">
            <v>0.14000000000000001</v>
          </cell>
          <cell r="Y343">
            <v>0.14000000000000001</v>
          </cell>
          <cell r="Z343">
            <v>0.14000000000000001</v>
          </cell>
          <cell r="AA343">
            <v>0.14000000000000001</v>
          </cell>
          <cell r="AB343">
            <v>0.14000000000000001</v>
          </cell>
          <cell r="AC343">
            <v>0.14000000000000001</v>
          </cell>
          <cell r="AD343">
            <v>0.14000000000000001</v>
          </cell>
          <cell r="AE343">
            <v>0.14000000000000001</v>
          </cell>
          <cell r="AF343">
            <v>0.14000000000000001</v>
          </cell>
          <cell r="AG343">
            <v>0.14000000000000001</v>
          </cell>
          <cell r="AH343">
            <v>0.14000000000000001</v>
          </cell>
          <cell r="AI343">
            <v>0.14000000000000001</v>
          </cell>
          <cell r="AJ343">
            <v>0.14000000000000001</v>
          </cell>
          <cell r="AK343">
            <v>0.14000000000000001</v>
          </cell>
          <cell r="AL343">
            <v>0.14000000000000001</v>
          </cell>
          <cell r="AM343">
            <v>0.14000000000000001</v>
          </cell>
          <cell r="AN343">
            <v>0.14000000000000001</v>
          </cell>
          <cell r="AO343">
            <v>0.14000000000000001</v>
          </cell>
          <cell r="AU343" t="e">
            <v>#N/A</v>
          </cell>
        </row>
        <row r="344">
          <cell r="A344" t="str">
            <v>EF_NH3_grazing_Non-dairy cattle</v>
          </cell>
          <cell r="B344" t="str">
            <v>-</v>
          </cell>
          <cell r="C344" t="str">
            <v>EF_NH3_grazing</v>
          </cell>
          <cell r="D344" t="str">
            <v>NH3-N</v>
          </cell>
          <cell r="E344" t="str">
            <v>Non-dairy cattle</v>
          </cell>
          <cell r="F344" t="str">
            <v>Fraction TAN</v>
          </cell>
          <cell r="G344" t="str">
            <v>D</v>
          </cell>
          <cell r="H344" t="str">
            <v>-</v>
          </cell>
          <cell r="I344" t="str">
            <v>Table 3.9, 3B, EMEP/EEA Guidebook 2019</v>
          </cell>
          <cell r="K344">
            <v>0.14000000000000001</v>
          </cell>
          <cell r="L344">
            <v>0.14000000000000001</v>
          </cell>
          <cell r="M344">
            <v>0.14000000000000001</v>
          </cell>
          <cell r="N344">
            <v>0.14000000000000001</v>
          </cell>
          <cell r="O344">
            <v>0.14000000000000001</v>
          </cell>
          <cell r="P344">
            <v>0.14000000000000001</v>
          </cell>
          <cell r="Q344">
            <v>0.14000000000000001</v>
          </cell>
          <cell r="R344">
            <v>0.14000000000000001</v>
          </cell>
          <cell r="S344">
            <v>0.14000000000000001</v>
          </cell>
          <cell r="T344">
            <v>0.14000000000000001</v>
          </cell>
          <cell r="U344">
            <v>0.14000000000000001</v>
          </cell>
          <cell r="V344">
            <v>0.14000000000000001</v>
          </cell>
          <cell r="W344">
            <v>0.14000000000000001</v>
          </cell>
          <cell r="X344">
            <v>0.14000000000000001</v>
          </cell>
          <cell r="Y344">
            <v>0.14000000000000001</v>
          </cell>
          <cell r="Z344">
            <v>0.14000000000000001</v>
          </cell>
          <cell r="AA344">
            <v>0.14000000000000001</v>
          </cell>
          <cell r="AB344">
            <v>0.14000000000000001</v>
          </cell>
          <cell r="AC344">
            <v>0.14000000000000001</v>
          </cell>
          <cell r="AD344">
            <v>0.14000000000000001</v>
          </cell>
          <cell r="AE344">
            <v>0.14000000000000001</v>
          </cell>
          <cell r="AF344">
            <v>0.14000000000000001</v>
          </cell>
          <cell r="AG344">
            <v>0.14000000000000001</v>
          </cell>
          <cell r="AH344">
            <v>0.14000000000000001</v>
          </cell>
          <cell r="AI344">
            <v>0.14000000000000001</v>
          </cell>
          <cell r="AJ344">
            <v>0.14000000000000001</v>
          </cell>
          <cell r="AK344">
            <v>0.14000000000000001</v>
          </cell>
          <cell r="AL344">
            <v>0.14000000000000001</v>
          </cell>
          <cell r="AM344">
            <v>0.14000000000000001</v>
          </cell>
          <cell r="AN344">
            <v>0.14000000000000001</v>
          </cell>
          <cell r="AO344">
            <v>0.14000000000000001</v>
          </cell>
          <cell r="AU344" t="e">
            <v>#N/A</v>
          </cell>
        </row>
        <row r="345">
          <cell r="A345" t="str">
            <v>EF_NH3_grazing_Non-dairy cattle (calves)</v>
          </cell>
          <cell r="B345" t="str">
            <v>-</v>
          </cell>
          <cell r="C345" t="str">
            <v>EF_NH3_grazing</v>
          </cell>
          <cell r="D345" t="str">
            <v>NH3-N</v>
          </cell>
          <cell r="E345" t="str">
            <v>Non-dairy cattle (calves)</v>
          </cell>
          <cell r="F345" t="str">
            <v>Fraction TAN</v>
          </cell>
          <cell r="G345" t="str">
            <v>D</v>
          </cell>
          <cell r="H345" t="str">
            <v>-</v>
          </cell>
          <cell r="I345" t="str">
            <v>Table 3.9, 3B, EMEP/EEA Guidebook 2019 - no default, assuming the same as non-dairy cattle</v>
          </cell>
          <cell r="K345">
            <v>0.14000000000000001</v>
          </cell>
          <cell r="L345">
            <v>0.14000000000000001</v>
          </cell>
          <cell r="M345">
            <v>0.14000000000000001</v>
          </cell>
          <cell r="N345">
            <v>0.14000000000000001</v>
          </cell>
          <cell r="O345">
            <v>0.14000000000000001</v>
          </cell>
          <cell r="P345">
            <v>0.14000000000000001</v>
          </cell>
          <cell r="Q345">
            <v>0.14000000000000001</v>
          </cell>
          <cell r="R345">
            <v>0.14000000000000001</v>
          </cell>
          <cell r="S345">
            <v>0.14000000000000001</v>
          </cell>
          <cell r="T345">
            <v>0.14000000000000001</v>
          </cell>
          <cell r="U345">
            <v>0.14000000000000001</v>
          </cell>
          <cell r="V345">
            <v>0.14000000000000001</v>
          </cell>
          <cell r="W345">
            <v>0.14000000000000001</v>
          </cell>
          <cell r="X345">
            <v>0.14000000000000001</v>
          </cell>
          <cell r="Y345">
            <v>0.14000000000000001</v>
          </cell>
          <cell r="Z345">
            <v>0.14000000000000001</v>
          </cell>
          <cell r="AA345">
            <v>0.14000000000000001</v>
          </cell>
          <cell r="AB345">
            <v>0.14000000000000001</v>
          </cell>
          <cell r="AC345">
            <v>0.14000000000000001</v>
          </cell>
          <cell r="AD345">
            <v>0.14000000000000001</v>
          </cell>
          <cell r="AE345">
            <v>0.14000000000000001</v>
          </cell>
          <cell r="AF345">
            <v>0.14000000000000001</v>
          </cell>
          <cell r="AG345">
            <v>0.14000000000000001</v>
          </cell>
          <cell r="AH345">
            <v>0.14000000000000001</v>
          </cell>
          <cell r="AI345">
            <v>0.14000000000000001</v>
          </cell>
          <cell r="AJ345">
            <v>0.14000000000000001</v>
          </cell>
          <cell r="AK345">
            <v>0.14000000000000001</v>
          </cell>
          <cell r="AL345">
            <v>0.14000000000000001</v>
          </cell>
          <cell r="AM345">
            <v>0.14000000000000001</v>
          </cell>
          <cell r="AN345">
            <v>0.14000000000000001</v>
          </cell>
          <cell r="AO345">
            <v>0.14000000000000001</v>
          </cell>
          <cell r="AU345" t="e">
            <v>#N/A</v>
          </cell>
        </row>
        <row r="346">
          <cell r="A346" t="str">
            <v>EF_NH3_grazing_Sheep</v>
          </cell>
          <cell r="B346" t="str">
            <v>-</v>
          </cell>
          <cell r="C346" t="str">
            <v>EF_NH3_grazing</v>
          </cell>
          <cell r="D346" t="str">
            <v>NH3-N</v>
          </cell>
          <cell r="E346" t="str">
            <v>Sheep</v>
          </cell>
          <cell r="F346" t="str">
            <v>Fraction TAN</v>
          </cell>
          <cell r="G346" t="str">
            <v>D</v>
          </cell>
          <cell r="H346" t="str">
            <v>-</v>
          </cell>
          <cell r="I346" t="str">
            <v>Table 3.9, 3B, EMEP/EEA Guidebook 2019</v>
          </cell>
          <cell r="K346">
            <v>0.09</v>
          </cell>
          <cell r="L346">
            <v>0.09</v>
          </cell>
          <cell r="M346">
            <v>0.09</v>
          </cell>
          <cell r="N346">
            <v>0.09</v>
          </cell>
          <cell r="O346">
            <v>0.09</v>
          </cell>
          <cell r="P346">
            <v>0.09</v>
          </cell>
          <cell r="Q346">
            <v>0.09</v>
          </cell>
          <cell r="R346">
            <v>0.09</v>
          </cell>
          <cell r="S346">
            <v>0.09</v>
          </cell>
          <cell r="T346">
            <v>0.09</v>
          </cell>
          <cell r="U346">
            <v>0.09</v>
          </cell>
          <cell r="V346">
            <v>0.09</v>
          </cell>
          <cell r="W346">
            <v>0.09</v>
          </cell>
          <cell r="X346">
            <v>0.09</v>
          </cell>
          <cell r="Y346">
            <v>0.09</v>
          </cell>
          <cell r="Z346">
            <v>0.09</v>
          </cell>
          <cell r="AA346">
            <v>0.09</v>
          </cell>
          <cell r="AB346">
            <v>0.09</v>
          </cell>
          <cell r="AC346">
            <v>0.09</v>
          </cell>
          <cell r="AD346">
            <v>0.09</v>
          </cell>
          <cell r="AE346">
            <v>0.09</v>
          </cell>
          <cell r="AF346">
            <v>0.09</v>
          </cell>
          <cell r="AG346">
            <v>0.09</v>
          </cell>
          <cell r="AH346">
            <v>0.09</v>
          </cell>
          <cell r="AI346">
            <v>0.09</v>
          </cell>
          <cell r="AJ346">
            <v>0.09</v>
          </cell>
          <cell r="AK346">
            <v>0.09</v>
          </cell>
          <cell r="AL346">
            <v>0.09</v>
          </cell>
          <cell r="AM346">
            <v>0.09</v>
          </cell>
          <cell r="AN346">
            <v>0.09</v>
          </cell>
          <cell r="AO346">
            <v>0.09</v>
          </cell>
          <cell r="AU346" t="e">
            <v>#N/A</v>
          </cell>
        </row>
        <row r="347">
          <cell r="A347" t="str">
            <v>EF_NH3_grazing_Swine (finishing pigs)</v>
          </cell>
          <cell r="B347" t="str">
            <v>-</v>
          </cell>
          <cell r="C347" t="str">
            <v>EF_NH3_grazing</v>
          </cell>
          <cell r="D347" t="str">
            <v>NH3-N</v>
          </cell>
          <cell r="E347" t="str">
            <v>Swine (finishing pigs)</v>
          </cell>
          <cell r="F347" t="str">
            <v>Fraction TAN</v>
          </cell>
          <cell r="G347" t="str">
            <v>D</v>
          </cell>
          <cell r="H347" t="str">
            <v>-</v>
          </cell>
          <cell r="I347" t="str">
            <v>No default, assumed to be 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U347" t="e">
            <v>#N/A</v>
          </cell>
        </row>
        <row r="348">
          <cell r="A348" t="str">
            <v>EF_NH3_grazing_Swine (sows)</v>
          </cell>
          <cell r="B348" t="str">
            <v>-</v>
          </cell>
          <cell r="C348" t="str">
            <v>EF_NH3_grazing</v>
          </cell>
          <cell r="D348" t="str">
            <v>NH3-N</v>
          </cell>
          <cell r="E348" t="str">
            <v>Swine (sows)</v>
          </cell>
          <cell r="F348" t="str">
            <v>Fraction TAN</v>
          </cell>
          <cell r="G348" t="str">
            <v>D</v>
          </cell>
          <cell r="H348" t="str">
            <v>-</v>
          </cell>
          <cell r="I348" t="str">
            <v>Table 3.9, 3B, EMEP/EEA Guidebook 2019</v>
          </cell>
          <cell r="K348">
            <v>0.31</v>
          </cell>
          <cell r="L348">
            <v>0.31</v>
          </cell>
          <cell r="M348">
            <v>0.31</v>
          </cell>
          <cell r="N348">
            <v>0.31</v>
          </cell>
          <cell r="O348">
            <v>0.31</v>
          </cell>
          <cell r="P348">
            <v>0.31</v>
          </cell>
          <cell r="Q348">
            <v>0.31</v>
          </cell>
          <cell r="R348">
            <v>0.31</v>
          </cell>
          <cell r="S348">
            <v>0.31</v>
          </cell>
          <cell r="T348">
            <v>0.31</v>
          </cell>
          <cell r="U348">
            <v>0.31</v>
          </cell>
          <cell r="V348">
            <v>0.31</v>
          </cell>
          <cell r="W348">
            <v>0.31</v>
          </cell>
          <cell r="X348">
            <v>0.31</v>
          </cell>
          <cell r="Y348">
            <v>0.31</v>
          </cell>
          <cell r="Z348">
            <v>0.31</v>
          </cell>
          <cell r="AA348">
            <v>0.31</v>
          </cell>
          <cell r="AB348">
            <v>0.31</v>
          </cell>
          <cell r="AC348">
            <v>0.31</v>
          </cell>
          <cell r="AD348">
            <v>0.31</v>
          </cell>
          <cell r="AE348">
            <v>0.31</v>
          </cell>
          <cell r="AF348">
            <v>0.31</v>
          </cell>
          <cell r="AG348">
            <v>0.31</v>
          </cell>
          <cell r="AH348">
            <v>0.31</v>
          </cell>
          <cell r="AI348">
            <v>0.31</v>
          </cell>
          <cell r="AJ348">
            <v>0.31</v>
          </cell>
          <cell r="AK348">
            <v>0.31</v>
          </cell>
          <cell r="AL348">
            <v>0.31</v>
          </cell>
          <cell r="AM348">
            <v>0.31</v>
          </cell>
          <cell r="AN348">
            <v>0.31</v>
          </cell>
          <cell r="AO348">
            <v>0.31</v>
          </cell>
          <cell r="AU348" t="e">
            <v>#N/A</v>
          </cell>
        </row>
        <row r="349">
          <cell r="A349" t="str">
            <v>EF_NH3_grazing_Buffalo</v>
          </cell>
          <cell r="B349" t="str">
            <v>-</v>
          </cell>
          <cell r="C349" t="str">
            <v>EF_NH3_grazing</v>
          </cell>
          <cell r="D349" t="str">
            <v>NH3-N</v>
          </cell>
          <cell r="E349" t="str">
            <v>Buffalo</v>
          </cell>
          <cell r="F349" t="str">
            <v>Fraction TAN</v>
          </cell>
          <cell r="G349" t="str">
            <v>D</v>
          </cell>
          <cell r="H349" t="str">
            <v>-</v>
          </cell>
          <cell r="I349" t="str">
            <v>Table 3.9, 3B, EMEP/EEA Guidebook 2019</v>
          </cell>
          <cell r="K349">
            <v>0.14000000000000001</v>
          </cell>
          <cell r="L349">
            <v>0.14000000000000001</v>
          </cell>
          <cell r="M349">
            <v>0.14000000000000001</v>
          </cell>
          <cell r="N349">
            <v>0.14000000000000001</v>
          </cell>
          <cell r="O349">
            <v>0.14000000000000001</v>
          </cell>
          <cell r="P349">
            <v>0.14000000000000001</v>
          </cell>
          <cell r="Q349">
            <v>0.14000000000000001</v>
          </cell>
          <cell r="R349">
            <v>0.14000000000000001</v>
          </cell>
          <cell r="S349">
            <v>0.14000000000000001</v>
          </cell>
          <cell r="T349">
            <v>0.14000000000000001</v>
          </cell>
          <cell r="U349">
            <v>0.14000000000000001</v>
          </cell>
          <cell r="V349">
            <v>0.14000000000000001</v>
          </cell>
          <cell r="W349">
            <v>0.14000000000000001</v>
          </cell>
          <cell r="X349">
            <v>0.14000000000000001</v>
          </cell>
          <cell r="Y349">
            <v>0.14000000000000001</v>
          </cell>
          <cell r="Z349">
            <v>0.14000000000000001</v>
          </cell>
          <cell r="AA349">
            <v>0.14000000000000001</v>
          </cell>
          <cell r="AB349">
            <v>0.14000000000000001</v>
          </cell>
          <cell r="AC349">
            <v>0.14000000000000001</v>
          </cell>
          <cell r="AD349">
            <v>0.14000000000000001</v>
          </cell>
          <cell r="AE349">
            <v>0.14000000000000001</v>
          </cell>
          <cell r="AF349">
            <v>0.14000000000000001</v>
          </cell>
          <cell r="AG349">
            <v>0.14000000000000001</v>
          </cell>
          <cell r="AH349">
            <v>0.14000000000000001</v>
          </cell>
          <cell r="AI349">
            <v>0.14000000000000001</v>
          </cell>
          <cell r="AJ349">
            <v>0.14000000000000001</v>
          </cell>
          <cell r="AK349">
            <v>0.14000000000000001</v>
          </cell>
          <cell r="AL349">
            <v>0.14000000000000001</v>
          </cell>
          <cell r="AM349">
            <v>0.14000000000000001</v>
          </cell>
          <cell r="AN349">
            <v>0.14000000000000001</v>
          </cell>
          <cell r="AO349">
            <v>0.14000000000000001</v>
          </cell>
          <cell r="AU349" t="e">
            <v>#N/A</v>
          </cell>
        </row>
        <row r="350">
          <cell r="A350" t="str">
            <v>EF_NH3_grazing_Goats</v>
          </cell>
          <cell r="B350" t="str">
            <v>-</v>
          </cell>
          <cell r="C350" t="str">
            <v>EF_NH3_grazing</v>
          </cell>
          <cell r="D350" t="str">
            <v>NH3-N</v>
          </cell>
          <cell r="E350" t="str">
            <v>Goats</v>
          </cell>
          <cell r="F350" t="str">
            <v>Fraction TAN</v>
          </cell>
          <cell r="G350" t="str">
            <v>D</v>
          </cell>
          <cell r="H350" t="str">
            <v>-</v>
          </cell>
          <cell r="I350" t="str">
            <v>Table 3.9, 3B, EMEP/EEA Guidebook 2019</v>
          </cell>
          <cell r="K350">
            <v>0.09</v>
          </cell>
          <cell r="L350">
            <v>0.09</v>
          </cell>
          <cell r="M350">
            <v>0.09</v>
          </cell>
          <cell r="N350">
            <v>0.09</v>
          </cell>
          <cell r="O350">
            <v>0.09</v>
          </cell>
          <cell r="P350">
            <v>0.09</v>
          </cell>
          <cell r="Q350">
            <v>0.09</v>
          </cell>
          <cell r="R350">
            <v>0.09</v>
          </cell>
          <cell r="S350">
            <v>0.09</v>
          </cell>
          <cell r="T350">
            <v>0.09</v>
          </cell>
          <cell r="U350">
            <v>0.09</v>
          </cell>
          <cell r="V350">
            <v>0.09</v>
          </cell>
          <cell r="W350">
            <v>0.09</v>
          </cell>
          <cell r="X350">
            <v>0.09</v>
          </cell>
          <cell r="Y350">
            <v>0.09</v>
          </cell>
          <cell r="Z350">
            <v>0.09</v>
          </cell>
          <cell r="AA350">
            <v>0.09</v>
          </cell>
          <cell r="AB350">
            <v>0.09</v>
          </cell>
          <cell r="AC350">
            <v>0.09</v>
          </cell>
          <cell r="AD350">
            <v>0.09</v>
          </cell>
          <cell r="AE350">
            <v>0.09</v>
          </cell>
          <cell r="AF350">
            <v>0.09</v>
          </cell>
          <cell r="AG350">
            <v>0.09</v>
          </cell>
          <cell r="AH350">
            <v>0.09</v>
          </cell>
          <cell r="AI350">
            <v>0.09</v>
          </cell>
          <cell r="AJ350">
            <v>0.09</v>
          </cell>
          <cell r="AK350">
            <v>0.09</v>
          </cell>
          <cell r="AL350">
            <v>0.09</v>
          </cell>
          <cell r="AM350">
            <v>0.09</v>
          </cell>
          <cell r="AN350">
            <v>0.09</v>
          </cell>
          <cell r="AO350">
            <v>0.09</v>
          </cell>
          <cell r="AU350" t="e">
            <v>#N/A</v>
          </cell>
        </row>
        <row r="351">
          <cell r="A351" t="str">
            <v>EF_NH3_grazing_Horses</v>
          </cell>
          <cell r="B351" t="str">
            <v>-</v>
          </cell>
          <cell r="C351" t="str">
            <v>EF_NH3_grazing</v>
          </cell>
          <cell r="D351" t="str">
            <v>NH3-N</v>
          </cell>
          <cell r="E351" t="str">
            <v>Horses</v>
          </cell>
          <cell r="F351" t="str">
            <v>Fraction TAN</v>
          </cell>
          <cell r="G351" t="str">
            <v>D</v>
          </cell>
          <cell r="H351" t="str">
            <v>-</v>
          </cell>
          <cell r="I351" t="str">
            <v>Table 3.9, 3B, EMEP/EEA Guidebook 2019</v>
          </cell>
          <cell r="K351">
            <v>0.35</v>
          </cell>
          <cell r="L351">
            <v>0.35</v>
          </cell>
          <cell r="M351">
            <v>0.35</v>
          </cell>
          <cell r="N351">
            <v>0.35</v>
          </cell>
          <cell r="O351">
            <v>0.35</v>
          </cell>
          <cell r="P351">
            <v>0.35</v>
          </cell>
          <cell r="Q351">
            <v>0.35</v>
          </cell>
          <cell r="R351">
            <v>0.35</v>
          </cell>
          <cell r="S351">
            <v>0.35</v>
          </cell>
          <cell r="T351">
            <v>0.35</v>
          </cell>
          <cell r="U351">
            <v>0.35</v>
          </cell>
          <cell r="V351">
            <v>0.35</v>
          </cell>
          <cell r="W351">
            <v>0.35</v>
          </cell>
          <cell r="X351">
            <v>0.35</v>
          </cell>
          <cell r="Y351">
            <v>0.35</v>
          </cell>
          <cell r="Z351">
            <v>0.35</v>
          </cell>
          <cell r="AA351">
            <v>0.35</v>
          </cell>
          <cell r="AB351">
            <v>0.35</v>
          </cell>
          <cell r="AC351">
            <v>0.35</v>
          </cell>
          <cell r="AD351">
            <v>0.35</v>
          </cell>
          <cell r="AE351">
            <v>0.35</v>
          </cell>
          <cell r="AF351">
            <v>0.35</v>
          </cell>
          <cell r="AG351">
            <v>0.35</v>
          </cell>
          <cell r="AH351">
            <v>0.35</v>
          </cell>
          <cell r="AI351">
            <v>0.35</v>
          </cell>
          <cell r="AJ351">
            <v>0.35</v>
          </cell>
          <cell r="AK351">
            <v>0.35</v>
          </cell>
          <cell r="AL351">
            <v>0.35</v>
          </cell>
          <cell r="AM351">
            <v>0.35</v>
          </cell>
          <cell r="AN351">
            <v>0.35</v>
          </cell>
          <cell r="AO351">
            <v>0.35</v>
          </cell>
          <cell r="AU351" t="e">
            <v>#N/A</v>
          </cell>
        </row>
        <row r="352">
          <cell r="A352" t="str">
            <v>EF_NH3_grazing_Mules and asses</v>
          </cell>
          <cell r="B352" t="str">
            <v>-</v>
          </cell>
          <cell r="C352" t="str">
            <v>EF_NH3_grazing</v>
          </cell>
          <cell r="D352" t="str">
            <v>NH3-N</v>
          </cell>
          <cell r="E352" t="str">
            <v>Mules and asses</v>
          </cell>
          <cell r="F352" t="str">
            <v>Fraction TAN</v>
          </cell>
          <cell r="G352" t="str">
            <v>D</v>
          </cell>
          <cell r="H352" t="str">
            <v>-</v>
          </cell>
          <cell r="I352" t="str">
            <v>Table 3.9, 3B, EMEP/EEA Guidebook 2019</v>
          </cell>
          <cell r="K352">
            <v>0.35</v>
          </cell>
          <cell r="L352">
            <v>0.35</v>
          </cell>
          <cell r="M352">
            <v>0.35</v>
          </cell>
          <cell r="N352">
            <v>0.35</v>
          </cell>
          <cell r="O352">
            <v>0.35</v>
          </cell>
          <cell r="P352">
            <v>0.35</v>
          </cell>
          <cell r="Q352">
            <v>0.35</v>
          </cell>
          <cell r="R352">
            <v>0.35</v>
          </cell>
          <cell r="S352">
            <v>0.35</v>
          </cell>
          <cell r="T352">
            <v>0.35</v>
          </cell>
          <cell r="U352">
            <v>0.35</v>
          </cell>
          <cell r="V352">
            <v>0.35</v>
          </cell>
          <cell r="W352">
            <v>0.35</v>
          </cell>
          <cell r="X352">
            <v>0.35</v>
          </cell>
          <cell r="Y352">
            <v>0.35</v>
          </cell>
          <cell r="Z352">
            <v>0.35</v>
          </cell>
          <cell r="AA352">
            <v>0.35</v>
          </cell>
          <cell r="AB352">
            <v>0.35</v>
          </cell>
          <cell r="AC352">
            <v>0.35</v>
          </cell>
          <cell r="AD352">
            <v>0.35</v>
          </cell>
          <cell r="AE352">
            <v>0.35</v>
          </cell>
          <cell r="AF352">
            <v>0.35</v>
          </cell>
          <cell r="AG352">
            <v>0.35</v>
          </cell>
          <cell r="AH352">
            <v>0.35</v>
          </cell>
          <cell r="AI352">
            <v>0.35</v>
          </cell>
          <cell r="AJ352">
            <v>0.35</v>
          </cell>
          <cell r="AK352">
            <v>0.35</v>
          </cell>
          <cell r="AL352">
            <v>0.35</v>
          </cell>
          <cell r="AM352">
            <v>0.35</v>
          </cell>
          <cell r="AN352">
            <v>0.35</v>
          </cell>
          <cell r="AO352">
            <v>0.35</v>
          </cell>
          <cell r="AU352" t="e">
            <v>#N/A</v>
          </cell>
        </row>
        <row r="353">
          <cell r="A353" t="str">
            <v>EF_NH3_grazing_Laying hens</v>
          </cell>
          <cell r="B353" t="str">
            <v>-</v>
          </cell>
          <cell r="C353" t="str">
            <v>EF_NH3_grazing</v>
          </cell>
          <cell r="D353" t="str">
            <v>NH3-N</v>
          </cell>
          <cell r="E353" t="str">
            <v>Laying hens</v>
          </cell>
          <cell r="F353" t="str">
            <v>Fraction TAN</v>
          </cell>
          <cell r="G353" t="str">
            <v>D</v>
          </cell>
          <cell r="H353" t="str">
            <v>-</v>
          </cell>
          <cell r="I353" t="str">
            <v>No default, assumed to be 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U353" t="e">
            <v>#N/A</v>
          </cell>
        </row>
        <row r="354">
          <cell r="A354" t="str">
            <v>EF_NH3_grazing_Broilers</v>
          </cell>
          <cell r="B354" t="str">
            <v>-</v>
          </cell>
          <cell r="C354" t="str">
            <v>EF_NH3_grazing</v>
          </cell>
          <cell r="D354" t="str">
            <v>NH3-N</v>
          </cell>
          <cell r="E354" t="str">
            <v>Broilers</v>
          </cell>
          <cell r="F354" t="str">
            <v>Fraction TAN</v>
          </cell>
          <cell r="G354" t="str">
            <v>D</v>
          </cell>
          <cell r="H354" t="str">
            <v>-</v>
          </cell>
          <cell r="I354" t="str">
            <v>No default, assumed to be 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U354" t="e">
            <v>#N/A</v>
          </cell>
        </row>
        <row r="355">
          <cell r="A355" t="str">
            <v>EF_NH3_grazing_Turkeys</v>
          </cell>
          <cell r="B355" t="str">
            <v>-</v>
          </cell>
          <cell r="C355" t="str">
            <v>EF_NH3_grazing</v>
          </cell>
          <cell r="D355" t="str">
            <v>NH3-N</v>
          </cell>
          <cell r="E355" t="str">
            <v>Turkeys</v>
          </cell>
          <cell r="F355" t="str">
            <v>Fraction TAN</v>
          </cell>
          <cell r="G355" t="str">
            <v>D</v>
          </cell>
          <cell r="H355" t="str">
            <v>-</v>
          </cell>
          <cell r="I355" t="str">
            <v>No default, assumed to be 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U355" t="e">
            <v>#N/A</v>
          </cell>
        </row>
        <row r="356">
          <cell r="A356" t="str">
            <v>EF_NH3_grazing_Other poultry (ducks)</v>
          </cell>
          <cell r="B356" t="str">
            <v>-</v>
          </cell>
          <cell r="C356" t="str">
            <v>EF_NH3_grazing</v>
          </cell>
          <cell r="D356" t="str">
            <v>NH3-N</v>
          </cell>
          <cell r="E356" t="str">
            <v>Other poultry (ducks)</v>
          </cell>
          <cell r="F356" t="str">
            <v>Fraction TAN</v>
          </cell>
          <cell r="G356" t="str">
            <v>D</v>
          </cell>
          <cell r="H356" t="str">
            <v>-</v>
          </cell>
          <cell r="I356" t="str">
            <v>No default, assumed to be 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U356" t="e">
            <v>#N/A</v>
          </cell>
        </row>
        <row r="357">
          <cell r="A357" t="str">
            <v>EF_NH3_grazing_Other poultry (geese)</v>
          </cell>
          <cell r="B357" t="str">
            <v>-</v>
          </cell>
          <cell r="C357" t="str">
            <v>EF_NH3_grazing</v>
          </cell>
          <cell r="D357" t="str">
            <v>NH3-N</v>
          </cell>
          <cell r="E357" t="str">
            <v>Other poultry (geese)</v>
          </cell>
          <cell r="F357" t="str">
            <v>Fraction TAN</v>
          </cell>
          <cell r="G357" t="str">
            <v>D</v>
          </cell>
          <cell r="H357" t="str">
            <v>-</v>
          </cell>
          <cell r="I357" t="str">
            <v>No default, assumed to be 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U357" t="e">
            <v>#N/A</v>
          </cell>
        </row>
        <row r="358">
          <cell r="A358" t="str">
            <v>EF_NH3_grazing_Other animals (fur animals)</v>
          </cell>
          <cell r="B358" t="str">
            <v>-</v>
          </cell>
          <cell r="C358" t="str">
            <v>EF_NH3_grazing</v>
          </cell>
          <cell r="D358" t="str">
            <v>NH3-N</v>
          </cell>
          <cell r="E358" t="str">
            <v>Other animals (fur animals)</v>
          </cell>
          <cell r="F358" t="str">
            <v>Fraction TAN</v>
          </cell>
          <cell r="G358" t="str">
            <v>D</v>
          </cell>
          <cell r="H358" t="str">
            <v>-</v>
          </cell>
          <cell r="I358" t="str">
            <v>No default, assumed to be 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U358" t="e">
            <v>#N/A</v>
          </cell>
        </row>
        <row r="359">
          <cell r="A359" t="str">
            <v>EF NO/N2 storage, solid and slurry</v>
          </cell>
        </row>
        <row r="360">
          <cell r="A360" t="str">
            <v>EF_NO_storage_slurry_Dairy cattle</v>
          </cell>
          <cell r="B360" t="str">
            <v>-</v>
          </cell>
          <cell r="C360" t="str">
            <v>EF_NO_storage_slurry</v>
          </cell>
          <cell r="D360" t="str">
            <v>NO-N</v>
          </cell>
          <cell r="E360" t="str">
            <v>Dairy cattle</v>
          </cell>
          <cell r="F360" t="str">
            <v>Fraction TAN</v>
          </cell>
          <cell r="G360" t="str">
            <v>D</v>
          </cell>
          <cell r="H360" t="str">
            <v>-</v>
          </cell>
          <cell r="I360" t="str">
            <v>Table 3.10, 3B, EMEP/EEA Guidebook 2019</v>
          </cell>
          <cell r="K360">
            <v>1E-4</v>
          </cell>
          <cell r="L360">
            <v>1E-4</v>
          </cell>
          <cell r="M360">
            <v>1E-4</v>
          </cell>
          <cell r="N360">
            <v>1E-4</v>
          </cell>
          <cell r="O360">
            <v>1E-4</v>
          </cell>
          <cell r="P360">
            <v>1E-4</v>
          </cell>
          <cell r="Q360">
            <v>1E-4</v>
          </cell>
          <cell r="R360">
            <v>1E-4</v>
          </cell>
          <cell r="S360">
            <v>1E-4</v>
          </cell>
          <cell r="T360">
            <v>1E-4</v>
          </cell>
          <cell r="U360">
            <v>1E-4</v>
          </cell>
          <cell r="V360">
            <v>1E-4</v>
          </cell>
          <cell r="W360">
            <v>1E-4</v>
          </cell>
          <cell r="X360">
            <v>1E-4</v>
          </cell>
          <cell r="Y360">
            <v>1E-4</v>
          </cell>
          <cell r="Z360">
            <v>1E-4</v>
          </cell>
          <cell r="AA360">
            <v>1E-4</v>
          </cell>
          <cell r="AB360">
            <v>1E-4</v>
          </cell>
          <cell r="AC360">
            <v>1E-4</v>
          </cell>
          <cell r="AD360">
            <v>1E-4</v>
          </cell>
          <cell r="AE360">
            <v>1E-4</v>
          </cell>
          <cell r="AF360">
            <v>1E-4</v>
          </cell>
          <cell r="AG360">
            <v>1E-4</v>
          </cell>
          <cell r="AH360">
            <v>1E-4</v>
          </cell>
          <cell r="AI360">
            <v>1E-4</v>
          </cell>
          <cell r="AJ360">
            <v>1E-4</v>
          </cell>
          <cell r="AK360">
            <v>1E-4</v>
          </cell>
          <cell r="AL360">
            <v>1E-4</v>
          </cell>
          <cell r="AM360">
            <v>1E-4</v>
          </cell>
          <cell r="AN360">
            <v>1E-4</v>
          </cell>
          <cell r="AO360">
            <v>1E-4</v>
          </cell>
          <cell r="AU360" t="e">
            <v>#N/A</v>
          </cell>
        </row>
        <row r="361">
          <cell r="A361" t="str">
            <v>EF_NO_storage_slurry_Non-dairy cattle</v>
          </cell>
          <cell r="B361" t="str">
            <v>-</v>
          </cell>
          <cell r="C361" t="str">
            <v>EF_NO_storage_slurry</v>
          </cell>
          <cell r="D361" t="str">
            <v>NO-N</v>
          </cell>
          <cell r="E361" t="str">
            <v>Non-dairy cattle</v>
          </cell>
          <cell r="F361" t="str">
            <v>Fraction TAN</v>
          </cell>
          <cell r="G361" t="str">
            <v>D</v>
          </cell>
          <cell r="H361" t="str">
            <v>-</v>
          </cell>
          <cell r="I361" t="str">
            <v>Table 3.10, 3B, EMEP/EEA Guidebook 2019</v>
          </cell>
          <cell r="K361">
            <v>1E-4</v>
          </cell>
          <cell r="L361">
            <v>1E-4</v>
          </cell>
          <cell r="M361">
            <v>1E-4</v>
          </cell>
          <cell r="N361">
            <v>1E-4</v>
          </cell>
          <cell r="O361">
            <v>1E-4</v>
          </cell>
          <cell r="P361">
            <v>1E-4</v>
          </cell>
          <cell r="Q361">
            <v>1E-4</v>
          </cell>
          <cell r="R361">
            <v>1E-4</v>
          </cell>
          <cell r="S361">
            <v>1E-4</v>
          </cell>
          <cell r="T361">
            <v>1E-4</v>
          </cell>
          <cell r="U361">
            <v>1E-4</v>
          </cell>
          <cell r="V361">
            <v>1E-4</v>
          </cell>
          <cell r="W361">
            <v>1E-4</v>
          </cell>
          <cell r="X361">
            <v>1E-4</v>
          </cell>
          <cell r="Y361">
            <v>1E-4</v>
          </cell>
          <cell r="Z361">
            <v>1E-4</v>
          </cell>
          <cell r="AA361">
            <v>1E-4</v>
          </cell>
          <cell r="AB361">
            <v>1E-4</v>
          </cell>
          <cell r="AC361">
            <v>1E-4</v>
          </cell>
          <cell r="AD361">
            <v>1E-4</v>
          </cell>
          <cell r="AE361">
            <v>1E-4</v>
          </cell>
          <cell r="AF361">
            <v>1E-4</v>
          </cell>
          <cell r="AG361">
            <v>1E-4</v>
          </cell>
          <cell r="AH361">
            <v>1E-4</v>
          </cell>
          <cell r="AI361">
            <v>1E-4</v>
          </cell>
          <cell r="AJ361">
            <v>1E-4</v>
          </cell>
          <cell r="AK361">
            <v>1E-4</v>
          </cell>
          <cell r="AL361">
            <v>1E-4</v>
          </cell>
          <cell r="AM361">
            <v>1E-4</v>
          </cell>
          <cell r="AN361">
            <v>1E-4</v>
          </cell>
          <cell r="AO361">
            <v>1E-4</v>
          </cell>
          <cell r="AU361" t="e">
            <v>#N/A</v>
          </cell>
        </row>
        <row r="362">
          <cell r="A362" t="str">
            <v>EF_NO_storage_slurry_Non-dairy cattle (calves)</v>
          </cell>
          <cell r="B362" t="str">
            <v>-</v>
          </cell>
          <cell r="C362" t="str">
            <v>EF_NO_storage_slurry</v>
          </cell>
          <cell r="D362" t="str">
            <v>NO-N</v>
          </cell>
          <cell r="E362" t="str">
            <v>Non-dairy cattle (calves)</v>
          </cell>
          <cell r="F362" t="str">
            <v>Fraction TAN</v>
          </cell>
          <cell r="G362" t="str">
            <v>D</v>
          </cell>
          <cell r="H362" t="str">
            <v>-</v>
          </cell>
          <cell r="I362" t="str">
            <v>Table 3.10, 3B, EMEP/EEA Guidebook 2019</v>
          </cell>
          <cell r="K362">
            <v>1E-4</v>
          </cell>
          <cell r="L362">
            <v>1E-4</v>
          </cell>
          <cell r="M362">
            <v>1E-4</v>
          </cell>
          <cell r="N362">
            <v>1E-4</v>
          </cell>
          <cell r="O362">
            <v>1E-4</v>
          </cell>
          <cell r="P362">
            <v>1E-4</v>
          </cell>
          <cell r="Q362">
            <v>1E-4</v>
          </cell>
          <cell r="R362">
            <v>1E-4</v>
          </cell>
          <cell r="S362">
            <v>1E-4</v>
          </cell>
          <cell r="T362">
            <v>1E-4</v>
          </cell>
          <cell r="U362">
            <v>1E-4</v>
          </cell>
          <cell r="V362">
            <v>1E-4</v>
          </cell>
          <cell r="W362">
            <v>1E-4</v>
          </cell>
          <cell r="X362">
            <v>1E-4</v>
          </cell>
          <cell r="Y362">
            <v>1E-4</v>
          </cell>
          <cell r="Z362">
            <v>1E-4</v>
          </cell>
          <cell r="AA362">
            <v>1E-4</v>
          </cell>
          <cell r="AB362">
            <v>1E-4</v>
          </cell>
          <cell r="AC362">
            <v>1E-4</v>
          </cell>
          <cell r="AD362">
            <v>1E-4</v>
          </cell>
          <cell r="AE362">
            <v>1E-4</v>
          </cell>
          <cell r="AF362">
            <v>1E-4</v>
          </cell>
          <cell r="AG362">
            <v>1E-4</v>
          </cell>
          <cell r="AH362">
            <v>1E-4</v>
          </cell>
          <cell r="AI362">
            <v>1E-4</v>
          </cell>
          <cell r="AJ362">
            <v>1E-4</v>
          </cell>
          <cell r="AK362">
            <v>1E-4</v>
          </cell>
          <cell r="AL362">
            <v>1E-4</v>
          </cell>
          <cell r="AM362">
            <v>1E-4</v>
          </cell>
          <cell r="AN362">
            <v>1E-4</v>
          </cell>
          <cell r="AO362">
            <v>1E-4</v>
          </cell>
          <cell r="AU362" t="e">
            <v>#N/A</v>
          </cell>
        </row>
        <row r="363">
          <cell r="A363" t="str">
            <v>EF_NO_storage_slurry_Sheep</v>
          </cell>
          <cell r="B363" t="str">
            <v>-</v>
          </cell>
          <cell r="C363" t="str">
            <v>EF_NO_storage_slurry</v>
          </cell>
          <cell r="D363" t="str">
            <v>NO-N</v>
          </cell>
          <cell r="E363" t="str">
            <v>Sheep</v>
          </cell>
          <cell r="F363" t="str">
            <v>Fraction TAN</v>
          </cell>
          <cell r="G363" t="str">
            <v>D</v>
          </cell>
          <cell r="H363" t="str">
            <v>-</v>
          </cell>
          <cell r="I363" t="str">
            <v>Table 3.10, 3B, EMEP/EEA Guidebook 2019</v>
          </cell>
          <cell r="K363">
            <v>1E-4</v>
          </cell>
          <cell r="L363">
            <v>1E-4</v>
          </cell>
          <cell r="M363">
            <v>1E-4</v>
          </cell>
          <cell r="N363">
            <v>1E-4</v>
          </cell>
          <cell r="O363">
            <v>1E-4</v>
          </cell>
          <cell r="P363">
            <v>1E-4</v>
          </cell>
          <cell r="Q363">
            <v>1E-4</v>
          </cell>
          <cell r="R363">
            <v>1E-4</v>
          </cell>
          <cell r="S363">
            <v>1E-4</v>
          </cell>
          <cell r="T363">
            <v>1E-4</v>
          </cell>
          <cell r="U363">
            <v>1E-4</v>
          </cell>
          <cell r="V363">
            <v>1E-4</v>
          </cell>
          <cell r="W363">
            <v>1E-4</v>
          </cell>
          <cell r="X363">
            <v>1E-4</v>
          </cell>
          <cell r="Y363">
            <v>1E-4</v>
          </cell>
          <cell r="Z363">
            <v>1E-4</v>
          </cell>
          <cell r="AA363">
            <v>1E-4</v>
          </cell>
          <cell r="AB363">
            <v>1E-4</v>
          </cell>
          <cell r="AC363">
            <v>1E-4</v>
          </cell>
          <cell r="AD363">
            <v>1E-4</v>
          </cell>
          <cell r="AE363">
            <v>1E-4</v>
          </cell>
          <cell r="AF363">
            <v>1E-4</v>
          </cell>
          <cell r="AG363">
            <v>1E-4</v>
          </cell>
          <cell r="AH363">
            <v>1E-4</v>
          </cell>
          <cell r="AI363">
            <v>1E-4</v>
          </cell>
          <cell r="AJ363">
            <v>1E-4</v>
          </cell>
          <cell r="AK363">
            <v>1E-4</v>
          </cell>
          <cell r="AL363">
            <v>1E-4</v>
          </cell>
          <cell r="AM363">
            <v>1E-4</v>
          </cell>
          <cell r="AN363">
            <v>1E-4</v>
          </cell>
          <cell r="AO363">
            <v>1E-4</v>
          </cell>
          <cell r="AU363" t="e">
            <v>#N/A</v>
          </cell>
        </row>
        <row r="364">
          <cell r="A364" t="str">
            <v>EF_NO_storage_slurry_Swine (finishing pigs)</v>
          </cell>
          <cell r="B364" t="str">
            <v>-</v>
          </cell>
          <cell r="C364" t="str">
            <v>EF_NO_storage_slurry</v>
          </cell>
          <cell r="D364" t="str">
            <v>NO-N</v>
          </cell>
          <cell r="E364" t="str">
            <v>Swine (finishing pigs)</v>
          </cell>
          <cell r="F364" t="str">
            <v>Fraction TAN</v>
          </cell>
          <cell r="G364" t="str">
            <v>D</v>
          </cell>
          <cell r="H364" t="str">
            <v>-</v>
          </cell>
          <cell r="I364" t="str">
            <v>Table 3.10, 3B, EMEP/EEA Guidebook 2019</v>
          </cell>
          <cell r="K364">
            <v>1E-4</v>
          </cell>
          <cell r="L364">
            <v>1E-4</v>
          </cell>
          <cell r="M364">
            <v>1E-4</v>
          </cell>
          <cell r="N364">
            <v>1E-4</v>
          </cell>
          <cell r="O364">
            <v>1E-4</v>
          </cell>
          <cell r="P364">
            <v>1E-4</v>
          </cell>
          <cell r="Q364">
            <v>1E-4</v>
          </cell>
          <cell r="R364">
            <v>1E-4</v>
          </cell>
          <cell r="S364">
            <v>1E-4</v>
          </cell>
          <cell r="T364">
            <v>1E-4</v>
          </cell>
          <cell r="U364">
            <v>1E-4</v>
          </cell>
          <cell r="V364">
            <v>1E-4</v>
          </cell>
          <cell r="W364">
            <v>1E-4</v>
          </cell>
          <cell r="X364">
            <v>1E-4</v>
          </cell>
          <cell r="Y364">
            <v>1E-4</v>
          </cell>
          <cell r="Z364">
            <v>1E-4</v>
          </cell>
          <cell r="AA364">
            <v>1E-4</v>
          </cell>
          <cell r="AB364">
            <v>1E-4</v>
          </cell>
          <cell r="AC364">
            <v>1E-4</v>
          </cell>
          <cell r="AD364">
            <v>1E-4</v>
          </cell>
          <cell r="AE364">
            <v>1E-4</v>
          </cell>
          <cell r="AF364">
            <v>1E-4</v>
          </cell>
          <cell r="AG364">
            <v>1E-4</v>
          </cell>
          <cell r="AH364">
            <v>1E-4</v>
          </cell>
          <cell r="AI364">
            <v>1E-4</v>
          </cell>
          <cell r="AJ364">
            <v>1E-4</v>
          </cell>
          <cell r="AK364">
            <v>1E-4</v>
          </cell>
          <cell r="AL364">
            <v>1E-4</v>
          </cell>
          <cell r="AM364">
            <v>1E-4</v>
          </cell>
          <cell r="AN364">
            <v>1E-4</v>
          </cell>
          <cell r="AO364">
            <v>1E-4</v>
          </cell>
          <cell r="AU364" t="e">
            <v>#N/A</v>
          </cell>
        </row>
        <row r="365">
          <cell r="A365" t="str">
            <v>EF_NO_storage_slurry_Swine (sows)</v>
          </cell>
          <cell r="B365" t="str">
            <v>-</v>
          </cell>
          <cell r="C365" t="str">
            <v>EF_NO_storage_slurry</v>
          </cell>
          <cell r="D365" t="str">
            <v>NO-N</v>
          </cell>
          <cell r="E365" t="str">
            <v>Swine (sows)</v>
          </cell>
          <cell r="F365" t="str">
            <v>Fraction TAN</v>
          </cell>
          <cell r="G365" t="str">
            <v>D</v>
          </cell>
          <cell r="H365" t="str">
            <v>-</v>
          </cell>
          <cell r="I365" t="str">
            <v>Table 3.10, 3B, EMEP/EEA Guidebook 2019</v>
          </cell>
          <cell r="K365">
            <v>1E-4</v>
          </cell>
          <cell r="L365">
            <v>1E-4</v>
          </cell>
          <cell r="M365">
            <v>1E-4</v>
          </cell>
          <cell r="N365">
            <v>1E-4</v>
          </cell>
          <cell r="O365">
            <v>1E-4</v>
          </cell>
          <cell r="P365">
            <v>1E-4</v>
          </cell>
          <cell r="Q365">
            <v>1E-4</v>
          </cell>
          <cell r="R365">
            <v>1E-4</v>
          </cell>
          <cell r="S365">
            <v>1E-4</v>
          </cell>
          <cell r="T365">
            <v>1E-4</v>
          </cell>
          <cell r="U365">
            <v>1E-4</v>
          </cell>
          <cell r="V365">
            <v>1E-4</v>
          </cell>
          <cell r="W365">
            <v>1E-4</v>
          </cell>
          <cell r="X365">
            <v>1E-4</v>
          </cell>
          <cell r="Y365">
            <v>1E-4</v>
          </cell>
          <cell r="Z365">
            <v>1E-4</v>
          </cell>
          <cell r="AA365">
            <v>1E-4</v>
          </cell>
          <cell r="AB365">
            <v>1E-4</v>
          </cell>
          <cell r="AC365">
            <v>1E-4</v>
          </cell>
          <cell r="AD365">
            <v>1E-4</v>
          </cell>
          <cell r="AE365">
            <v>1E-4</v>
          </cell>
          <cell r="AF365">
            <v>1E-4</v>
          </cell>
          <cell r="AG365">
            <v>1E-4</v>
          </cell>
          <cell r="AH365">
            <v>1E-4</v>
          </cell>
          <cell r="AI365">
            <v>1E-4</v>
          </cell>
          <cell r="AJ365">
            <v>1E-4</v>
          </cell>
          <cell r="AK365">
            <v>1E-4</v>
          </cell>
          <cell r="AL365">
            <v>1E-4</v>
          </cell>
          <cell r="AM365">
            <v>1E-4</v>
          </cell>
          <cell r="AN365">
            <v>1E-4</v>
          </cell>
          <cell r="AO365">
            <v>1E-4</v>
          </cell>
          <cell r="AU365" t="e">
            <v>#N/A</v>
          </cell>
        </row>
        <row r="366">
          <cell r="A366" t="str">
            <v>EF_NO_storage_slurry_Buffalo</v>
          </cell>
          <cell r="B366" t="str">
            <v>-</v>
          </cell>
          <cell r="C366" t="str">
            <v>EF_NO_storage_slurry</v>
          </cell>
          <cell r="D366" t="str">
            <v>NO-N</v>
          </cell>
          <cell r="E366" t="str">
            <v>Buffalo</v>
          </cell>
          <cell r="F366" t="str">
            <v>Fraction TAN</v>
          </cell>
          <cell r="G366" t="str">
            <v>D</v>
          </cell>
          <cell r="H366" t="str">
            <v>-</v>
          </cell>
          <cell r="I366" t="str">
            <v>Table 3.10, 3B, EMEP/EEA Guidebook 2019</v>
          </cell>
          <cell r="K366">
            <v>1E-4</v>
          </cell>
          <cell r="L366">
            <v>1E-4</v>
          </cell>
          <cell r="M366">
            <v>1E-4</v>
          </cell>
          <cell r="N366">
            <v>1E-4</v>
          </cell>
          <cell r="O366">
            <v>1E-4</v>
          </cell>
          <cell r="P366">
            <v>1E-4</v>
          </cell>
          <cell r="Q366">
            <v>1E-4</v>
          </cell>
          <cell r="R366">
            <v>1E-4</v>
          </cell>
          <cell r="S366">
            <v>1E-4</v>
          </cell>
          <cell r="T366">
            <v>1E-4</v>
          </cell>
          <cell r="U366">
            <v>1E-4</v>
          </cell>
          <cell r="V366">
            <v>1E-4</v>
          </cell>
          <cell r="W366">
            <v>1E-4</v>
          </cell>
          <cell r="X366">
            <v>1E-4</v>
          </cell>
          <cell r="Y366">
            <v>1E-4</v>
          </cell>
          <cell r="Z366">
            <v>1E-4</v>
          </cell>
          <cell r="AA366">
            <v>1E-4</v>
          </cell>
          <cell r="AB366">
            <v>1E-4</v>
          </cell>
          <cell r="AC366">
            <v>1E-4</v>
          </cell>
          <cell r="AD366">
            <v>1E-4</v>
          </cell>
          <cell r="AE366">
            <v>1E-4</v>
          </cell>
          <cell r="AF366">
            <v>1E-4</v>
          </cell>
          <cell r="AG366">
            <v>1E-4</v>
          </cell>
          <cell r="AH366">
            <v>1E-4</v>
          </cell>
          <cell r="AI366">
            <v>1E-4</v>
          </cell>
          <cell r="AJ366">
            <v>1E-4</v>
          </cell>
          <cell r="AK366">
            <v>1E-4</v>
          </cell>
          <cell r="AL366">
            <v>1E-4</v>
          </cell>
          <cell r="AM366">
            <v>1E-4</v>
          </cell>
          <cell r="AN366">
            <v>1E-4</v>
          </cell>
          <cell r="AO366">
            <v>1E-4</v>
          </cell>
          <cell r="AU366" t="e">
            <v>#N/A</v>
          </cell>
        </row>
        <row r="367">
          <cell r="A367" t="str">
            <v>EF_NO_storage_slurry_Goats</v>
          </cell>
          <cell r="B367" t="str">
            <v>-</v>
          </cell>
          <cell r="C367" t="str">
            <v>EF_NO_storage_slurry</v>
          </cell>
          <cell r="D367" t="str">
            <v>NO-N</v>
          </cell>
          <cell r="E367" t="str">
            <v>Goats</v>
          </cell>
          <cell r="F367" t="str">
            <v>Fraction TAN</v>
          </cell>
          <cell r="G367" t="str">
            <v>D</v>
          </cell>
          <cell r="H367" t="str">
            <v>-</v>
          </cell>
          <cell r="I367" t="str">
            <v>Table 3.10, 3B, EMEP/EEA Guidebook 2019</v>
          </cell>
          <cell r="K367">
            <v>1E-4</v>
          </cell>
          <cell r="L367">
            <v>1E-4</v>
          </cell>
          <cell r="M367">
            <v>1E-4</v>
          </cell>
          <cell r="N367">
            <v>1E-4</v>
          </cell>
          <cell r="O367">
            <v>1E-4</v>
          </cell>
          <cell r="P367">
            <v>1E-4</v>
          </cell>
          <cell r="Q367">
            <v>1E-4</v>
          </cell>
          <cell r="R367">
            <v>1E-4</v>
          </cell>
          <cell r="S367">
            <v>1E-4</v>
          </cell>
          <cell r="T367">
            <v>1E-4</v>
          </cell>
          <cell r="U367">
            <v>1E-4</v>
          </cell>
          <cell r="V367">
            <v>1E-4</v>
          </cell>
          <cell r="W367">
            <v>1E-4</v>
          </cell>
          <cell r="X367">
            <v>1E-4</v>
          </cell>
          <cell r="Y367">
            <v>1E-4</v>
          </cell>
          <cell r="Z367">
            <v>1E-4</v>
          </cell>
          <cell r="AA367">
            <v>1E-4</v>
          </cell>
          <cell r="AB367">
            <v>1E-4</v>
          </cell>
          <cell r="AC367">
            <v>1E-4</v>
          </cell>
          <cell r="AD367">
            <v>1E-4</v>
          </cell>
          <cell r="AE367">
            <v>1E-4</v>
          </cell>
          <cell r="AF367">
            <v>1E-4</v>
          </cell>
          <cell r="AG367">
            <v>1E-4</v>
          </cell>
          <cell r="AH367">
            <v>1E-4</v>
          </cell>
          <cell r="AI367">
            <v>1E-4</v>
          </cell>
          <cell r="AJ367">
            <v>1E-4</v>
          </cell>
          <cell r="AK367">
            <v>1E-4</v>
          </cell>
          <cell r="AL367">
            <v>1E-4</v>
          </cell>
          <cell r="AM367">
            <v>1E-4</v>
          </cell>
          <cell r="AN367">
            <v>1E-4</v>
          </cell>
          <cell r="AO367">
            <v>1E-4</v>
          </cell>
          <cell r="AU367" t="e">
            <v>#N/A</v>
          </cell>
        </row>
        <row r="368">
          <cell r="A368" t="str">
            <v>EF_NO_storage_slurry_Horses</v>
          </cell>
          <cell r="B368" t="str">
            <v>-</v>
          </cell>
          <cell r="C368" t="str">
            <v>EF_NO_storage_slurry</v>
          </cell>
          <cell r="D368" t="str">
            <v>NO-N</v>
          </cell>
          <cell r="E368" t="str">
            <v>Horses</v>
          </cell>
          <cell r="F368" t="str">
            <v>Fraction TAN</v>
          </cell>
          <cell r="G368" t="str">
            <v>D</v>
          </cell>
          <cell r="H368" t="str">
            <v>-</v>
          </cell>
          <cell r="I368" t="str">
            <v>Table 3.10, 3B, EMEP/EEA Guidebook 2019</v>
          </cell>
          <cell r="K368">
            <v>1E-4</v>
          </cell>
          <cell r="L368">
            <v>1E-4</v>
          </cell>
          <cell r="M368">
            <v>1E-4</v>
          </cell>
          <cell r="N368">
            <v>1E-4</v>
          </cell>
          <cell r="O368">
            <v>1E-4</v>
          </cell>
          <cell r="P368">
            <v>1E-4</v>
          </cell>
          <cell r="Q368">
            <v>1E-4</v>
          </cell>
          <cell r="R368">
            <v>1E-4</v>
          </cell>
          <cell r="S368">
            <v>1E-4</v>
          </cell>
          <cell r="T368">
            <v>1E-4</v>
          </cell>
          <cell r="U368">
            <v>1E-4</v>
          </cell>
          <cell r="V368">
            <v>1E-4</v>
          </cell>
          <cell r="W368">
            <v>1E-4</v>
          </cell>
          <cell r="X368">
            <v>1E-4</v>
          </cell>
          <cell r="Y368">
            <v>1E-4</v>
          </cell>
          <cell r="Z368">
            <v>1E-4</v>
          </cell>
          <cell r="AA368">
            <v>1E-4</v>
          </cell>
          <cell r="AB368">
            <v>1E-4</v>
          </cell>
          <cell r="AC368">
            <v>1E-4</v>
          </cell>
          <cell r="AD368">
            <v>1E-4</v>
          </cell>
          <cell r="AE368">
            <v>1E-4</v>
          </cell>
          <cell r="AF368">
            <v>1E-4</v>
          </cell>
          <cell r="AG368">
            <v>1E-4</v>
          </cell>
          <cell r="AH368">
            <v>1E-4</v>
          </cell>
          <cell r="AI368">
            <v>1E-4</v>
          </cell>
          <cell r="AJ368">
            <v>1E-4</v>
          </cell>
          <cell r="AK368">
            <v>1E-4</v>
          </cell>
          <cell r="AL368">
            <v>1E-4</v>
          </cell>
          <cell r="AM368">
            <v>1E-4</v>
          </cell>
          <cell r="AN368">
            <v>1E-4</v>
          </cell>
          <cell r="AO368">
            <v>1E-4</v>
          </cell>
          <cell r="AU368" t="e">
            <v>#N/A</v>
          </cell>
        </row>
        <row r="369">
          <cell r="A369" t="str">
            <v>EF_NO_storage_slurry_Mules and asses</v>
          </cell>
          <cell r="B369" t="str">
            <v>-</v>
          </cell>
          <cell r="C369" t="str">
            <v>EF_NO_storage_slurry</v>
          </cell>
          <cell r="D369" t="str">
            <v>NO-N</v>
          </cell>
          <cell r="E369" t="str">
            <v>Mules and asses</v>
          </cell>
          <cell r="F369" t="str">
            <v>Fraction TAN</v>
          </cell>
          <cell r="G369" t="str">
            <v>D</v>
          </cell>
          <cell r="H369" t="str">
            <v>-</v>
          </cell>
          <cell r="I369" t="str">
            <v>Table 3.10, 3B, EMEP/EEA Guidebook 2019</v>
          </cell>
          <cell r="K369">
            <v>1E-4</v>
          </cell>
          <cell r="L369">
            <v>1E-4</v>
          </cell>
          <cell r="M369">
            <v>1E-4</v>
          </cell>
          <cell r="N369">
            <v>1E-4</v>
          </cell>
          <cell r="O369">
            <v>1E-4</v>
          </cell>
          <cell r="P369">
            <v>1E-4</v>
          </cell>
          <cell r="Q369">
            <v>1E-4</v>
          </cell>
          <cell r="R369">
            <v>1E-4</v>
          </cell>
          <cell r="S369">
            <v>1E-4</v>
          </cell>
          <cell r="T369">
            <v>1E-4</v>
          </cell>
          <cell r="U369">
            <v>1E-4</v>
          </cell>
          <cell r="V369">
            <v>1E-4</v>
          </cell>
          <cell r="W369">
            <v>1E-4</v>
          </cell>
          <cell r="X369">
            <v>1E-4</v>
          </cell>
          <cell r="Y369">
            <v>1E-4</v>
          </cell>
          <cell r="Z369">
            <v>1E-4</v>
          </cell>
          <cell r="AA369">
            <v>1E-4</v>
          </cell>
          <cell r="AB369">
            <v>1E-4</v>
          </cell>
          <cell r="AC369">
            <v>1E-4</v>
          </cell>
          <cell r="AD369">
            <v>1E-4</v>
          </cell>
          <cell r="AE369">
            <v>1E-4</v>
          </cell>
          <cell r="AF369">
            <v>1E-4</v>
          </cell>
          <cell r="AG369">
            <v>1E-4</v>
          </cell>
          <cell r="AH369">
            <v>1E-4</v>
          </cell>
          <cell r="AI369">
            <v>1E-4</v>
          </cell>
          <cell r="AJ369">
            <v>1E-4</v>
          </cell>
          <cell r="AK369">
            <v>1E-4</v>
          </cell>
          <cell r="AL369">
            <v>1E-4</v>
          </cell>
          <cell r="AM369">
            <v>1E-4</v>
          </cell>
          <cell r="AN369">
            <v>1E-4</v>
          </cell>
          <cell r="AO369">
            <v>1E-4</v>
          </cell>
          <cell r="AU369" t="e">
            <v>#N/A</v>
          </cell>
        </row>
        <row r="370">
          <cell r="A370" t="str">
            <v>EF_NO_storage_slurry_Laying hens</v>
          </cell>
          <cell r="B370" t="str">
            <v>-</v>
          </cell>
          <cell r="C370" t="str">
            <v>EF_NO_storage_slurry</v>
          </cell>
          <cell r="D370" t="str">
            <v>NO-N</v>
          </cell>
          <cell r="E370" t="str">
            <v>Laying hens</v>
          </cell>
          <cell r="F370" t="str">
            <v>Fraction TAN</v>
          </cell>
          <cell r="G370" t="str">
            <v>D</v>
          </cell>
          <cell r="H370" t="str">
            <v>-</v>
          </cell>
          <cell r="I370" t="str">
            <v>Table 3.10, 3B, EMEP/EEA Guidebook 2019</v>
          </cell>
          <cell r="K370">
            <v>1E-4</v>
          </cell>
          <cell r="L370">
            <v>1E-4</v>
          </cell>
          <cell r="M370">
            <v>1E-4</v>
          </cell>
          <cell r="N370">
            <v>1E-4</v>
          </cell>
          <cell r="O370">
            <v>1E-4</v>
          </cell>
          <cell r="P370">
            <v>1E-4</v>
          </cell>
          <cell r="Q370">
            <v>1E-4</v>
          </cell>
          <cell r="R370">
            <v>1E-4</v>
          </cell>
          <cell r="S370">
            <v>1E-4</v>
          </cell>
          <cell r="T370">
            <v>1E-4</v>
          </cell>
          <cell r="U370">
            <v>1E-4</v>
          </cell>
          <cell r="V370">
            <v>1E-4</v>
          </cell>
          <cell r="W370">
            <v>1E-4</v>
          </cell>
          <cell r="X370">
            <v>1E-4</v>
          </cell>
          <cell r="Y370">
            <v>1E-4</v>
          </cell>
          <cell r="Z370">
            <v>1E-4</v>
          </cell>
          <cell r="AA370">
            <v>1E-4</v>
          </cell>
          <cell r="AB370">
            <v>1E-4</v>
          </cell>
          <cell r="AC370">
            <v>1E-4</v>
          </cell>
          <cell r="AD370">
            <v>1E-4</v>
          </cell>
          <cell r="AE370">
            <v>1E-4</v>
          </cell>
          <cell r="AF370">
            <v>1E-4</v>
          </cell>
          <cell r="AG370">
            <v>1E-4</v>
          </cell>
          <cell r="AH370">
            <v>1E-4</v>
          </cell>
          <cell r="AI370">
            <v>1E-4</v>
          </cell>
          <cell r="AJ370">
            <v>1E-4</v>
          </cell>
          <cell r="AK370">
            <v>1E-4</v>
          </cell>
          <cell r="AL370">
            <v>1E-4</v>
          </cell>
          <cell r="AM370">
            <v>1E-4</v>
          </cell>
          <cell r="AN370">
            <v>1E-4</v>
          </cell>
          <cell r="AO370">
            <v>1E-4</v>
          </cell>
          <cell r="AU370" t="e">
            <v>#N/A</v>
          </cell>
        </row>
        <row r="371">
          <cell r="A371" t="str">
            <v>EF_NO_storage_slurry_Broilers</v>
          </cell>
          <cell r="B371" t="str">
            <v>-</v>
          </cell>
          <cell r="C371" t="str">
            <v>EF_NO_storage_slurry</v>
          </cell>
          <cell r="D371" t="str">
            <v>NO-N</v>
          </cell>
          <cell r="E371" t="str">
            <v>Broilers</v>
          </cell>
          <cell r="F371" t="str">
            <v>Fraction TAN</v>
          </cell>
          <cell r="G371" t="str">
            <v>D</v>
          </cell>
          <cell r="H371" t="str">
            <v>-</v>
          </cell>
          <cell r="I371" t="str">
            <v>Table 3.10, 3B, EMEP/EEA Guidebook 2019</v>
          </cell>
          <cell r="K371">
            <v>1E-4</v>
          </cell>
          <cell r="L371">
            <v>1E-4</v>
          </cell>
          <cell r="M371">
            <v>1E-4</v>
          </cell>
          <cell r="N371">
            <v>1E-4</v>
          </cell>
          <cell r="O371">
            <v>1E-4</v>
          </cell>
          <cell r="P371">
            <v>1E-4</v>
          </cell>
          <cell r="Q371">
            <v>1E-4</v>
          </cell>
          <cell r="R371">
            <v>1E-4</v>
          </cell>
          <cell r="S371">
            <v>1E-4</v>
          </cell>
          <cell r="T371">
            <v>1E-4</v>
          </cell>
          <cell r="U371">
            <v>1E-4</v>
          </cell>
          <cell r="V371">
            <v>1E-4</v>
          </cell>
          <cell r="W371">
            <v>1E-4</v>
          </cell>
          <cell r="X371">
            <v>1E-4</v>
          </cell>
          <cell r="Y371">
            <v>1E-4</v>
          </cell>
          <cell r="Z371">
            <v>1E-4</v>
          </cell>
          <cell r="AA371">
            <v>1E-4</v>
          </cell>
          <cell r="AB371">
            <v>1E-4</v>
          </cell>
          <cell r="AC371">
            <v>1E-4</v>
          </cell>
          <cell r="AD371">
            <v>1E-4</v>
          </cell>
          <cell r="AE371">
            <v>1E-4</v>
          </cell>
          <cell r="AF371">
            <v>1E-4</v>
          </cell>
          <cell r="AG371">
            <v>1E-4</v>
          </cell>
          <cell r="AH371">
            <v>1E-4</v>
          </cell>
          <cell r="AI371">
            <v>1E-4</v>
          </cell>
          <cell r="AJ371">
            <v>1E-4</v>
          </cell>
          <cell r="AK371">
            <v>1E-4</v>
          </cell>
          <cell r="AL371">
            <v>1E-4</v>
          </cell>
          <cell r="AM371">
            <v>1E-4</v>
          </cell>
          <cell r="AN371">
            <v>1E-4</v>
          </cell>
          <cell r="AO371">
            <v>1E-4</v>
          </cell>
          <cell r="AU371" t="e">
            <v>#N/A</v>
          </cell>
        </row>
        <row r="372">
          <cell r="A372" t="str">
            <v>EF_NO_storage_slurry_Turkeys</v>
          </cell>
          <cell r="B372" t="str">
            <v>-</v>
          </cell>
          <cell r="C372" t="str">
            <v>EF_NO_storage_slurry</v>
          </cell>
          <cell r="D372" t="str">
            <v>NO-N</v>
          </cell>
          <cell r="E372" t="str">
            <v>Turkeys</v>
          </cell>
          <cell r="F372" t="str">
            <v>Fraction TAN</v>
          </cell>
          <cell r="G372" t="str">
            <v>D</v>
          </cell>
          <cell r="H372" t="str">
            <v>-</v>
          </cell>
          <cell r="I372" t="str">
            <v>Table 3.10, 3B, EMEP/EEA Guidebook 2019</v>
          </cell>
          <cell r="K372">
            <v>1E-4</v>
          </cell>
          <cell r="L372">
            <v>1E-4</v>
          </cell>
          <cell r="M372">
            <v>1E-4</v>
          </cell>
          <cell r="N372">
            <v>1E-4</v>
          </cell>
          <cell r="O372">
            <v>1E-4</v>
          </cell>
          <cell r="P372">
            <v>1E-4</v>
          </cell>
          <cell r="Q372">
            <v>1E-4</v>
          </cell>
          <cell r="R372">
            <v>1E-4</v>
          </cell>
          <cell r="S372">
            <v>1E-4</v>
          </cell>
          <cell r="T372">
            <v>1E-4</v>
          </cell>
          <cell r="U372">
            <v>1E-4</v>
          </cell>
          <cell r="V372">
            <v>1E-4</v>
          </cell>
          <cell r="W372">
            <v>1E-4</v>
          </cell>
          <cell r="X372">
            <v>1E-4</v>
          </cell>
          <cell r="Y372">
            <v>1E-4</v>
          </cell>
          <cell r="Z372">
            <v>1E-4</v>
          </cell>
          <cell r="AA372">
            <v>1E-4</v>
          </cell>
          <cell r="AB372">
            <v>1E-4</v>
          </cell>
          <cell r="AC372">
            <v>1E-4</v>
          </cell>
          <cell r="AD372">
            <v>1E-4</v>
          </cell>
          <cell r="AE372">
            <v>1E-4</v>
          </cell>
          <cell r="AF372">
            <v>1E-4</v>
          </cell>
          <cell r="AG372">
            <v>1E-4</v>
          </cell>
          <cell r="AH372">
            <v>1E-4</v>
          </cell>
          <cell r="AI372">
            <v>1E-4</v>
          </cell>
          <cell r="AJ372">
            <v>1E-4</v>
          </cell>
          <cell r="AK372">
            <v>1E-4</v>
          </cell>
          <cell r="AL372">
            <v>1E-4</v>
          </cell>
          <cell r="AM372">
            <v>1E-4</v>
          </cell>
          <cell r="AN372">
            <v>1E-4</v>
          </cell>
          <cell r="AO372">
            <v>1E-4</v>
          </cell>
          <cell r="AU372" t="e">
            <v>#N/A</v>
          </cell>
        </row>
        <row r="373">
          <cell r="A373" t="str">
            <v>EF_NO_storage_slurry_Other poultry (ducks)</v>
          </cell>
          <cell r="B373" t="str">
            <v>-</v>
          </cell>
          <cell r="C373" t="str">
            <v>EF_NO_storage_slurry</v>
          </cell>
          <cell r="D373" t="str">
            <v>NO-N</v>
          </cell>
          <cell r="E373" t="str">
            <v>Other poultry (ducks)</v>
          </cell>
          <cell r="F373" t="str">
            <v>Fraction TAN</v>
          </cell>
          <cell r="G373" t="str">
            <v>D</v>
          </cell>
          <cell r="H373" t="str">
            <v>-</v>
          </cell>
          <cell r="I373" t="str">
            <v>Table 3.10, 3B, EMEP/EEA Guidebook 2019</v>
          </cell>
          <cell r="K373">
            <v>1E-4</v>
          </cell>
          <cell r="L373">
            <v>1E-4</v>
          </cell>
          <cell r="M373">
            <v>1E-4</v>
          </cell>
          <cell r="N373">
            <v>1E-4</v>
          </cell>
          <cell r="O373">
            <v>1E-4</v>
          </cell>
          <cell r="P373">
            <v>1E-4</v>
          </cell>
          <cell r="Q373">
            <v>1E-4</v>
          </cell>
          <cell r="R373">
            <v>1E-4</v>
          </cell>
          <cell r="S373">
            <v>1E-4</v>
          </cell>
          <cell r="T373">
            <v>1E-4</v>
          </cell>
          <cell r="U373">
            <v>1E-4</v>
          </cell>
          <cell r="V373">
            <v>1E-4</v>
          </cell>
          <cell r="W373">
            <v>1E-4</v>
          </cell>
          <cell r="X373">
            <v>1E-4</v>
          </cell>
          <cell r="Y373">
            <v>1E-4</v>
          </cell>
          <cell r="Z373">
            <v>1E-4</v>
          </cell>
          <cell r="AA373">
            <v>1E-4</v>
          </cell>
          <cell r="AB373">
            <v>1E-4</v>
          </cell>
          <cell r="AC373">
            <v>1E-4</v>
          </cell>
          <cell r="AD373">
            <v>1E-4</v>
          </cell>
          <cell r="AE373">
            <v>1E-4</v>
          </cell>
          <cell r="AF373">
            <v>1E-4</v>
          </cell>
          <cell r="AG373">
            <v>1E-4</v>
          </cell>
          <cell r="AH373">
            <v>1E-4</v>
          </cell>
          <cell r="AI373">
            <v>1E-4</v>
          </cell>
          <cell r="AJ373">
            <v>1E-4</v>
          </cell>
          <cell r="AK373">
            <v>1E-4</v>
          </cell>
          <cell r="AL373">
            <v>1E-4</v>
          </cell>
          <cell r="AM373">
            <v>1E-4</v>
          </cell>
          <cell r="AN373">
            <v>1E-4</v>
          </cell>
          <cell r="AO373">
            <v>1E-4</v>
          </cell>
          <cell r="AU373" t="e">
            <v>#N/A</v>
          </cell>
        </row>
        <row r="374">
          <cell r="A374" t="str">
            <v>EF_NO_storage_slurry_Other poultry (geese)</v>
          </cell>
          <cell r="B374" t="str">
            <v>-</v>
          </cell>
          <cell r="C374" t="str">
            <v>EF_NO_storage_slurry</v>
          </cell>
          <cell r="D374" t="str">
            <v>NO-N</v>
          </cell>
          <cell r="E374" t="str">
            <v>Other poultry (geese)</v>
          </cell>
          <cell r="F374" t="str">
            <v>Fraction TAN</v>
          </cell>
          <cell r="G374" t="str">
            <v>D</v>
          </cell>
          <cell r="H374" t="str">
            <v>-</v>
          </cell>
          <cell r="I374" t="str">
            <v>Table 3.10, 3B, EMEP/EEA Guidebook 2019</v>
          </cell>
          <cell r="K374">
            <v>1E-4</v>
          </cell>
          <cell r="L374">
            <v>1E-4</v>
          </cell>
          <cell r="M374">
            <v>1E-4</v>
          </cell>
          <cell r="N374">
            <v>1E-4</v>
          </cell>
          <cell r="O374">
            <v>1E-4</v>
          </cell>
          <cell r="P374">
            <v>1E-4</v>
          </cell>
          <cell r="Q374">
            <v>1E-4</v>
          </cell>
          <cell r="R374">
            <v>1E-4</v>
          </cell>
          <cell r="S374">
            <v>1E-4</v>
          </cell>
          <cell r="T374">
            <v>1E-4</v>
          </cell>
          <cell r="U374">
            <v>1E-4</v>
          </cell>
          <cell r="V374">
            <v>1E-4</v>
          </cell>
          <cell r="W374">
            <v>1E-4</v>
          </cell>
          <cell r="X374">
            <v>1E-4</v>
          </cell>
          <cell r="Y374">
            <v>1E-4</v>
          </cell>
          <cell r="Z374">
            <v>1E-4</v>
          </cell>
          <cell r="AA374">
            <v>1E-4</v>
          </cell>
          <cell r="AB374">
            <v>1E-4</v>
          </cell>
          <cell r="AC374">
            <v>1E-4</v>
          </cell>
          <cell r="AD374">
            <v>1E-4</v>
          </cell>
          <cell r="AE374">
            <v>1E-4</v>
          </cell>
          <cell r="AF374">
            <v>1E-4</v>
          </cell>
          <cell r="AG374">
            <v>1E-4</v>
          </cell>
          <cell r="AH374">
            <v>1E-4</v>
          </cell>
          <cell r="AI374">
            <v>1E-4</v>
          </cell>
          <cell r="AJ374">
            <v>1E-4</v>
          </cell>
          <cell r="AK374">
            <v>1E-4</v>
          </cell>
          <cell r="AL374">
            <v>1E-4</v>
          </cell>
          <cell r="AM374">
            <v>1E-4</v>
          </cell>
          <cell r="AN374">
            <v>1E-4</v>
          </cell>
          <cell r="AO374">
            <v>1E-4</v>
          </cell>
          <cell r="AU374" t="e">
            <v>#N/A</v>
          </cell>
        </row>
        <row r="375">
          <cell r="A375" t="str">
            <v>EF_NO_storage_slurry_Other animals (fur animals)</v>
          </cell>
          <cell r="B375" t="str">
            <v>-</v>
          </cell>
          <cell r="C375" t="str">
            <v>EF_NO_storage_slurry</v>
          </cell>
          <cell r="D375" t="str">
            <v>NO-N</v>
          </cell>
          <cell r="E375" t="str">
            <v>Other animals (fur animals)</v>
          </cell>
          <cell r="F375" t="str">
            <v>Fraction TAN</v>
          </cell>
          <cell r="G375" t="str">
            <v>D</v>
          </cell>
          <cell r="H375" t="str">
            <v>-</v>
          </cell>
          <cell r="I375" t="str">
            <v>Table 3.10, 3B, EMEP/EEA Guidebook 2019</v>
          </cell>
          <cell r="K375">
            <v>1E-4</v>
          </cell>
          <cell r="L375">
            <v>1E-4</v>
          </cell>
          <cell r="M375">
            <v>1E-4</v>
          </cell>
          <cell r="N375">
            <v>1E-4</v>
          </cell>
          <cell r="O375">
            <v>1E-4</v>
          </cell>
          <cell r="P375">
            <v>1E-4</v>
          </cell>
          <cell r="Q375">
            <v>1E-4</v>
          </cell>
          <cell r="R375">
            <v>1E-4</v>
          </cell>
          <cell r="S375">
            <v>1E-4</v>
          </cell>
          <cell r="T375">
            <v>1E-4</v>
          </cell>
          <cell r="U375">
            <v>1E-4</v>
          </cell>
          <cell r="V375">
            <v>1E-4</v>
          </cell>
          <cell r="W375">
            <v>1E-4</v>
          </cell>
          <cell r="X375">
            <v>1E-4</v>
          </cell>
          <cell r="Y375">
            <v>1E-4</v>
          </cell>
          <cell r="Z375">
            <v>1E-4</v>
          </cell>
          <cell r="AA375">
            <v>1E-4</v>
          </cell>
          <cell r="AB375">
            <v>1E-4</v>
          </cell>
          <cell r="AC375">
            <v>1E-4</v>
          </cell>
          <cell r="AD375">
            <v>1E-4</v>
          </cell>
          <cell r="AE375">
            <v>1E-4</v>
          </cell>
          <cell r="AF375">
            <v>1E-4</v>
          </cell>
          <cell r="AG375">
            <v>1E-4</v>
          </cell>
          <cell r="AH375">
            <v>1E-4</v>
          </cell>
          <cell r="AI375">
            <v>1E-4</v>
          </cell>
          <cell r="AJ375">
            <v>1E-4</v>
          </cell>
          <cell r="AK375">
            <v>1E-4</v>
          </cell>
          <cell r="AL375">
            <v>1E-4</v>
          </cell>
          <cell r="AM375">
            <v>1E-4</v>
          </cell>
          <cell r="AN375">
            <v>1E-4</v>
          </cell>
          <cell r="AO375">
            <v>1E-4</v>
          </cell>
          <cell r="AU375" t="e">
            <v>#N/A</v>
          </cell>
        </row>
        <row r="376">
          <cell r="A376" t="str">
            <v>EF_N2_storage_slurry_Dairy cattle</v>
          </cell>
          <cell r="B376" t="str">
            <v>-</v>
          </cell>
          <cell r="C376" t="str">
            <v>EF_N2_storage_slurry</v>
          </cell>
          <cell r="D376" t="str">
            <v>N2-N</v>
          </cell>
          <cell r="E376" t="str">
            <v>Dairy cattle</v>
          </cell>
          <cell r="F376" t="str">
            <v>Fraction TAN</v>
          </cell>
          <cell r="G376" t="str">
            <v>D</v>
          </cell>
          <cell r="H376" t="str">
            <v>-</v>
          </cell>
          <cell r="I376" t="str">
            <v>Table 3.10, 3B, EMEP/EEA Guidebook 2019</v>
          </cell>
          <cell r="K376">
            <v>3.0000000000000001E-3</v>
          </cell>
          <cell r="L376">
            <v>3.0000000000000001E-3</v>
          </cell>
          <cell r="M376">
            <v>3.0000000000000001E-3</v>
          </cell>
          <cell r="N376">
            <v>3.0000000000000001E-3</v>
          </cell>
          <cell r="O376">
            <v>3.0000000000000001E-3</v>
          </cell>
          <cell r="P376">
            <v>3.0000000000000001E-3</v>
          </cell>
          <cell r="Q376">
            <v>3.0000000000000001E-3</v>
          </cell>
          <cell r="R376">
            <v>3.0000000000000001E-3</v>
          </cell>
          <cell r="S376">
            <v>3.0000000000000001E-3</v>
          </cell>
          <cell r="T376">
            <v>3.0000000000000001E-3</v>
          </cell>
          <cell r="U376">
            <v>3.0000000000000001E-3</v>
          </cell>
          <cell r="V376">
            <v>3.0000000000000001E-3</v>
          </cell>
          <cell r="W376">
            <v>3.0000000000000001E-3</v>
          </cell>
          <cell r="X376">
            <v>3.0000000000000001E-3</v>
          </cell>
          <cell r="Y376">
            <v>3.0000000000000001E-3</v>
          </cell>
          <cell r="Z376">
            <v>3.0000000000000001E-3</v>
          </cell>
          <cell r="AA376">
            <v>3.0000000000000001E-3</v>
          </cell>
          <cell r="AB376">
            <v>3.0000000000000001E-3</v>
          </cell>
          <cell r="AC376">
            <v>3.0000000000000001E-3</v>
          </cell>
          <cell r="AD376">
            <v>3.0000000000000001E-3</v>
          </cell>
          <cell r="AE376">
            <v>3.0000000000000001E-3</v>
          </cell>
          <cell r="AF376">
            <v>3.0000000000000001E-3</v>
          </cell>
          <cell r="AG376">
            <v>3.0000000000000001E-3</v>
          </cell>
          <cell r="AH376">
            <v>3.0000000000000001E-3</v>
          </cell>
          <cell r="AI376">
            <v>3.0000000000000001E-3</v>
          </cell>
          <cell r="AJ376">
            <v>3.0000000000000001E-3</v>
          </cell>
          <cell r="AK376">
            <v>3.0000000000000001E-3</v>
          </cell>
          <cell r="AL376">
            <v>3.0000000000000001E-3</v>
          </cell>
          <cell r="AM376">
            <v>3.0000000000000001E-3</v>
          </cell>
          <cell r="AN376">
            <v>3.0000000000000001E-3</v>
          </cell>
          <cell r="AO376">
            <v>3.0000000000000001E-3</v>
          </cell>
          <cell r="AU376" t="e">
            <v>#N/A</v>
          </cell>
        </row>
        <row r="377">
          <cell r="A377" t="str">
            <v>EF_N2_storage_slurry_Non-dairy cattle</v>
          </cell>
          <cell r="B377" t="str">
            <v>-</v>
          </cell>
          <cell r="C377" t="str">
            <v>EF_N2_storage_slurry</v>
          </cell>
          <cell r="D377" t="str">
            <v>N2-N</v>
          </cell>
          <cell r="E377" t="str">
            <v>Non-dairy cattle</v>
          </cell>
          <cell r="F377" t="str">
            <v>Fraction TAN</v>
          </cell>
          <cell r="G377" t="str">
            <v>D</v>
          </cell>
          <cell r="H377" t="str">
            <v>-</v>
          </cell>
          <cell r="I377" t="str">
            <v>Table 3.10, 3B, EMEP/EEA Guidebook 2019</v>
          </cell>
          <cell r="K377">
            <v>3.0000000000000001E-3</v>
          </cell>
          <cell r="L377">
            <v>3.0000000000000001E-3</v>
          </cell>
          <cell r="M377">
            <v>3.0000000000000001E-3</v>
          </cell>
          <cell r="N377">
            <v>3.0000000000000001E-3</v>
          </cell>
          <cell r="O377">
            <v>3.0000000000000001E-3</v>
          </cell>
          <cell r="P377">
            <v>3.0000000000000001E-3</v>
          </cell>
          <cell r="Q377">
            <v>3.0000000000000001E-3</v>
          </cell>
          <cell r="R377">
            <v>3.0000000000000001E-3</v>
          </cell>
          <cell r="S377">
            <v>3.0000000000000001E-3</v>
          </cell>
          <cell r="T377">
            <v>3.0000000000000001E-3</v>
          </cell>
          <cell r="U377">
            <v>3.0000000000000001E-3</v>
          </cell>
          <cell r="V377">
            <v>3.0000000000000001E-3</v>
          </cell>
          <cell r="W377">
            <v>3.0000000000000001E-3</v>
          </cell>
          <cell r="X377">
            <v>3.0000000000000001E-3</v>
          </cell>
          <cell r="Y377">
            <v>3.0000000000000001E-3</v>
          </cell>
          <cell r="Z377">
            <v>3.0000000000000001E-3</v>
          </cell>
          <cell r="AA377">
            <v>3.0000000000000001E-3</v>
          </cell>
          <cell r="AB377">
            <v>3.0000000000000001E-3</v>
          </cell>
          <cell r="AC377">
            <v>3.0000000000000001E-3</v>
          </cell>
          <cell r="AD377">
            <v>3.0000000000000001E-3</v>
          </cell>
          <cell r="AE377">
            <v>3.0000000000000001E-3</v>
          </cell>
          <cell r="AF377">
            <v>3.0000000000000001E-3</v>
          </cell>
          <cell r="AG377">
            <v>3.0000000000000001E-3</v>
          </cell>
          <cell r="AH377">
            <v>3.0000000000000001E-3</v>
          </cell>
          <cell r="AI377">
            <v>3.0000000000000001E-3</v>
          </cell>
          <cell r="AJ377">
            <v>3.0000000000000001E-3</v>
          </cell>
          <cell r="AK377">
            <v>3.0000000000000001E-3</v>
          </cell>
          <cell r="AL377">
            <v>3.0000000000000001E-3</v>
          </cell>
          <cell r="AM377">
            <v>3.0000000000000001E-3</v>
          </cell>
          <cell r="AN377">
            <v>3.0000000000000001E-3</v>
          </cell>
          <cell r="AO377">
            <v>3.0000000000000001E-3</v>
          </cell>
          <cell r="AU377" t="e">
            <v>#N/A</v>
          </cell>
        </row>
        <row r="378">
          <cell r="A378" t="str">
            <v>EF_N2_storage_slurry_Non-dairy cattle (calves)</v>
          </cell>
          <cell r="B378" t="str">
            <v>-</v>
          </cell>
          <cell r="C378" t="str">
            <v>EF_N2_storage_slurry</v>
          </cell>
          <cell r="D378" t="str">
            <v>N2-N</v>
          </cell>
          <cell r="E378" t="str">
            <v>Non-dairy cattle (calves)</v>
          </cell>
          <cell r="F378" t="str">
            <v>Fraction TAN</v>
          </cell>
          <cell r="G378" t="str">
            <v>D</v>
          </cell>
          <cell r="H378" t="str">
            <v>-</v>
          </cell>
          <cell r="I378" t="str">
            <v>Table 3.10, 3B, EMEP/EEA Guidebook 2019</v>
          </cell>
          <cell r="K378">
            <v>3.0000000000000001E-3</v>
          </cell>
          <cell r="L378">
            <v>3.0000000000000001E-3</v>
          </cell>
          <cell r="M378">
            <v>3.0000000000000001E-3</v>
          </cell>
          <cell r="N378">
            <v>3.0000000000000001E-3</v>
          </cell>
          <cell r="O378">
            <v>3.0000000000000001E-3</v>
          </cell>
          <cell r="P378">
            <v>3.0000000000000001E-3</v>
          </cell>
          <cell r="Q378">
            <v>3.0000000000000001E-3</v>
          </cell>
          <cell r="R378">
            <v>3.0000000000000001E-3</v>
          </cell>
          <cell r="S378">
            <v>3.0000000000000001E-3</v>
          </cell>
          <cell r="T378">
            <v>3.0000000000000001E-3</v>
          </cell>
          <cell r="U378">
            <v>3.0000000000000001E-3</v>
          </cell>
          <cell r="V378">
            <v>3.0000000000000001E-3</v>
          </cell>
          <cell r="W378">
            <v>3.0000000000000001E-3</v>
          </cell>
          <cell r="X378">
            <v>3.0000000000000001E-3</v>
          </cell>
          <cell r="Y378">
            <v>3.0000000000000001E-3</v>
          </cell>
          <cell r="Z378">
            <v>3.0000000000000001E-3</v>
          </cell>
          <cell r="AA378">
            <v>3.0000000000000001E-3</v>
          </cell>
          <cell r="AB378">
            <v>3.0000000000000001E-3</v>
          </cell>
          <cell r="AC378">
            <v>3.0000000000000001E-3</v>
          </cell>
          <cell r="AD378">
            <v>3.0000000000000001E-3</v>
          </cell>
          <cell r="AE378">
            <v>3.0000000000000001E-3</v>
          </cell>
          <cell r="AF378">
            <v>3.0000000000000001E-3</v>
          </cell>
          <cell r="AG378">
            <v>3.0000000000000001E-3</v>
          </cell>
          <cell r="AH378">
            <v>3.0000000000000001E-3</v>
          </cell>
          <cell r="AI378">
            <v>3.0000000000000001E-3</v>
          </cell>
          <cell r="AJ378">
            <v>3.0000000000000001E-3</v>
          </cell>
          <cell r="AK378">
            <v>3.0000000000000001E-3</v>
          </cell>
          <cell r="AL378">
            <v>3.0000000000000001E-3</v>
          </cell>
          <cell r="AM378">
            <v>3.0000000000000001E-3</v>
          </cell>
          <cell r="AN378">
            <v>3.0000000000000001E-3</v>
          </cell>
          <cell r="AO378">
            <v>3.0000000000000001E-3</v>
          </cell>
          <cell r="AU378" t="e">
            <v>#N/A</v>
          </cell>
        </row>
        <row r="379">
          <cell r="A379" t="str">
            <v>EF_N2_storage_slurry_Sheep</v>
          </cell>
          <cell r="B379" t="str">
            <v>-</v>
          </cell>
          <cell r="C379" t="str">
            <v>EF_N2_storage_slurry</v>
          </cell>
          <cell r="D379" t="str">
            <v>N2-N</v>
          </cell>
          <cell r="E379" t="str">
            <v>Sheep</v>
          </cell>
          <cell r="F379" t="str">
            <v>Fraction TAN</v>
          </cell>
          <cell r="G379" t="str">
            <v>D</v>
          </cell>
          <cell r="H379" t="str">
            <v>-</v>
          </cell>
          <cell r="I379" t="str">
            <v>Table 3.10, 3B, EMEP/EEA Guidebook 2019</v>
          </cell>
          <cell r="K379">
            <v>3.0000000000000001E-3</v>
          </cell>
          <cell r="L379">
            <v>3.0000000000000001E-3</v>
          </cell>
          <cell r="M379">
            <v>3.0000000000000001E-3</v>
          </cell>
          <cell r="N379">
            <v>3.0000000000000001E-3</v>
          </cell>
          <cell r="O379">
            <v>3.0000000000000001E-3</v>
          </cell>
          <cell r="P379">
            <v>3.0000000000000001E-3</v>
          </cell>
          <cell r="Q379">
            <v>3.0000000000000001E-3</v>
          </cell>
          <cell r="R379">
            <v>3.0000000000000001E-3</v>
          </cell>
          <cell r="S379">
            <v>3.0000000000000001E-3</v>
          </cell>
          <cell r="T379">
            <v>3.0000000000000001E-3</v>
          </cell>
          <cell r="U379">
            <v>3.0000000000000001E-3</v>
          </cell>
          <cell r="V379">
            <v>3.0000000000000001E-3</v>
          </cell>
          <cell r="W379">
            <v>3.0000000000000001E-3</v>
          </cell>
          <cell r="X379">
            <v>3.0000000000000001E-3</v>
          </cell>
          <cell r="Y379">
            <v>3.0000000000000001E-3</v>
          </cell>
          <cell r="Z379">
            <v>3.0000000000000001E-3</v>
          </cell>
          <cell r="AA379">
            <v>3.0000000000000001E-3</v>
          </cell>
          <cell r="AB379">
            <v>3.0000000000000001E-3</v>
          </cell>
          <cell r="AC379">
            <v>3.0000000000000001E-3</v>
          </cell>
          <cell r="AD379">
            <v>3.0000000000000001E-3</v>
          </cell>
          <cell r="AE379">
            <v>3.0000000000000001E-3</v>
          </cell>
          <cell r="AF379">
            <v>3.0000000000000001E-3</v>
          </cell>
          <cell r="AG379">
            <v>3.0000000000000001E-3</v>
          </cell>
          <cell r="AH379">
            <v>3.0000000000000001E-3</v>
          </cell>
          <cell r="AI379">
            <v>3.0000000000000001E-3</v>
          </cell>
          <cell r="AJ379">
            <v>3.0000000000000001E-3</v>
          </cell>
          <cell r="AK379">
            <v>3.0000000000000001E-3</v>
          </cell>
          <cell r="AL379">
            <v>3.0000000000000001E-3</v>
          </cell>
          <cell r="AM379">
            <v>3.0000000000000001E-3</v>
          </cell>
          <cell r="AN379">
            <v>3.0000000000000001E-3</v>
          </cell>
          <cell r="AO379">
            <v>3.0000000000000001E-3</v>
          </cell>
          <cell r="AU379" t="e">
            <v>#N/A</v>
          </cell>
        </row>
        <row r="380">
          <cell r="A380" t="str">
            <v>EF_N2_storage_slurry_Swine (finishing pigs)</v>
          </cell>
          <cell r="B380" t="str">
            <v>-</v>
          </cell>
          <cell r="C380" t="str">
            <v>EF_N2_storage_slurry</v>
          </cell>
          <cell r="D380" t="str">
            <v>N2-N</v>
          </cell>
          <cell r="E380" t="str">
            <v>Swine (finishing pigs)</v>
          </cell>
          <cell r="F380" t="str">
            <v>Fraction TAN</v>
          </cell>
          <cell r="G380" t="str">
            <v>D</v>
          </cell>
          <cell r="H380" t="str">
            <v>-</v>
          </cell>
          <cell r="I380" t="str">
            <v>Table 3.10, 3B, EMEP/EEA Guidebook 2019</v>
          </cell>
          <cell r="K380">
            <v>3.0000000000000001E-3</v>
          </cell>
          <cell r="L380">
            <v>3.0000000000000001E-3</v>
          </cell>
          <cell r="M380">
            <v>3.0000000000000001E-3</v>
          </cell>
          <cell r="N380">
            <v>3.0000000000000001E-3</v>
          </cell>
          <cell r="O380">
            <v>3.0000000000000001E-3</v>
          </cell>
          <cell r="P380">
            <v>3.0000000000000001E-3</v>
          </cell>
          <cell r="Q380">
            <v>3.0000000000000001E-3</v>
          </cell>
          <cell r="R380">
            <v>3.0000000000000001E-3</v>
          </cell>
          <cell r="S380">
            <v>3.0000000000000001E-3</v>
          </cell>
          <cell r="T380">
            <v>3.0000000000000001E-3</v>
          </cell>
          <cell r="U380">
            <v>3.0000000000000001E-3</v>
          </cell>
          <cell r="V380">
            <v>3.0000000000000001E-3</v>
          </cell>
          <cell r="W380">
            <v>3.0000000000000001E-3</v>
          </cell>
          <cell r="X380">
            <v>3.0000000000000001E-3</v>
          </cell>
          <cell r="Y380">
            <v>3.0000000000000001E-3</v>
          </cell>
          <cell r="Z380">
            <v>3.0000000000000001E-3</v>
          </cell>
          <cell r="AA380">
            <v>3.0000000000000001E-3</v>
          </cell>
          <cell r="AB380">
            <v>3.0000000000000001E-3</v>
          </cell>
          <cell r="AC380">
            <v>3.0000000000000001E-3</v>
          </cell>
          <cell r="AD380">
            <v>3.0000000000000001E-3</v>
          </cell>
          <cell r="AE380">
            <v>3.0000000000000001E-3</v>
          </cell>
          <cell r="AF380">
            <v>3.0000000000000001E-3</v>
          </cell>
          <cell r="AG380">
            <v>3.0000000000000001E-3</v>
          </cell>
          <cell r="AH380">
            <v>3.0000000000000001E-3</v>
          </cell>
          <cell r="AI380">
            <v>3.0000000000000001E-3</v>
          </cell>
          <cell r="AJ380">
            <v>3.0000000000000001E-3</v>
          </cell>
          <cell r="AK380">
            <v>3.0000000000000001E-3</v>
          </cell>
          <cell r="AL380">
            <v>3.0000000000000001E-3</v>
          </cell>
          <cell r="AM380">
            <v>3.0000000000000001E-3</v>
          </cell>
          <cell r="AN380">
            <v>3.0000000000000001E-3</v>
          </cell>
          <cell r="AO380">
            <v>3.0000000000000001E-3</v>
          </cell>
          <cell r="AU380" t="e">
            <v>#N/A</v>
          </cell>
        </row>
        <row r="381">
          <cell r="A381" t="str">
            <v>EF_N2_storage_slurry_Swine (sows)</v>
          </cell>
          <cell r="B381" t="str">
            <v>-</v>
          </cell>
          <cell r="C381" t="str">
            <v>EF_N2_storage_slurry</v>
          </cell>
          <cell r="D381" t="str">
            <v>N2-N</v>
          </cell>
          <cell r="E381" t="str">
            <v>Swine (sows)</v>
          </cell>
          <cell r="F381" t="str">
            <v>Fraction TAN</v>
          </cell>
          <cell r="G381" t="str">
            <v>D</v>
          </cell>
          <cell r="H381" t="str">
            <v>-</v>
          </cell>
          <cell r="I381" t="str">
            <v>Table 3.10, 3B, EMEP/EEA Guidebook 2019</v>
          </cell>
          <cell r="K381">
            <v>3.0000000000000001E-3</v>
          </cell>
          <cell r="L381">
            <v>3.0000000000000001E-3</v>
          </cell>
          <cell r="M381">
            <v>3.0000000000000001E-3</v>
          </cell>
          <cell r="N381">
            <v>3.0000000000000001E-3</v>
          </cell>
          <cell r="O381">
            <v>3.0000000000000001E-3</v>
          </cell>
          <cell r="P381">
            <v>3.0000000000000001E-3</v>
          </cell>
          <cell r="Q381">
            <v>3.0000000000000001E-3</v>
          </cell>
          <cell r="R381">
            <v>3.0000000000000001E-3</v>
          </cell>
          <cell r="S381">
            <v>3.0000000000000001E-3</v>
          </cell>
          <cell r="T381">
            <v>3.0000000000000001E-3</v>
          </cell>
          <cell r="U381">
            <v>3.0000000000000001E-3</v>
          </cell>
          <cell r="V381">
            <v>3.0000000000000001E-3</v>
          </cell>
          <cell r="W381">
            <v>3.0000000000000001E-3</v>
          </cell>
          <cell r="X381">
            <v>3.0000000000000001E-3</v>
          </cell>
          <cell r="Y381">
            <v>3.0000000000000001E-3</v>
          </cell>
          <cell r="Z381">
            <v>3.0000000000000001E-3</v>
          </cell>
          <cell r="AA381">
            <v>3.0000000000000001E-3</v>
          </cell>
          <cell r="AB381">
            <v>3.0000000000000001E-3</v>
          </cell>
          <cell r="AC381">
            <v>3.0000000000000001E-3</v>
          </cell>
          <cell r="AD381">
            <v>3.0000000000000001E-3</v>
          </cell>
          <cell r="AE381">
            <v>3.0000000000000001E-3</v>
          </cell>
          <cell r="AF381">
            <v>3.0000000000000001E-3</v>
          </cell>
          <cell r="AG381">
            <v>3.0000000000000001E-3</v>
          </cell>
          <cell r="AH381">
            <v>3.0000000000000001E-3</v>
          </cell>
          <cell r="AI381">
            <v>3.0000000000000001E-3</v>
          </cell>
          <cell r="AJ381">
            <v>3.0000000000000001E-3</v>
          </cell>
          <cell r="AK381">
            <v>3.0000000000000001E-3</v>
          </cell>
          <cell r="AL381">
            <v>3.0000000000000001E-3</v>
          </cell>
          <cell r="AM381">
            <v>3.0000000000000001E-3</v>
          </cell>
          <cell r="AN381">
            <v>3.0000000000000001E-3</v>
          </cell>
          <cell r="AO381">
            <v>3.0000000000000001E-3</v>
          </cell>
          <cell r="AU381" t="e">
            <v>#N/A</v>
          </cell>
        </row>
        <row r="382">
          <cell r="A382" t="str">
            <v>EF_N2_storage_slurry_Buffalo</v>
          </cell>
          <cell r="B382" t="str">
            <v>-</v>
          </cell>
          <cell r="C382" t="str">
            <v>EF_N2_storage_slurry</v>
          </cell>
          <cell r="D382" t="str">
            <v>N2-N</v>
          </cell>
          <cell r="E382" t="str">
            <v>Buffalo</v>
          </cell>
          <cell r="F382" t="str">
            <v>Fraction TAN</v>
          </cell>
          <cell r="G382" t="str">
            <v>D</v>
          </cell>
          <cell r="H382" t="str">
            <v>-</v>
          </cell>
          <cell r="I382" t="str">
            <v>Table 3.10, 3B, EMEP/EEA Guidebook 2019</v>
          </cell>
          <cell r="K382">
            <v>3.0000000000000001E-3</v>
          </cell>
          <cell r="L382">
            <v>3.0000000000000001E-3</v>
          </cell>
          <cell r="M382">
            <v>3.0000000000000001E-3</v>
          </cell>
          <cell r="N382">
            <v>3.0000000000000001E-3</v>
          </cell>
          <cell r="O382">
            <v>3.0000000000000001E-3</v>
          </cell>
          <cell r="P382">
            <v>3.0000000000000001E-3</v>
          </cell>
          <cell r="Q382">
            <v>3.0000000000000001E-3</v>
          </cell>
          <cell r="R382">
            <v>3.0000000000000001E-3</v>
          </cell>
          <cell r="S382">
            <v>3.0000000000000001E-3</v>
          </cell>
          <cell r="T382">
            <v>3.0000000000000001E-3</v>
          </cell>
          <cell r="U382">
            <v>3.0000000000000001E-3</v>
          </cell>
          <cell r="V382">
            <v>3.0000000000000001E-3</v>
          </cell>
          <cell r="W382">
            <v>3.0000000000000001E-3</v>
          </cell>
          <cell r="X382">
            <v>3.0000000000000001E-3</v>
          </cell>
          <cell r="Y382">
            <v>3.0000000000000001E-3</v>
          </cell>
          <cell r="Z382">
            <v>3.0000000000000001E-3</v>
          </cell>
          <cell r="AA382">
            <v>3.0000000000000001E-3</v>
          </cell>
          <cell r="AB382">
            <v>3.0000000000000001E-3</v>
          </cell>
          <cell r="AC382">
            <v>3.0000000000000001E-3</v>
          </cell>
          <cell r="AD382">
            <v>3.0000000000000001E-3</v>
          </cell>
          <cell r="AE382">
            <v>3.0000000000000001E-3</v>
          </cell>
          <cell r="AF382">
            <v>3.0000000000000001E-3</v>
          </cell>
          <cell r="AG382">
            <v>3.0000000000000001E-3</v>
          </cell>
          <cell r="AH382">
            <v>3.0000000000000001E-3</v>
          </cell>
          <cell r="AI382">
            <v>3.0000000000000001E-3</v>
          </cell>
          <cell r="AJ382">
            <v>3.0000000000000001E-3</v>
          </cell>
          <cell r="AK382">
            <v>3.0000000000000001E-3</v>
          </cell>
          <cell r="AL382">
            <v>3.0000000000000001E-3</v>
          </cell>
          <cell r="AM382">
            <v>3.0000000000000001E-3</v>
          </cell>
          <cell r="AN382">
            <v>3.0000000000000001E-3</v>
          </cell>
          <cell r="AO382">
            <v>3.0000000000000001E-3</v>
          </cell>
          <cell r="AU382" t="e">
            <v>#N/A</v>
          </cell>
        </row>
        <row r="383">
          <cell r="A383" t="str">
            <v>EF_N2_storage_slurry_Goats</v>
          </cell>
          <cell r="B383" t="str">
            <v>-</v>
          </cell>
          <cell r="C383" t="str">
            <v>EF_N2_storage_slurry</v>
          </cell>
          <cell r="D383" t="str">
            <v>N2-N</v>
          </cell>
          <cell r="E383" t="str">
            <v>Goats</v>
          </cell>
          <cell r="F383" t="str">
            <v>Fraction TAN</v>
          </cell>
          <cell r="G383" t="str">
            <v>D</v>
          </cell>
          <cell r="H383" t="str">
            <v>-</v>
          </cell>
          <cell r="I383" t="str">
            <v>Table 3.10, 3B, EMEP/EEA Guidebook 2019</v>
          </cell>
          <cell r="K383">
            <v>3.0000000000000001E-3</v>
          </cell>
          <cell r="L383">
            <v>3.0000000000000001E-3</v>
          </cell>
          <cell r="M383">
            <v>3.0000000000000001E-3</v>
          </cell>
          <cell r="N383">
            <v>3.0000000000000001E-3</v>
          </cell>
          <cell r="O383">
            <v>3.0000000000000001E-3</v>
          </cell>
          <cell r="P383">
            <v>3.0000000000000001E-3</v>
          </cell>
          <cell r="Q383">
            <v>3.0000000000000001E-3</v>
          </cell>
          <cell r="R383">
            <v>3.0000000000000001E-3</v>
          </cell>
          <cell r="S383">
            <v>3.0000000000000001E-3</v>
          </cell>
          <cell r="T383">
            <v>3.0000000000000001E-3</v>
          </cell>
          <cell r="U383">
            <v>3.0000000000000001E-3</v>
          </cell>
          <cell r="V383">
            <v>3.0000000000000001E-3</v>
          </cell>
          <cell r="W383">
            <v>3.0000000000000001E-3</v>
          </cell>
          <cell r="X383">
            <v>3.0000000000000001E-3</v>
          </cell>
          <cell r="Y383">
            <v>3.0000000000000001E-3</v>
          </cell>
          <cell r="Z383">
            <v>3.0000000000000001E-3</v>
          </cell>
          <cell r="AA383">
            <v>3.0000000000000001E-3</v>
          </cell>
          <cell r="AB383">
            <v>3.0000000000000001E-3</v>
          </cell>
          <cell r="AC383">
            <v>3.0000000000000001E-3</v>
          </cell>
          <cell r="AD383">
            <v>3.0000000000000001E-3</v>
          </cell>
          <cell r="AE383">
            <v>3.0000000000000001E-3</v>
          </cell>
          <cell r="AF383">
            <v>3.0000000000000001E-3</v>
          </cell>
          <cell r="AG383">
            <v>3.0000000000000001E-3</v>
          </cell>
          <cell r="AH383">
            <v>3.0000000000000001E-3</v>
          </cell>
          <cell r="AI383">
            <v>3.0000000000000001E-3</v>
          </cell>
          <cell r="AJ383">
            <v>3.0000000000000001E-3</v>
          </cell>
          <cell r="AK383">
            <v>3.0000000000000001E-3</v>
          </cell>
          <cell r="AL383">
            <v>3.0000000000000001E-3</v>
          </cell>
          <cell r="AM383">
            <v>3.0000000000000001E-3</v>
          </cell>
          <cell r="AN383">
            <v>3.0000000000000001E-3</v>
          </cell>
          <cell r="AO383">
            <v>3.0000000000000001E-3</v>
          </cell>
          <cell r="AU383" t="e">
            <v>#N/A</v>
          </cell>
        </row>
        <row r="384">
          <cell r="A384" t="str">
            <v>EF_N2_storage_slurry_Horses</v>
          </cell>
          <cell r="B384" t="str">
            <v>-</v>
          </cell>
          <cell r="C384" t="str">
            <v>EF_N2_storage_slurry</v>
          </cell>
          <cell r="D384" t="str">
            <v>N2-N</v>
          </cell>
          <cell r="E384" t="str">
            <v>Horses</v>
          </cell>
          <cell r="F384" t="str">
            <v>Fraction TAN</v>
          </cell>
          <cell r="G384" t="str">
            <v>D</v>
          </cell>
          <cell r="H384" t="str">
            <v>-</v>
          </cell>
          <cell r="I384" t="str">
            <v>Table 3.10, 3B, EMEP/EEA Guidebook 2019</v>
          </cell>
          <cell r="K384">
            <v>3.0000000000000001E-3</v>
          </cell>
          <cell r="L384">
            <v>3.0000000000000001E-3</v>
          </cell>
          <cell r="M384">
            <v>3.0000000000000001E-3</v>
          </cell>
          <cell r="N384">
            <v>3.0000000000000001E-3</v>
          </cell>
          <cell r="O384">
            <v>3.0000000000000001E-3</v>
          </cell>
          <cell r="P384">
            <v>3.0000000000000001E-3</v>
          </cell>
          <cell r="Q384">
            <v>3.0000000000000001E-3</v>
          </cell>
          <cell r="R384">
            <v>3.0000000000000001E-3</v>
          </cell>
          <cell r="S384">
            <v>3.0000000000000001E-3</v>
          </cell>
          <cell r="T384">
            <v>3.0000000000000001E-3</v>
          </cell>
          <cell r="U384">
            <v>3.0000000000000001E-3</v>
          </cell>
          <cell r="V384">
            <v>3.0000000000000001E-3</v>
          </cell>
          <cell r="W384">
            <v>3.0000000000000001E-3</v>
          </cell>
          <cell r="X384">
            <v>3.0000000000000001E-3</v>
          </cell>
          <cell r="Y384">
            <v>3.0000000000000001E-3</v>
          </cell>
          <cell r="Z384">
            <v>3.0000000000000001E-3</v>
          </cell>
          <cell r="AA384">
            <v>3.0000000000000001E-3</v>
          </cell>
          <cell r="AB384">
            <v>3.0000000000000001E-3</v>
          </cell>
          <cell r="AC384">
            <v>3.0000000000000001E-3</v>
          </cell>
          <cell r="AD384">
            <v>3.0000000000000001E-3</v>
          </cell>
          <cell r="AE384">
            <v>3.0000000000000001E-3</v>
          </cell>
          <cell r="AF384">
            <v>3.0000000000000001E-3</v>
          </cell>
          <cell r="AG384">
            <v>3.0000000000000001E-3</v>
          </cell>
          <cell r="AH384">
            <v>3.0000000000000001E-3</v>
          </cell>
          <cell r="AI384">
            <v>3.0000000000000001E-3</v>
          </cell>
          <cell r="AJ384">
            <v>3.0000000000000001E-3</v>
          </cell>
          <cell r="AK384">
            <v>3.0000000000000001E-3</v>
          </cell>
          <cell r="AL384">
            <v>3.0000000000000001E-3</v>
          </cell>
          <cell r="AM384">
            <v>3.0000000000000001E-3</v>
          </cell>
          <cell r="AN384">
            <v>3.0000000000000001E-3</v>
          </cell>
          <cell r="AO384">
            <v>3.0000000000000001E-3</v>
          </cell>
          <cell r="AU384" t="e">
            <v>#N/A</v>
          </cell>
        </row>
        <row r="385">
          <cell r="A385" t="str">
            <v>EF_N2_storage_slurry_Mules and asses</v>
          </cell>
          <cell r="B385" t="str">
            <v>-</v>
          </cell>
          <cell r="C385" t="str">
            <v>EF_N2_storage_slurry</v>
          </cell>
          <cell r="D385" t="str">
            <v>N2-N</v>
          </cell>
          <cell r="E385" t="str">
            <v>Mules and asses</v>
          </cell>
          <cell r="F385" t="str">
            <v>Fraction TAN</v>
          </cell>
          <cell r="G385" t="str">
            <v>D</v>
          </cell>
          <cell r="H385" t="str">
            <v>-</v>
          </cell>
          <cell r="I385" t="str">
            <v>Table 3.10, 3B, EMEP/EEA Guidebook 2019</v>
          </cell>
          <cell r="K385">
            <v>3.0000000000000001E-3</v>
          </cell>
          <cell r="L385">
            <v>3.0000000000000001E-3</v>
          </cell>
          <cell r="M385">
            <v>3.0000000000000001E-3</v>
          </cell>
          <cell r="N385">
            <v>3.0000000000000001E-3</v>
          </cell>
          <cell r="O385">
            <v>3.0000000000000001E-3</v>
          </cell>
          <cell r="P385">
            <v>3.0000000000000001E-3</v>
          </cell>
          <cell r="Q385">
            <v>3.0000000000000001E-3</v>
          </cell>
          <cell r="R385">
            <v>3.0000000000000001E-3</v>
          </cell>
          <cell r="S385">
            <v>3.0000000000000001E-3</v>
          </cell>
          <cell r="T385">
            <v>3.0000000000000001E-3</v>
          </cell>
          <cell r="U385">
            <v>3.0000000000000001E-3</v>
          </cell>
          <cell r="V385">
            <v>3.0000000000000001E-3</v>
          </cell>
          <cell r="W385">
            <v>3.0000000000000001E-3</v>
          </cell>
          <cell r="X385">
            <v>3.0000000000000001E-3</v>
          </cell>
          <cell r="Y385">
            <v>3.0000000000000001E-3</v>
          </cell>
          <cell r="Z385">
            <v>3.0000000000000001E-3</v>
          </cell>
          <cell r="AA385">
            <v>3.0000000000000001E-3</v>
          </cell>
          <cell r="AB385">
            <v>3.0000000000000001E-3</v>
          </cell>
          <cell r="AC385">
            <v>3.0000000000000001E-3</v>
          </cell>
          <cell r="AD385">
            <v>3.0000000000000001E-3</v>
          </cell>
          <cell r="AE385">
            <v>3.0000000000000001E-3</v>
          </cell>
          <cell r="AF385">
            <v>3.0000000000000001E-3</v>
          </cell>
          <cell r="AG385">
            <v>3.0000000000000001E-3</v>
          </cell>
          <cell r="AH385">
            <v>3.0000000000000001E-3</v>
          </cell>
          <cell r="AI385">
            <v>3.0000000000000001E-3</v>
          </cell>
          <cell r="AJ385">
            <v>3.0000000000000001E-3</v>
          </cell>
          <cell r="AK385">
            <v>3.0000000000000001E-3</v>
          </cell>
          <cell r="AL385">
            <v>3.0000000000000001E-3</v>
          </cell>
          <cell r="AM385">
            <v>3.0000000000000001E-3</v>
          </cell>
          <cell r="AN385">
            <v>3.0000000000000001E-3</v>
          </cell>
          <cell r="AO385">
            <v>3.0000000000000001E-3</v>
          </cell>
          <cell r="AU385" t="e">
            <v>#N/A</v>
          </cell>
        </row>
        <row r="386">
          <cell r="A386" t="str">
            <v>EF_N2_storage_slurry_Laying hens</v>
          </cell>
          <cell r="B386" t="str">
            <v>-</v>
          </cell>
          <cell r="C386" t="str">
            <v>EF_N2_storage_slurry</v>
          </cell>
          <cell r="D386" t="str">
            <v>N2-N</v>
          </cell>
          <cell r="E386" t="str">
            <v>Laying hens</v>
          </cell>
          <cell r="F386" t="str">
            <v>Fraction TAN</v>
          </cell>
          <cell r="G386" t="str">
            <v>D</v>
          </cell>
          <cell r="H386" t="str">
            <v>-</v>
          </cell>
          <cell r="I386" t="str">
            <v>Table 3.10, 3B, EMEP/EEA Guidebook 2019</v>
          </cell>
          <cell r="K386">
            <v>3.0000000000000001E-3</v>
          </cell>
          <cell r="L386">
            <v>3.0000000000000001E-3</v>
          </cell>
          <cell r="M386">
            <v>3.0000000000000001E-3</v>
          </cell>
          <cell r="N386">
            <v>3.0000000000000001E-3</v>
          </cell>
          <cell r="O386">
            <v>3.0000000000000001E-3</v>
          </cell>
          <cell r="P386">
            <v>3.0000000000000001E-3</v>
          </cell>
          <cell r="Q386">
            <v>3.0000000000000001E-3</v>
          </cell>
          <cell r="R386">
            <v>3.0000000000000001E-3</v>
          </cell>
          <cell r="S386">
            <v>3.0000000000000001E-3</v>
          </cell>
          <cell r="T386">
            <v>3.0000000000000001E-3</v>
          </cell>
          <cell r="U386">
            <v>3.0000000000000001E-3</v>
          </cell>
          <cell r="V386">
            <v>3.0000000000000001E-3</v>
          </cell>
          <cell r="W386">
            <v>3.0000000000000001E-3</v>
          </cell>
          <cell r="X386">
            <v>3.0000000000000001E-3</v>
          </cell>
          <cell r="Y386">
            <v>3.0000000000000001E-3</v>
          </cell>
          <cell r="Z386">
            <v>3.0000000000000001E-3</v>
          </cell>
          <cell r="AA386">
            <v>3.0000000000000001E-3</v>
          </cell>
          <cell r="AB386">
            <v>3.0000000000000001E-3</v>
          </cell>
          <cell r="AC386">
            <v>3.0000000000000001E-3</v>
          </cell>
          <cell r="AD386">
            <v>3.0000000000000001E-3</v>
          </cell>
          <cell r="AE386">
            <v>3.0000000000000001E-3</v>
          </cell>
          <cell r="AF386">
            <v>3.0000000000000001E-3</v>
          </cell>
          <cell r="AG386">
            <v>3.0000000000000001E-3</v>
          </cell>
          <cell r="AH386">
            <v>3.0000000000000001E-3</v>
          </cell>
          <cell r="AI386">
            <v>3.0000000000000001E-3</v>
          </cell>
          <cell r="AJ386">
            <v>3.0000000000000001E-3</v>
          </cell>
          <cell r="AK386">
            <v>3.0000000000000001E-3</v>
          </cell>
          <cell r="AL386">
            <v>3.0000000000000001E-3</v>
          </cell>
          <cell r="AM386">
            <v>3.0000000000000001E-3</v>
          </cell>
          <cell r="AN386">
            <v>3.0000000000000001E-3</v>
          </cell>
          <cell r="AO386">
            <v>3.0000000000000001E-3</v>
          </cell>
          <cell r="AU386" t="e">
            <v>#N/A</v>
          </cell>
        </row>
        <row r="387">
          <cell r="A387" t="str">
            <v>EF_N2_storage_slurry_Broilers</v>
          </cell>
          <cell r="B387" t="str">
            <v>-</v>
          </cell>
          <cell r="C387" t="str">
            <v>EF_N2_storage_slurry</v>
          </cell>
          <cell r="D387" t="str">
            <v>N2-N</v>
          </cell>
          <cell r="E387" t="str">
            <v>Broilers</v>
          </cell>
          <cell r="F387" t="str">
            <v>Fraction TAN</v>
          </cell>
          <cell r="G387" t="str">
            <v>D</v>
          </cell>
          <cell r="H387" t="str">
            <v>-</v>
          </cell>
          <cell r="I387" t="str">
            <v>Table 3.10, 3B, EMEP/EEA Guidebook 2019</v>
          </cell>
          <cell r="K387">
            <v>3.0000000000000001E-3</v>
          </cell>
          <cell r="L387">
            <v>3.0000000000000001E-3</v>
          </cell>
          <cell r="M387">
            <v>3.0000000000000001E-3</v>
          </cell>
          <cell r="N387">
            <v>3.0000000000000001E-3</v>
          </cell>
          <cell r="O387">
            <v>3.0000000000000001E-3</v>
          </cell>
          <cell r="P387">
            <v>3.0000000000000001E-3</v>
          </cell>
          <cell r="Q387">
            <v>3.0000000000000001E-3</v>
          </cell>
          <cell r="R387">
            <v>3.0000000000000001E-3</v>
          </cell>
          <cell r="S387">
            <v>3.0000000000000001E-3</v>
          </cell>
          <cell r="T387">
            <v>3.0000000000000001E-3</v>
          </cell>
          <cell r="U387">
            <v>3.0000000000000001E-3</v>
          </cell>
          <cell r="V387">
            <v>3.0000000000000001E-3</v>
          </cell>
          <cell r="W387">
            <v>3.0000000000000001E-3</v>
          </cell>
          <cell r="X387">
            <v>3.0000000000000001E-3</v>
          </cell>
          <cell r="Y387">
            <v>3.0000000000000001E-3</v>
          </cell>
          <cell r="Z387">
            <v>3.0000000000000001E-3</v>
          </cell>
          <cell r="AA387">
            <v>3.0000000000000001E-3</v>
          </cell>
          <cell r="AB387">
            <v>3.0000000000000001E-3</v>
          </cell>
          <cell r="AC387">
            <v>3.0000000000000001E-3</v>
          </cell>
          <cell r="AD387">
            <v>3.0000000000000001E-3</v>
          </cell>
          <cell r="AE387">
            <v>3.0000000000000001E-3</v>
          </cell>
          <cell r="AF387">
            <v>3.0000000000000001E-3</v>
          </cell>
          <cell r="AG387">
            <v>3.0000000000000001E-3</v>
          </cell>
          <cell r="AH387">
            <v>3.0000000000000001E-3</v>
          </cell>
          <cell r="AI387">
            <v>3.0000000000000001E-3</v>
          </cell>
          <cell r="AJ387">
            <v>3.0000000000000001E-3</v>
          </cell>
          <cell r="AK387">
            <v>3.0000000000000001E-3</v>
          </cell>
          <cell r="AL387">
            <v>3.0000000000000001E-3</v>
          </cell>
          <cell r="AM387">
            <v>3.0000000000000001E-3</v>
          </cell>
          <cell r="AN387">
            <v>3.0000000000000001E-3</v>
          </cell>
          <cell r="AO387">
            <v>3.0000000000000001E-3</v>
          </cell>
          <cell r="AU387" t="e">
            <v>#N/A</v>
          </cell>
        </row>
        <row r="388">
          <cell r="A388" t="str">
            <v>EF_N2_storage_slurry_Turkeys</v>
          </cell>
          <cell r="B388" t="str">
            <v>-</v>
          </cell>
          <cell r="C388" t="str">
            <v>EF_N2_storage_slurry</v>
          </cell>
          <cell r="D388" t="str">
            <v>N2-N</v>
          </cell>
          <cell r="E388" t="str">
            <v>Turkeys</v>
          </cell>
          <cell r="F388" t="str">
            <v>Fraction TAN</v>
          </cell>
          <cell r="G388" t="str">
            <v>D</v>
          </cell>
          <cell r="H388" t="str">
            <v>-</v>
          </cell>
          <cell r="I388" t="str">
            <v>Table 3.10, 3B, EMEP/EEA Guidebook 2019</v>
          </cell>
          <cell r="K388">
            <v>3.0000000000000001E-3</v>
          </cell>
          <cell r="L388">
            <v>3.0000000000000001E-3</v>
          </cell>
          <cell r="M388">
            <v>3.0000000000000001E-3</v>
          </cell>
          <cell r="N388">
            <v>3.0000000000000001E-3</v>
          </cell>
          <cell r="O388">
            <v>3.0000000000000001E-3</v>
          </cell>
          <cell r="P388">
            <v>3.0000000000000001E-3</v>
          </cell>
          <cell r="Q388">
            <v>3.0000000000000001E-3</v>
          </cell>
          <cell r="R388">
            <v>3.0000000000000001E-3</v>
          </cell>
          <cell r="S388">
            <v>3.0000000000000001E-3</v>
          </cell>
          <cell r="T388">
            <v>3.0000000000000001E-3</v>
          </cell>
          <cell r="U388">
            <v>3.0000000000000001E-3</v>
          </cell>
          <cell r="V388">
            <v>3.0000000000000001E-3</v>
          </cell>
          <cell r="W388">
            <v>3.0000000000000001E-3</v>
          </cell>
          <cell r="X388">
            <v>3.0000000000000001E-3</v>
          </cell>
          <cell r="Y388">
            <v>3.0000000000000001E-3</v>
          </cell>
          <cell r="Z388">
            <v>3.0000000000000001E-3</v>
          </cell>
          <cell r="AA388">
            <v>3.0000000000000001E-3</v>
          </cell>
          <cell r="AB388">
            <v>3.0000000000000001E-3</v>
          </cell>
          <cell r="AC388">
            <v>3.0000000000000001E-3</v>
          </cell>
          <cell r="AD388">
            <v>3.0000000000000001E-3</v>
          </cell>
          <cell r="AE388">
            <v>3.0000000000000001E-3</v>
          </cell>
          <cell r="AF388">
            <v>3.0000000000000001E-3</v>
          </cell>
          <cell r="AG388">
            <v>3.0000000000000001E-3</v>
          </cell>
          <cell r="AH388">
            <v>3.0000000000000001E-3</v>
          </cell>
          <cell r="AI388">
            <v>3.0000000000000001E-3</v>
          </cell>
          <cell r="AJ388">
            <v>3.0000000000000001E-3</v>
          </cell>
          <cell r="AK388">
            <v>3.0000000000000001E-3</v>
          </cell>
          <cell r="AL388">
            <v>3.0000000000000001E-3</v>
          </cell>
          <cell r="AM388">
            <v>3.0000000000000001E-3</v>
          </cell>
          <cell r="AN388">
            <v>3.0000000000000001E-3</v>
          </cell>
          <cell r="AO388">
            <v>3.0000000000000001E-3</v>
          </cell>
          <cell r="AU388" t="e">
            <v>#N/A</v>
          </cell>
        </row>
        <row r="389">
          <cell r="A389" t="str">
            <v>EF_N2_storage_slurry_Other poultry (ducks)</v>
          </cell>
          <cell r="B389" t="str">
            <v>-</v>
          </cell>
          <cell r="C389" t="str">
            <v>EF_N2_storage_slurry</v>
          </cell>
          <cell r="D389" t="str">
            <v>N2-N</v>
          </cell>
          <cell r="E389" t="str">
            <v>Other poultry (ducks)</v>
          </cell>
          <cell r="F389" t="str">
            <v>Fraction TAN</v>
          </cell>
          <cell r="G389" t="str">
            <v>D</v>
          </cell>
          <cell r="H389" t="str">
            <v>-</v>
          </cell>
          <cell r="I389" t="str">
            <v>Table 3.10, 3B, EMEP/EEA Guidebook 2019</v>
          </cell>
          <cell r="K389">
            <v>3.0000000000000001E-3</v>
          </cell>
          <cell r="L389">
            <v>3.0000000000000001E-3</v>
          </cell>
          <cell r="M389">
            <v>3.0000000000000001E-3</v>
          </cell>
          <cell r="N389">
            <v>3.0000000000000001E-3</v>
          </cell>
          <cell r="O389">
            <v>3.0000000000000001E-3</v>
          </cell>
          <cell r="P389">
            <v>3.0000000000000001E-3</v>
          </cell>
          <cell r="Q389">
            <v>3.0000000000000001E-3</v>
          </cell>
          <cell r="R389">
            <v>3.0000000000000001E-3</v>
          </cell>
          <cell r="S389">
            <v>3.0000000000000001E-3</v>
          </cell>
          <cell r="T389">
            <v>3.0000000000000001E-3</v>
          </cell>
          <cell r="U389">
            <v>3.0000000000000001E-3</v>
          </cell>
          <cell r="V389">
            <v>3.0000000000000001E-3</v>
          </cell>
          <cell r="W389">
            <v>3.0000000000000001E-3</v>
          </cell>
          <cell r="X389">
            <v>3.0000000000000001E-3</v>
          </cell>
          <cell r="Y389">
            <v>3.0000000000000001E-3</v>
          </cell>
          <cell r="Z389">
            <v>3.0000000000000001E-3</v>
          </cell>
          <cell r="AA389">
            <v>3.0000000000000001E-3</v>
          </cell>
          <cell r="AB389">
            <v>3.0000000000000001E-3</v>
          </cell>
          <cell r="AC389">
            <v>3.0000000000000001E-3</v>
          </cell>
          <cell r="AD389">
            <v>3.0000000000000001E-3</v>
          </cell>
          <cell r="AE389">
            <v>3.0000000000000001E-3</v>
          </cell>
          <cell r="AF389">
            <v>3.0000000000000001E-3</v>
          </cell>
          <cell r="AG389">
            <v>3.0000000000000001E-3</v>
          </cell>
          <cell r="AH389">
            <v>3.0000000000000001E-3</v>
          </cell>
          <cell r="AI389">
            <v>3.0000000000000001E-3</v>
          </cell>
          <cell r="AJ389">
            <v>3.0000000000000001E-3</v>
          </cell>
          <cell r="AK389">
            <v>3.0000000000000001E-3</v>
          </cell>
          <cell r="AL389">
            <v>3.0000000000000001E-3</v>
          </cell>
          <cell r="AM389">
            <v>3.0000000000000001E-3</v>
          </cell>
          <cell r="AN389">
            <v>3.0000000000000001E-3</v>
          </cell>
          <cell r="AO389">
            <v>3.0000000000000001E-3</v>
          </cell>
          <cell r="AU389" t="e">
            <v>#N/A</v>
          </cell>
        </row>
        <row r="390">
          <cell r="A390" t="str">
            <v>EF_N2_storage_slurry_Other poultry (geese)</v>
          </cell>
          <cell r="B390" t="str">
            <v>-</v>
          </cell>
          <cell r="C390" t="str">
            <v>EF_N2_storage_slurry</v>
          </cell>
          <cell r="D390" t="str">
            <v>N2-N</v>
          </cell>
          <cell r="E390" t="str">
            <v>Other poultry (geese)</v>
          </cell>
          <cell r="F390" t="str">
            <v>Fraction TAN</v>
          </cell>
          <cell r="G390" t="str">
            <v>D</v>
          </cell>
          <cell r="H390" t="str">
            <v>-</v>
          </cell>
          <cell r="I390" t="str">
            <v>Table 3.10, 3B, EMEP/EEA Guidebook 2019</v>
          </cell>
          <cell r="K390">
            <v>3.0000000000000001E-3</v>
          </cell>
          <cell r="L390">
            <v>3.0000000000000001E-3</v>
          </cell>
          <cell r="M390">
            <v>3.0000000000000001E-3</v>
          </cell>
          <cell r="N390">
            <v>3.0000000000000001E-3</v>
          </cell>
          <cell r="O390">
            <v>3.0000000000000001E-3</v>
          </cell>
          <cell r="P390">
            <v>3.0000000000000001E-3</v>
          </cell>
          <cell r="Q390">
            <v>3.0000000000000001E-3</v>
          </cell>
          <cell r="R390">
            <v>3.0000000000000001E-3</v>
          </cell>
          <cell r="S390">
            <v>3.0000000000000001E-3</v>
          </cell>
          <cell r="T390">
            <v>3.0000000000000001E-3</v>
          </cell>
          <cell r="U390">
            <v>3.0000000000000001E-3</v>
          </cell>
          <cell r="V390">
            <v>3.0000000000000001E-3</v>
          </cell>
          <cell r="W390">
            <v>3.0000000000000001E-3</v>
          </cell>
          <cell r="X390">
            <v>3.0000000000000001E-3</v>
          </cell>
          <cell r="Y390">
            <v>3.0000000000000001E-3</v>
          </cell>
          <cell r="Z390">
            <v>3.0000000000000001E-3</v>
          </cell>
          <cell r="AA390">
            <v>3.0000000000000001E-3</v>
          </cell>
          <cell r="AB390">
            <v>3.0000000000000001E-3</v>
          </cell>
          <cell r="AC390">
            <v>3.0000000000000001E-3</v>
          </cell>
          <cell r="AD390">
            <v>3.0000000000000001E-3</v>
          </cell>
          <cell r="AE390">
            <v>3.0000000000000001E-3</v>
          </cell>
          <cell r="AF390">
            <v>3.0000000000000001E-3</v>
          </cell>
          <cell r="AG390">
            <v>3.0000000000000001E-3</v>
          </cell>
          <cell r="AH390">
            <v>3.0000000000000001E-3</v>
          </cell>
          <cell r="AI390">
            <v>3.0000000000000001E-3</v>
          </cell>
          <cell r="AJ390">
            <v>3.0000000000000001E-3</v>
          </cell>
          <cell r="AK390">
            <v>3.0000000000000001E-3</v>
          </cell>
          <cell r="AL390">
            <v>3.0000000000000001E-3</v>
          </cell>
          <cell r="AM390">
            <v>3.0000000000000001E-3</v>
          </cell>
          <cell r="AN390">
            <v>3.0000000000000001E-3</v>
          </cell>
          <cell r="AO390">
            <v>3.0000000000000001E-3</v>
          </cell>
          <cell r="AU390" t="e">
            <v>#N/A</v>
          </cell>
        </row>
        <row r="391">
          <cell r="A391" t="str">
            <v>EF_N2_storage_slurry_Other animals (fur animals)</v>
          </cell>
          <cell r="B391" t="str">
            <v>-</v>
          </cell>
          <cell r="C391" t="str">
            <v>EF_N2_storage_slurry</v>
          </cell>
          <cell r="D391" t="str">
            <v>N2-N</v>
          </cell>
          <cell r="E391" t="str">
            <v>Other animals (fur animals)</v>
          </cell>
          <cell r="F391" t="str">
            <v>Fraction TAN</v>
          </cell>
          <cell r="G391" t="str">
            <v>D</v>
          </cell>
          <cell r="H391" t="str">
            <v>-</v>
          </cell>
          <cell r="I391" t="str">
            <v>Table 3.10, 3B, EMEP/EEA Guidebook 2019</v>
          </cell>
          <cell r="K391">
            <v>3.0000000000000001E-3</v>
          </cell>
          <cell r="L391">
            <v>3.0000000000000001E-3</v>
          </cell>
          <cell r="M391">
            <v>3.0000000000000001E-3</v>
          </cell>
          <cell r="N391">
            <v>3.0000000000000001E-3</v>
          </cell>
          <cell r="O391">
            <v>3.0000000000000001E-3</v>
          </cell>
          <cell r="P391">
            <v>3.0000000000000001E-3</v>
          </cell>
          <cell r="Q391">
            <v>3.0000000000000001E-3</v>
          </cell>
          <cell r="R391">
            <v>3.0000000000000001E-3</v>
          </cell>
          <cell r="S391">
            <v>3.0000000000000001E-3</v>
          </cell>
          <cell r="T391">
            <v>3.0000000000000001E-3</v>
          </cell>
          <cell r="U391">
            <v>3.0000000000000001E-3</v>
          </cell>
          <cell r="V391">
            <v>3.0000000000000001E-3</v>
          </cell>
          <cell r="W391">
            <v>3.0000000000000001E-3</v>
          </cell>
          <cell r="X391">
            <v>3.0000000000000001E-3</v>
          </cell>
          <cell r="Y391">
            <v>3.0000000000000001E-3</v>
          </cell>
          <cell r="Z391">
            <v>3.0000000000000001E-3</v>
          </cell>
          <cell r="AA391">
            <v>3.0000000000000001E-3</v>
          </cell>
          <cell r="AB391">
            <v>3.0000000000000001E-3</v>
          </cell>
          <cell r="AC391">
            <v>3.0000000000000001E-3</v>
          </cell>
          <cell r="AD391">
            <v>3.0000000000000001E-3</v>
          </cell>
          <cell r="AE391">
            <v>3.0000000000000001E-3</v>
          </cell>
          <cell r="AF391">
            <v>3.0000000000000001E-3</v>
          </cell>
          <cell r="AG391">
            <v>3.0000000000000001E-3</v>
          </cell>
          <cell r="AH391">
            <v>3.0000000000000001E-3</v>
          </cell>
          <cell r="AI391">
            <v>3.0000000000000001E-3</v>
          </cell>
          <cell r="AJ391">
            <v>3.0000000000000001E-3</v>
          </cell>
          <cell r="AK391">
            <v>3.0000000000000001E-3</v>
          </cell>
          <cell r="AL391">
            <v>3.0000000000000001E-3</v>
          </cell>
          <cell r="AM391">
            <v>3.0000000000000001E-3</v>
          </cell>
          <cell r="AN391">
            <v>3.0000000000000001E-3</v>
          </cell>
          <cell r="AO391">
            <v>3.0000000000000001E-3</v>
          </cell>
          <cell r="AU391" t="e">
            <v>#N/A</v>
          </cell>
        </row>
        <row r="392">
          <cell r="A392" t="str">
            <v>EF_NO_storage_solid_Dairy cattle</v>
          </cell>
          <cell r="B392" t="str">
            <v>-</v>
          </cell>
          <cell r="C392" t="str">
            <v>EF_NO_storage_solid</v>
          </cell>
          <cell r="D392" t="str">
            <v>NO-N</v>
          </cell>
          <cell r="E392" t="str">
            <v>Dairy cattle</v>
          </cell>
          <cell r="F392" t="str">
            <v>Fraction TAN</v>
          </cell>
          <cell r="G392" t="str">
            <v>D</v>
          </cell>
          <cell r="H392" t="str">
            <v>-</v>
          </cell>
          <cell r="I392" t="str">
            <v>Table 3.10, 3B, EMEP/EEA Guidebook 2019</v>
          </cell>
          <cell r="K392">
            <v>0.01</v>
          </cell>
          <cell r="L392">
            <v>0.01</v>
          </cell>
          <cell r="M392">
            <v>0.01</v>
          </cell>
          <cell r="N392">
            <v>0.01</v>
          </cell>
          <cell r="O392">
            <v>0.01</v>
          </cell>
          <cell r="P392">
            <v>0.01</v>
          </cell>
          <cell r="Q392">
            <v>0.01</v>
          </cell>
          <cell r="R392">
            <v>0.01</v>
          </cell>
          <cell r="S392">
            <v>0.01</v>
          </cell>
          <cell r="T392">
            <v>0.01</v>
          </cell>
          <cell r="U392">
            <v>0.01</v>
          </cell>
          <cell r="V392">
            <v>0.01</v>
          </cell>
          <cell r="W392">
            <v>0.01</v>
          </cell>
          <cell r="X392">
            <v>0.01</v>
          </cell>
          <cell r="Y392">
            <v>0.01</v>
          </cell>
          <cell r="Z392">
            <v>0.01</v>
          </cell>
          <cell r="AA392">
            <v>0.01</v>
          </cell>
          <cell r="AB392">
            <v>0.01</v>
          </cell>
          <cell r="AC392">
            <v>0.01</v>
          </cell>
          <cell r="AD392">
            <v>0.01</v>
          </cell>
          <cell r="AE392">
            <v>0.01</v>
          </cell>
          <cell r="AF392">
            <v>0.01</v>
          </cell>
          <cell r="AG392">
            <v>0.01</v>
          </cell>
          <cell r="AH392">
            <v>0.01</v>
          </cell>
          <cell r="AI392">
            <v>0.01</v>
          </cell>
          <cell r="AJ392">
            <v>0.01</v>
          </cell>
          <cell r="AK392">
            <v>0.01</v>
          </cell>
          <cell r="AL392">
            <v>0.01</v>
          </cell>
          <cell r="AM392">
            <v>0.01</v>
          </cell>
          <cell r="AN392">
            <v>0.01</v>
          </cell>
          <cell r="AO392">
            <v>0.01</v>
          </cell>
          <cell r="AU392" t="e">
            <v>#N/A</v>
          </cell>
        </row>
        <row r="393">
          <cell r="A393" t="str">
            <v>EF_NO_storage_solid_Non-dairy cattle</v>
          </cell>
          <cell r="B393" t="str">
            <v>-</v>
          </cell>
          <cell r="C393" t="str">
            <v>EF_NO_storage_solid</v>
          </cell>
          <cell r="D393" t="str">
            <v>NO-N</v>
          </cell>
          <cell r="E393" t="str">
            <v>Non-dairy cattle</v>
          </cell>
          <cell r="F393" t="str">
            <v>Fraction TAN</v>
          </cell>
          <cell r="G393" t="str">
            <v>D</v>
          </cell>
          <cell r="H393" t="str">
            <v>-</v>
          </cell>
          <cell r="I393" t="str">
            <v>Table 3.10, 3B, EMEP/EEA Guidebook 2019</v>
          </cell>
          <cell r="K393">
            <v>0.01</v>
          </cell>
          <cell r="L393">
            <v>0.01</v>
          </cell>
          <cell r="M393">
            <v>0.01</v>
          </cell>
          <cell r="N393">
            <v>0.01</v>
          </cell>
          <cell r="O393">
            <v>0.01</v>
          </cell>
          <cell r="P393">
            <v>0.01</v>
          </cell>
          <cell r="Q393">
            <v>0.01</v>
          </cell>
          <cell r="R393">
            <v>0.01</v>
          </cell>
          <cell r="S393">
            <v>0.01</v>
          </cell>
          <cell r="T393">
            <v>0.01</v>
          </cell>
          <cell r="U393">
            <v>0.01</v>
          </cell>
          <cell r="V393">
            <v>0.01</v>
          </cell>
          <cell r="W393">
            <v>0.01</v>
          </cell>
          <cell r="X393">
            <v>0.01</v>
          </cell>
          <cell r="Y393">
            <v>0.01</v>
          </cell>
          <cell r="Z393">
            <v>0.01</v>
          </cell>
          <cell r="AA393">
            <v>0.01</v>
          </cell>
          <cell r="AB393">
            <v>0.01</v>
          </cell>
          <cell r="AC393">
            <v>0.01</v>
          </cell>
          <cell r="AD393">
            <v>0.01</v>
          </cell>
          <cell r="AE393">
            <v>0.01</v>
          </cell>
          <cell r="AF393">
            <v>0.01</v>
          </cell>
          <cell r="AG393">
            <v>0.01</v>
          </cell>
          <cell r="AH393">
            <v>0.01</v>
          </cell>
          <cell r="AI393">
            <v>0.01</v>
          </cell>
          <cell r="AJ393">
            <v>0.01</v>
          </cell>
          <cell r="AK393">
            <v>0.01</v>
          </cell>
          <cell r="AL393">
            <v>0.01</v>
          </cell>
          <cell r="AM393">
            <v>0.01</v>
          </cell>
          <cell r="AN393">
            <v>0.01</v>
          </cell>
          <cell r="AO393">
            <v>0.01</v>
          </cell>
          <cell r="AU393" t="e">
            <v>#N/A</v>
          </cell>
        </row>
        <row r="394">
          <cell r="A394" t="str">
            <v>EF_NO_storage_solid_Non-dairy cattle (calves)</v>
          </cell>
          <cell r="B394" t="str">
            <v>-</v>
          </cell>
          <cell r="C394" t="str">
            <v>EF_NO_storage_solid</v>
          </cell>
          <cell r="D394" t="str">
            <v>NO-N</v>
          </cell>
          <cell r="E394" t="str">
            <v>Non-dairy cattle (calves)</v>
          </cell>
          <cell r="F394" t="str">
            <v>Fraction TAN</v>
          </cell>
          <cell r="G394" t="str">
            <v>D</v>
          </cell>
          <cell r="H394" t="str">
            <v>-</v>
          </cell>
          <cell r="I394" t="str">
            <v>Table 3.10, 3B, EMEP/EEA Guidebook 2019</v>
          </cell>
          <cell r="K394">
            <v>0.01</v>
          </cell>
          <cell r="L394">
            <v>0.01</v>
          </cell>
          <cell r="M394">
            <v>0.01</v>
          </cell>
          <cell r="N394">
            <v>0.01</v>
          </cell>
          <cell r="O394">
            <v>0.01</v>
          </cell>
          <cell r="P394">
            <v>0.01</v>
          </cell>
          <cell r="Q394">
            <v>0.01</v>
          </cell>
          <cell r="R394">
            <v>0.01</v>
          </cell>
          <cell r="S394">
            <v>0.01</v>
          </cell>
          <cell r="T394">
            <v>0.01</v>
          </cell>
          <cell r="U394">
            <v>0.01</v>
          </cell>
          <cell r="V394">
            <v>0.01</v>
          </cell>
          <cell r="W394">
            <v>0.01</v>
          </cell>
          <cell r="X394">
            <v>0.01</v>
          </cell>
          <cell r="Y394">
            <v>0.01</v>
          </cell>
          <cell r="Z394">
            <v>0.01</v>
          </cell>
          <cell r="AA394">
            <v>0.01</v>
          </cell>
          <cell r="AB394">
            <v>0.01</v>
          </cell>
          <cell r="AC394">
            <v>0.01</v>
          </cell>
          <cell r="AD394">
            <v>0.01</v>
          </cell>
          <cell r="AE394">
            <v>0.01</v>
          </cell>
          <cell r="AF394">
            <v>0.01</v>
          </cell>
          <cell r="AG394">
            <v>0.01</v>
          </cell>
          <cell r="AH394">
            <v>0.01</v>
          </cell>
          <cell r="AI394">
            <v>0.01</v>
          </cell>
          <cell r="AJ394">
            <v>0.01</v>
          </cell>
          <cell r="AK394">
            <v>0.01</v>
          </cell>
          <cell r="AL394">
            <v>0.01</v>
          </cell>
          <cell r="AM394">
            <v>0.01</v>
          </cell>
          <cell r="AN394">
            <v>0.01</v>
          </cell>
          <cell r="AO394">
            <v>0.01</v>
          </cell>
          <cell r="AU394" t="e">
            <v>#N/A</v>
          </cell>
        </row>
        <row r="395">
          <cell r="A395" t="str">
            <v>EF_NO_storage_solid_Sheep</v>
          </cell>
          <cell r="B395" t="str">
            <v>-</v>
          </cell>
          <cell r="C395" t="str">
            <v>EF_NO_storage_solid</v>
          </cell>
          <cell r="D395" t="str">
            <v>NO-N</v>
          </cell>
          <cell r="E395" t="str">
            <v>Sheep</v>
          </cell>
          <cell r="F395" t="str">
            <v>Fraction TAN</v>
          </cell>
          <cell r="G395" t="str">
            <v>D</v>
          </cell>
          <cell r="H395" t="str">
            <v>-</v>
          </cell>
          <cell r="I395" t="str">
            <v>Table 3.10, 3B, EMEP/EEA Guidebook 2019</v>
          </cell>
          <cell r="K395">
            <v>0.01</v>
          </cell>
          <cell r="L395">
            <v>0.01</v>
          </cell>
          <cell r="M395">
            <v>0.01</v>
          </cell>
          <cell r="N395">
            <v>0.01</v>
          </cell>
          <cell r="O395">
            <v>0.01</v>
          </cell>
          <cell r="P395">
            <v>0.01</v>
          </cell>
          <cell r="Q395">
            <v>0.01</v>
          </cell>
          <cell r="R395">
            <v>0.01</v>
          </cell>
          <cell r="S395">
            <v>0.01</v>
          </cell>
          <cell r="T395">
            <v>0.01</v>
          </cell>
          <cell r="U395">
            <v>0.01</v>
          </cell>
          <cell r="V395">
            <v>0.01</v>
          </cell>
          <cell r="W395">
            <v>0.01</v>
          </cell>
          <cell r="X395">
            <v>0.01</v>
          </cell>
          <cell r="Y395">
            <v>0.01</v>
          </cell>
          <cell r="Z395">
            <v>0.01</v>
          </cell>
          <cell r="AA395">
            <v>0.01</v>
          </cell>
          <cell r="AB395">
            <v>0.01</v>
          </cell>
          <cell r="AC395">
            <v>0.01</v>
          </cell>
          <cell r="AD395">
            <v>0.01</v>
          </cell>
          <cell r="AE395">
            <v>0.01</v>
          </cell>
          <cell r="AF395">
            <v>0.01</v>
          </cell>
          <cell r="AG395">
            <v>0.01</v>
          </cell>
          <cell r="AH395">
            <v>0.01</v>
          </cell>
          <cell r="AI395">
            <v>0.01</v>
          </cell>
          <cell r="AJ395">
            <v>0.01</v>
          </cell>
          <cell r="AK395">
            <v>0.01</v>
          </cell>
          <cell r="AL395">
            <v>0.01</v>
          </cell>
          <cell r="AM395">
            <v>0.01</v>
          </cell>
          <cell r="AN395">
            <v>0.01</v>
          </cell>
          <cell r="AO395">
            <v>0.01</v>
          </cell>
          <cell r="AU395" t="e">
            <v>#N/A</v>
          </cell>
        </row>
        <row r="396">
          <cell r="A396" t="str">
            <v>EF_NO_storage_solid_Swine (finishing pigs)</v>
          </cell>
          <cell r="B396" t="str">
            <v>-</v>
          </cell>
          <cell r="C396" t="str">
            <v>EF_NO_storage_solid</v>
          </cell>
          <cell r="D396" t="str">
            <v>NO-N</v>
          </cell>
          <cell r="E396" t="str">
            <v>Swine (finishing pigs)</v>
          </cell>
          <cell r="F396" t="str">
            <v>Fraction TAN</v>
          </cell>
          <cell r="G396" t="str">
            <v>D</v>
          </cell>
          <cell r="H396" t="str">
            <v>-</v>
          </cell>
          <cell r="I396" t="str">
            <v>Table 3.10, 3B, EMEP/EEA Guidebook 2019</v>
          </cell>
          <cell r="K396">
            <v>0.01</v>
          </cell>
          <cell r="L396">
            <v>0.01</v>
          </cell>
          <cell r="M396">
            <v>0.01</v>
          </cell>
          <cell r="N396">
            <v>0.01</v>
          </cell>
          <cell r="O396">
            <v>0.01</v>
          </cell>
          <cell r="P396">
            <v>0.01</v>
          </cell>
          <cell r="Q396">
            <v>0.01</v>
          </cell>
          <cell r="R396">
            <v>0.01</v>
          </cell>
          <cell r="S396">
            <v>0.01</v>
          </cell>
          <cell r="T396">
            <v>0.01</v>
          </cell>
          <cell r="U396">
            <v>0.01</v>
          </cell>
          <cell r="V396">
            <v>0.01</v>
          </cell>
          <cell r="W396">
            <v>0.01</v>
          </cell>
          <cell r="X396">
            <v>0.01</v>
          </cell>
          <cell r="Y396">
            <v>0.01</v>
          </cell>
          <cell r="Z396">
            <v>0.01</v>
          </cell>
          <cell r="AA396">
            <v>0.01</v>
          </cell>
          <cell r="AB396">
            <v>0.01</v>
          </cell>
          <cell r="AC396">
            <v>0.01</v>
          </cell>
          <cell r="AD396">
            <v>0.01</v>
          </cell>
          <cell r="AE396">
            <v>0.01</v>
          </cell>
          <cell r="AF396">
            <v>0.01</v>
          </cell>
          <cell r="AG396">
            <v>0.01</v>
          </cell>
          <cell r="AH396">
            <v>0.01</v>
          </cell>
          <cell r="AI396">
            <v>0.01</v>
          </cell>
          <cell r="AJ396">
            <v>0.01</v>
          </cell>
          <cell r="AK396">
            <v>0.01</v>
          </cell>
          <cell r="AL396">
            <v>0.01</v>
          </cell>
          <cell r="AM396">
            <v>0.01</v>
          </cell>
          <cell r="AN396">
            <v>0.01</v>
          </cell>
          <cell r="AO396">
            <v>0.01</v>
          </cell>
          <cell r="AU396" t="e">
            <v>#N/A</v>
          </cell>
        </row>
        <row r="397">
          <cell r="A397" t="str">
            <v>EF_NO_storage_solid_Swine (sows)</v>
          </cell>
          <cell r="B397" t="str">
            <v>-</v>
          </cell>
          <cell r="C397" t="str">
            <v>EF_NO_storage_solid</v>
          </cell>
          <cell r="D397" t="str">
            <v>NO-N</v>
          </cell>
          <cell r="E397" t="str">
            <v>Swine (sows)</v>
          </cell>
          <cell r="F397" t="str">
            <v>Fraction TAN</v>
          </cell>
          <cell r="G397" t="str">
            <v>D</v>
          </cell>
          <cell r="H397" t="str">
            <v>-</v>
          </cell>
          <cell r="I397" t="str">
            <v>Table 3.10, 3B, EMEP/EEA Guidebook 2019</v>
          </cell>
          <cell r="K397">
            <v>0.01</v>
          </cell>
          <cell r="L397">
            <v>0.01</v>
          </cell>
          <cell r="M397">
            <v>0.01</v>
          </cell>
          <cell r="N397">
            <v>0.01</v>
          </cell>
          <cell r="O397">
            <v>0.01</v>
          </cell>
          <cell r="P397">
            <v>0.01</v>
          </cell>
          <cell r="Q397">
            <v>0.01</v>
          </cell>
          <cell r="R397">
            <v>0.01</v>
          </cell>
          <cell r="S397">
            <v>0.01</v>
          </cell>
          <cell r="T397">
            <v>0.01</v>
          </cell>
          <cell r="U397">
            <v>0.01</v>
          </cell>
          <cell r="V397">
            <v>0.01</v>
          </cell>
          <cell r="W397">
            <v>0.01</v>
          </cell>
          <cell r="X397">
            <v>0.01</v>
          </cell>
          <cell r="Y397">
            <v>0.01</v>
          </cell>
          <cell r="Z397">
            <v>0.01</v>
          </cell>
          <cell r="AA397">
            <v>0.01</v>
          </cell>
          <cell r="AB397">
            <v>0.01</v>
          </cell>
          <cell r="AC397">
            <v>0.01</v>
          </cell>
          <cell r="AD397">
            <v>0.01</v>
          </cell>
          <cell r="AE397">
            <v>0.01</v>
          </cell>
          <cell r="AF397">
            <v>0.01</v>
          </cell>
          <cell r="AG397">
            <v>0.01</v>
          </cell>
          <cell r="AH397">
            <v>0.01</v>
          </cell>
          <cell r="AI397">
            <v>0.01</v>
          </cell>
          <cell r="AJ397">
            <v>0.01</v>
          </cell>
          <cell r="AK397">
            <v>0.01</v>
          </cell>
          <cell r="AL397">
            <v>0.01</v>
          </cell>
          <cell r="AM397">
            <v>0.01</v>
          </cell>
          <cell r="AN397">
            <v>0.01</v>
          </cell>
          <cell r="AO397">
            <v>0.01</v>
          </cell>
          <cell r="AU397" t="e">
            <v>#N/A</v>
          </cell>
        </row>
        <row r="398">
          <cell r="A398" t="str">
            <v>EF_NO_storage_solid_Buffalo</v>
          </cell>
          <cell r="B398" t="str">
            <v>-</v>
          </cell>
          <cell r="C398" t="str">
            <v>EF_NO_storage_solid</v>
          </cell>
          <cell r="D398" t="str">
            <v>NO-N</v>
          </cell>
          <cell r="E398" t="str">
            <v>Buffalo</v>
          </cell>
          <cell r="F398" t="str">
            <v>Fraction TAN</v>
          </cell>
          <cell r="G398" t="str">
            <v>D</v>
          </cell>
          <cell r="H398" t="str">
            <v>-</v>
          </cell>
          <cell r="I398" t="str">
            <v>Table 3.10, 3B, EMEP/EEA Guidebook 2019</v>
          </cell>
          <cell r="K398">
            <v>0.01</v>
          </cell>
          <cell r="L398">
            <v>0.01</v>
          </cell>
          <cell r="M398">
            <v>0.01</v>
          </cell>
          <cell r="N398">
            <v>0.01</v>
          </cell>
          <cell r="O398">
            <v>0.01</v>
          </cell>
          <cell r="P398">
            <v>0.01</v>
          </cell>
          <cell r="Q398">
            <v>0.01</v>
          </cell>
          <cell r="R398">
            <v>0.01</v>
          </cell>
          <cell r="S398">
            <v>0.01</v>
          </cell>
          <cell r="T398">
            <v>0.01</v>
          </cell>
          <cell r="U398">
            <v>0.01</v>
          </cell>
          <cell r="V398">
            <v>0.01</v>
          </cell>
          <cell r="W398">
            <v>0.01</v>
          </cell>
          <cell r="X398">
            <v>0.01</v>
          </cell>
          <cell r="Y398">
            <v>0.01</v>
          </cell>
          <cell r="Z398">
            <v>0.01</v>
          </cell>
          <cell r="AA398">
            <v>0.01</v>
          </cell>
          <cell r="AB398">
            <v>0.01</v>
          </cell>
          <cell r="AC398">
            <v>0.01</v>
          </cell>
          <cell r="AD398">
            <v>0.01</v>
          </cell>
          <cell r="AE398">
            <v>0.01</v>
          </cell>
          <cell r="AF398">
            <v>0.01</v>
          </cell>
          <cell r="AG398">
            <v>0.01</v>
          </cell>
          <cell r="AH398">
            <v>0.01</v>
          </cell>
          <cell r="AI398">
            <v>0.01</v>
          </cell>
          <cell r="AJ398">
            <v>0.01</v>
          </cell>
          <cell r="AK398">
            <v>0.01</v>
          </cell>
          <cell r="AL398">
            <v>0.01</v>
          </cell>
          <cell r="AM398">
            <v>0.01</v>
          </cell>
          <cell r="AN398">
            <v>0.01</v>
          </cell>
          <cell r="AO398">
            <v>0.01</v>
          </cell>
          <cell r="AU398" t="e">
            <v>#N/A</v>
          </cell>
        </row>
        <row r="399">
          <cell r="A399" t="str">
            <v>EF_NO_storage_solid_Goats</v>
          </cell>
          <cell r="B399" t="str">
            <v>-</v>
          </cell>
          <cell r="C399" t="str">
            <v>EF_NO_storage_solid</v>
          </cell>
          <cell r="D399" t="str">
            <v>NO-N</v>
          </cell>
          <cell r="E399" t="str">
            <v>Goats</v>
          </cell>
          <cell r="F399" t="str">
            <v>Fraction TAN</v>
          </cell>
          <cell r="G399" t="str">
            <v>D</v>
          </cell>
          <cell r="H399" t="str">
            <v>-</v>
          </cell>
          <cell r="I399" t="str">
            <v>Table 3.10, 3B, EMEP/EEA Guidebook 2019</v>
          </cell>
          <cell r="K399">
            <v>0.01</v>
          </cell>
          <cell r="L399">
            <v>0.01</v>
          </cell>
          <cell r="M399">
            <v>0.01</v>
          </cell>
          <cell r="N399">
            <v>0.01</v>
          </cell>
          <cell r="O399">
            <v>0.01</v>
          </cell>
          <cell r="P399">
            <v>0.01</v>
          </cell>
          <cell r="Q399">
            <v>0.01</v>
          </cell>
          <cell r="R399">
            <v>0.01</v>
          </cell>
          <cell r="S399">
            <v>0.01</v>
          </cell>
          <cell r="T399">
            <v>0.01</v>
          </cell>
          <cell r="U399">
            <v>0.01</v>
          </cell>
          <cell r="V399">
            <v>0.01</v>
          </cell>
          <cell r="W399">
            <v>0.01</v>
          </cell>
          <cell r="X399">
            <v>0.01</v>
          </cell>
          <cell r="Y399">
            <v>0.01</v>
          </cell>
          <cell r="Z399">
            <v>0.01</v>
          </cell>
          <cell r="AA399">
            <v>0.01</v>
          </cell>
          <cell r="AB399">
            <v>0.01</v>
          </cell>
          <cell r="AC399">
            <v>0.01</v>
          </cell>
          <cell r="AD399">
            <v>0.01</v>
          </cell>
          <cell r="AE399">
            <v>0.01</v>
          </cell>
          <cell r="AF399">
            <v>0.01</v>
          </cell>
          <cell r="AG399">
            <v>0.01</v>
          </cell>
          <cell r="AH399">
            <v>0.01</v>
          </cell>
          <cell r="AI399">
            <v>0.01</v>
          </cell>
          <cell r="AJ399">
            <v>0.01</v>
          </cell>
          <cell r="AK399">
            <v>0.01</v>
          </cell>
          <cell r="AL399">
            <v>0.01</v>
          </cell>
          <cell r="AM399">
            <v>0.01</v>
          </cell>
          <cell r="AN399">
            <v>0.01</v>
          </cell>
          <cell r="AO399">
            <v>0.01</v>
          </cell>
          <cell r="AU399" t="e">
            <v>#N/A</v>
          </cell>
        </row>
        <row r="400">
          <cell r="A400" t="str">
            <v>EF_NO_storage_solid_Horses</v>
          </cell>
          <cell r="B400" t="str">
            <v>-</v>
          </cell>
          <cell r="C400" t="str">
            <v>EF_NO_storage_solid</v>
          </cell>
          <cell r="D400" t="str">
            <v>NO-N</v>
          </cell>
          <cell r="E400" t="str">
            <v>Horses</v>
          </cell>
          <cell r="F400" t="str">
            <v>Fraction TAN</v>
          </cell>
          <cell r="G400" t="str">
            <v>D</v>
          </cell>
          <cell r="H400" t="str">
            <v>-</v>
          </cell>
          <cell r="I400" t="str">
            <v>Table 3.10, 3B, EMEP/EEA Guidebook 2019</v>
          </cell>
          <cell r="K400">
            <v>0.01</v>
          </cell>
          <cell r="L400">
            <v>0.01</v>
          </cell>
          <cell r="M400">
            <v>0.01</v>
          </cell>
          <cell r="N400">
            <v>0.01</v>
          </cell>
          <cell r="O400">
            <v>0.01</v>
          </cell>
          <cell r="P400">
            <v>0.01</v>
          </cell>
          <cell r="Q400">
            <v>0.01</v>
          </cell>
          <cell r="R400">
            <v>0.01</v>
          </cell>
          <cell r="S400">
            <v>0.01</v>
          </cell>
          <cell r="T400">
            <v>0.01</v>
          </cell>
          <cell r="U400">
            <v>0.01</v>
          </cell>
          <cell r="V400">
            <v>0.01</v>
          </cell>
          <cell r="W400">
            <v>0.01</v>
          </cell>
          <cell r="X400">
            <v>0.01</v>
          </cell>
          <cell r="Y400">
            <v>0.01</v>
          </cell>
          <cell r="Z400">
            <v>0.01</v>
          </cell>
          <cell r="AA400">
            <v>0.01</v>
          </cell>
          <cell r="AB400">
            <v>0.01</v>
          </cell>
          <cell r="AC400">
            <v>0.01</v>
          </cell>
          <cell r="AD400">
            <v>0.01</v>
          </cell>
          <cell r="AE400">
            <v>0.01</v>
          </cell>
          <cell r="AF400">
            <v>0.01</v>
          </cell>
          <cell r="AG400">
            <v>0.01</v>
          </cell>
          <cell r="AH400">
            <v>0.01</v>
          </cell>
          <cell r="AI400">
            <v>0.01</v>
          </cell>
          <cell r="AJ400">
            <v>0.01</v>
          </cell>
          <cell r="AK400">
            <v>0.01</v>
          </cell>
          <cell r="AL400">
            <v>0.01</v>
          </cell>
          <cell r="AM400">
            <v>0.01</v>
          </cell>
          <cell r="AN400">
            <v>0.01</v>
          </cell>
          <cell r="AO400">
            <v>0.01</v>
          </cell>
          <cell r="AU400" t="e">
            <v>#N/A</v>
          </cell>
        </row>
        <row r="401">
          <cell r="A401" t="str">
            <v>EF_NO_storage_solid_Mules and asses</v>
          </cell>
          <cell r="B401" t="str">
            <v>-</v>
          </cell>
          <cell r="C401" t="str">
            <v>EF_NO_storage_solid</v>
          </cell>
          <cell r="D401" t="str">
            <v>NO-N</v>
          </cell>
          <cell r="E401" t="str">
            <v>Mules and asses</v>
          </cell>
          <cell r="F401" t="str">
            <v>Fraction TAN</v>
          </cell>
          <cell r="G401" t="str">
            <v>D</v>
          </cell>
          <cell r="H401" t="str">
            <v>-</v>
          </cell>
          <cell r="I401" t="str">
            <v>Table 3.10, 3B, EMEP/EEA Guidebook 2019</v>
          </cell>
          <cell r="K401">
            <v>0.01</v>
          </cell>
          <cell r="L401">
            <v>0.01</v>
          </cell>
          <cell r="M401">
            <v>0.01</v>
          </cell>
          <cell r="N401">
            <v>0.01</v>
          </cell>
          <cell r="O401">
            <v>0.01</v>
          </cell>
          <cell r="P401">
            <v>0.01</v>
          </cell>
          <cell r="Q401">
            <v>0.01</v>
          </cell>
          <cell r="R401">
            <v>0.01</v>
          </cell>
          <cell r="S401">
            <v>0.01</v>
          </cell>
          <cell r="T401">
            <v>0.01</v>
          </cell>
          <cell r="U401">
            <v>0.01</v>
          </cell>
          <cell r="V401">
            <v>0.01</v>
          </cell>
          <cell r="W401">
            <v>0.01</v>
          </cell>
          <cell r="X401">
            <v>0.01</v>
          </cell>
          <cell r="Y401">
            <v>0.01</v>
          </cell>
          <cell r="Z401">
            <v>0.01</v>
          </cell>
          <cell r="AA401">
            <v>0.01</v>
          </cell>
          <cell r="AB401">
            <v>0.01</v>
          </cell>
          <cell r="AC401">
            <v>0.01</v>
          </cell>
          <cell r="AD401">
            <v>0.01</v>
          </cell>
          <cell r="AE401">
            <v>0.01</v>
          </cell>
          <cell r="AF401">
            <v>0.01</v>
          </cell>
          <cell r="AG401">
            <v>0.01</v>
          </cell>
          <cell r="AH401">
            <v>0.01</v>
          </cell>
          <cell r="AI401">
            <v>0.01</v>
          </cell>
          <cell r="AJ401">
            <v>0.01</v>
          </cell>
          <cell r="AK401">
            <v>0.01</v>
          </cell>
          <cell r="AL401">
            <v>0.01</v>
          </cell>
          <cell r="AM401">
            <v>0.01</v>
          </cell>
          <cell r="AN401">
            <v>0.01</v>
          </cell>
          <cell r="AO401">
            <v>0.01</v>
          </cell>
          <cell r="AU401" t="e">
            <v>#N/A</v>
          </cell>
        </row>
        <row r="402">
          <cell r="A402" t="str">
            <v>EF_NO_storage_solid_Laying hens</v>
          </cell>
          <cell r="B402" t="str">
            <v>-</v>
          </cell>
          <cell r="C402" t="str">
            <v>EF_NO_storage_solid</v>
          </cell>
          <cell r="D402" t="str">
            <v>NO-N</v>
          </cell>
          <cell r="E402" t="str">
            <v>Laying hens</v>
          </cell>
          <cell r="F402" t="str">
            <v>Fraction TAN</v>
          </cell>
          <cell r="G402" t="str">
            <v>D</v>
          </cell>
          <cell r="H402" t="str">
            <v>-</v>
          </cell>
          <cell r="I402" t="str">
            <v>Table 3.10, 3B, EMEP/EEA Guidebook 2019</v>
          </cell>
          <cell r="K402">
            <v>0.01</v>
          </cell>
          <cell r="L402">
            <v>0.01</v>
          </cell>
          <cell r="M402">
            <v>0.01</v>
          </cell>
          <cell r="N402">
            <v>0.01</v>
          </cell>
          <cell r="O402">
            <v>0.01</v>
          </cell>
          <cell r="P402">
            <v>0.01</v>
          </cell>
          <cell r="Q402">
            <v>0.01</v>
          </cell>
          <cell r="R402">
            <v>0.01</v>
          </cell>
          <cell r="S402">
            <v>0.01</v>
          </cell>
          <cell r="T402">
            <v>0.01</v>
          </cell>
          <cell r="U402">
            <v>0.01</v>
          </cell>
          <cell r="V402">
            <v>0.01</v>
          </cell>
          <cell r="W402">
            <v>0.01</v>
          </cell>
          <cell r="X402">
            <v>0.01</v>
          </cell>
          <cell r="Y402">
            <v>0.01</v>
          </cell>
          <cell r="Z402">
            <v>0.01</v>
          </cell>
          <cell r="AA402">
            <v>0.01</v>
          </cell>
          <cell r="AB402">
            <v>0.01</v>
          </cell>
          <cell r="AC402">
            <v>0.01</v>
          </cell>
          <cell r="AD402">
            <v>0.01</v>
          </cell>
          <cell r="AE402">
            <v>0.01</v>
          </cell>
          <cell r="AF402">
            <v>0.01</v>
          </cell>
          <cell r="AG402">
            <v>0.01</v>
          </cell>
          <cell r="AH402">
            <v>0.01</v>
          </cell>
          <cell r="AI402">
            <v>0.01</v>
          </cell>
          <cell r="AJ402">
            <v>0.01</v>
          </cell>
          <cell r="AK402">
            <v>0.01</v>
          </cell>
          <cell r="AL402">
            <v>0.01</v>
          </cell>
          <cell r="AM402">
            <v>0.01</v>
          </cell>
          <cell r="AN402">
            <v>0.01</v>
          </cell>
          <cell r="AO402">
            <v>0.01</v>
          </cell>
          <cell r="AU402" t="e">
            <v>#N/A</v>
          </cell>
        </row>
        <row r="403">
          <cell r="A403" t="str">
            <v>EF_NO_storage_solid_Broilers</v>
          </cell>
          <cell r="B403" t="str">
            <v>-</v>
          </cell>
          <cell r="C403" t="str">
            <v>EF_NO_storage_solid</v>
          </cell>
          <cell r="D403" t="str">
            <v>NO-N</v>
          </cell>
          <cell r="E403" t="str">
            <v>Broilers</v>
          </cell>
          <cell r="F403" t="str">
            <v>Fraction TAN</v>
          </cell>
          <cell r="G403" t="str">
            <v>D</v>
          </cell>
          <cell r="H403" t="str">
            <v>-</v>
          </cell>
          <cell r="I403" t="str">
            <v>Table 3.10, 3B, EMEP/EEA Guidebook 2019</v>
          </cell>
          <cell r="K403">
            <v>0.01</v>
          </cell>
          <cell r="L403">
            <v>0.01</v>
          </cell>
          <cell r="M403">
            <v>0.01</v>
          </cell>
          <cell r="N403">
            <v>0.01</v>
          </cell>
          <cell r="O403">
            <v>0.01</v>
          </cell>
          <cell r="P403">
            <v>0.01</v>
          </cell>
          <cell r="Q403">
            <v>0.01</v>
          </cell>
          <cell r="R403">
            <v>0.01</v>
          </cell>
          <cell r="S403">
            <v>0.01</v>
          </cell>
          <cell r="T403">
            <v>0.01</v>
          </cell>
          <cell r="U403">
            <v>0.01</v>
          </cell>
          <cell r="V403">
            <v>0.01</v>
          </cell>
          <cell r="W403">
            <v>0.01</v>
          </cell>
          <cell r="X403">
            <v>0.01</v>
          </cell>
          <cell r="Y403">
            <v>0.01</v>
          </cell>
          <cell r="Z403">
            <v>0.01</v>
          </cell>
          <cell r="AA403">
            <v>0.01</v>
          </cell>
          <cell r="AB403">
            <v>0.01</v>
          </cell>
          <cell r="AC403">
            <v>0.01</v>
          </cell>
          <cell r="AD403">
            <v>0.01</v>
          </cell>
          <cell r="AE403">
            <v>0.01</v>
          </cell>
          <cell r="AF403">
            <v>0.01</v>
          </cell>
          <cell r="AG403">
            <v>0.01</v>
          </cell>
          <cell r="AH403">
            <v>0.01</v>
          </cell>
          <cell r="AI403">
            <v>0.01</v>
          </cell>
          <cell r="AJ403">
            <v>0.01</v>
          </cell>
          <cell r="AK403">
            <v>0.01</v>
          </cell>
          <cell r="AL403">
            <v>0.01</v>
          </cell>
          <cell r="AM403">
            <v>0.01</v>
          </cell>
          <cell r="AN403">
            <v>0.01</v>
          </cell>
          <cell r="AO403">
            <v>0.01</v>
          </cell>
          <cell r="AU403" t="e">
            <v>#N/A</v>
          </cell>
        </row>
        <row r="404">
          <cell r="A404" t="str">
            <v>EF_NO_storage_solid_Turkeys</v>
          </cell>
          <cell r="B404" t="str">
            <v>-</v>
          </cell>
          <cell r="C404" t="str">
            <v>EF_NO_storage_solid</v>
          </cell>
          <cell r="D404" t="str">
            <v>NO-N</v>
          </cell>
          <cell r="E404" t="str">
            <v>Turkeys</v>
          </cell>
          <cell r="F404" t="str">
            <v>Fraction TAN</v>
          </cell>
          <cell r="G404" t="str">
            <v>D</v>
          </cell>
          <cell r="H404" t="str">
            <v>-</v>
          </cell>
          <cell r="I404" t="str">
            <v>Table 3.10, 3B, EMEP/EEA Guidebook 2019</v>
          </cell>
          <cell r="K404">
            <v>0.01</v>
          </cell>
          <cell r="L404">
            <v>0.01</v>
          </cell>
          <cell r="M404">
            <v>0.01</v>
          </cell>
          <cell r="N404">
            <v>0.01</v>
          </cell>
          <cell r="O404">
            <v>0.01</v>
          </cell>
          <cell r="P404">
            <v>0.01</v>
          </cell>
          <cell r="Q404">
            <v>0.01</v>
          </cell>
          <cell r="R404">
            <v>0.01</v>
          </cell>
          <cell r="S404">
            <v>0.01</v>
          </cell>
          <cell r="T404">
            <v>0.01</v>
          </cell>
          <cell r="U404">
            <v>0.01</v>
          </cell>
          <cell r="V404">
            <v>0.01</v>
          </cell>
          <cell r="W404">
            <v>0.01</v>
          </cell>
          <cell r="X404">
            <v>0.01</v>
          </cell>
          <cell r="Y404">
            <v>0.01</v>
          </cell>
          <cell r="Z404">
            <v>0.01</v>
          </cell>
          <cell r="AA404">
            <v>0.01</v>
          </cell>
          <cell r="AB404">
            <v>0.01</v>
          </cell>
          <cell r="AC404">
            <v>0.01</v>
          </cell>
          <cell r="AD404">
            <v>0.01</v>
          </cell>
          <cell r="AE404">
            <v>0.01</v>
          </cell>
          <cell r="AF404">
            <v>0.01</v>
          </cell>
          <cell r="AG404">
            <v>0.01</v>
          </cell>
          <cell r="AH404">
            <v>0.01</v>
          </cell>
          <cell r="AI404">
            <v>0.01</v>
          </cell>
          <cell r="AJ404">
            <v>0.01</v>
          </cell>
          <cell r="AK404">
            <v>0.01</v>
          </cell>
          <cell r="AL404">
            <v>0.01</v>
          </cell>
          <cell r="AM404">
            <v>0.01</v>
          </cell>
          <cell r="AN404">
            <v>0.01</v>
          </cell>
          <cell r="AO404">
            <v>0.01</v>
          </cell>
          <cell r="AU404" t="e">
            <v>#N/A</v>
          </cell>
        </row>
        <row r="405">
          <cell r="A405" t="str">
            <v>EF_NO_storage_solid_Other poultry (ducks)</v>
          </cell>
          <cell r="B405" t="str">
            <v>-</v>
          </cell>
          <cell r="C405" t="str">
            <v>EF_NO_storage_solid</v>
          </cell>
          <cell r="D405" t="str">
            <v>NO-N</v>
          </cell>
          <cell r="E405" t="str">
            <v>Other poultry (ducks)</v>
          </cell>
          <cell r="F405" t="str">
            <v>Fraction TAN</v>
          </cell>
          <cell r="G405" t="str">
            <v>D</v>
          </cell>
          <cell r="H405" t="str">
            <v>-</v>
          </cell>
          <cell r="I405" t="str">
            <v>Table 3.10, 3B, EMEP/EEA Guidebook 2019</v>
          </cell>
          <cell r="K405">
            <v>0.01</v>
          </cell>
          <cell r="L405">
            <v>0.01</v>
          </cell>
          <cell r="M405">
            <v>0.01</v>
          </cell>
          <cell r="N405">
            <v>0.01</v>
          </cell>
          <cell r="O405">
            <v>0.01</v>
          </cell>
          <cell r="P405">
            <v>0.01</v>
          </cell>
          <cell r="Q405">
            <v>0.01</v>
          </cell>
          <cell r="R405">
            <v>0.01</v>
          </cell>
          <cell r="S405">
            <v>0.01</v>
          </cell>
          <cell r="T405">
            <v>0.01</v>
          </cell>
          <cell r="U405">
            <v>0.01</v>
          </cell>
          <cell r="V405">
            <v>0.01</v>
          </cell>
          <cell r="W405">
            <v>0.01</v>
          </cell>
          <cell r="X405">
            <v>0.01</v>
          </cell>
          <cell r="Y405">
            <v>0.01</v>
          </cell>
          <cell r="Z405">
            <v>0.01</v>
          </cell>
          <cell r="AA405">
            <v>0.01</v>
          </cell>
          <cell r="AB405">
            <v>0.01</v>
          </cell>
          <cell r="AC405">
            <v>0.01</v>
          </cell>
          <cell r="AD405">
            <v>0.01</v>
          </cell>
          <cell r="AE405">
            <v>0.01</v>
          </cell>
          <cell r="AF405">
            <v>0.01</v>
          </cell>
          <cell r="AG405">
            <v>0.01</v>
          </cell>
          <cell r="AH405">
            <v>0.01</v>
          </cell>
          <cell r="AI405">
            <v>0.01</v>
          </cell>
          <cell r="AJ405">
            <v>0.01</v>
          </cell>
          <cell r="AK405">
            <v>0.01</v>
          </cell>
          <cell r="AL405">
            <v>0.01</v>
          </cell>
          <cell r="AM405">
            <v>0.01</v>
          </cell>
          <cell r="AN405">
            <v>0.01</v>
          </cell>
          <cell r="AO405">
            <v>0.01</v>
          </cell>
          <cell r="AU405" t="e">
            <v>#N/A</v>
          </cell>
        </row>
        <row r="406">
          <cell r="A406" t="str">
            <v>EF_NO_storage_solid_Other poultry (geese)</v>
          </cell>
          <cell r="B406" t="str">
            <v>-</v>
          </cell>
          <cell r="C406" t="str">
            <v>EF_NO_storage_solid</v>
          </cell>
          <cell r="D406" t="str">
            <v>NO-N</v>
          </cell>
          <cell r="E406" t="str">
            <v>Other poultry (geese)</v>
          </cell>
          <cell r="F406" t="str">
            <v>Fraction TAN</v>
          </cell>
          <cell r="G406" t="str">
            <v>D</v>
          </cell>
          <cell r="H406" t="str">
            <v>-</v>
          </cell>
          <cell r="I406" t="str">
            <v>Table 3.10, 3B, EMEP/EEA Guidebook 2019</v>
          </cell>
          <cell r="K406">
            <v>0.01</v>
          </cell>
          <cell r="L406">
            <v>0.01</v>
          </cell>
          <cell r="M406">
            <v>0.01</v>
          </cell>
          <cell r="N406">
            <v>0.01</v>
          </cell>
          <cell r="O406">
            <v>0.01</v>
          </cell>
          <cell r="P406">
            <v>0.01</v>
          </cell>
          <cell r="Q406">
            <v>0.01</v>
          </cell>
          <cell r="R406">
            <v>0.01</v>
          </cell>
          <cell r="S406">
            <v>0.01</v>
          </cell>
          <cell r="T406">
            <v>0.01</v>
          </cell>
          <cell r="U406">
            <v>0.01</v>
          </cell>
          <cell r="V406">
            <v>0.01</v>
          </cell>
          <cell r="W406">
            <v>0.01</v>
          </cell>
          <cell r="X406">
            <v>0.01</v>
          </cell>
          <cell r="Y406">
            <v>0.01</v>
          </cell>
          <cell r="Z406">
            <v>0.01</v>
          </cell>
          <cell r="AA406">
            <v>0.01</v>
          </cell>
          <cell r="AB406">
            <v>0.01</v>
          </cell>
          <cell r="AC406">
            <v>0.01</v>
          </cell>
          <cell r="AD406">
            <v>0.01</v>
          </cell>
          <cell r="AE406">
            <v>0.01</v>
          </cell>
          <cell r="AF406">
            <v>0.01</v>
          </cell>
          <cell r="AG406">
            <v>0.01</v>
          </cell>
          <cell r="AH406">
            <v>0.01</v>
          </cell>
          <cell r="AI406">
            <v>0.01</v>
          </cell>
          <cell r="AJ406">
            <v>0.01</v>
          </cell>
          <cell r="AK406">
            <v>0.01</v>
          </cell>
          <cell r="AL406">
            <v>0.01</v>
          </cell>
          <cell r="AM406">
            <v>0.01</v>
          </cell>
          <cell r="AN406">
            <v>0.01</v>
          </cell>
          <cell r="AO406">
            <v>0.01</v>
          </cell>
          <cell r="AU406" t="e">
            <v>#N/A</v>
          </cell>
        </row>
        <row r="407">
          <cell r="A407" t="str">
            <v>EF_NO_storage_solid_Other animals (fur animals)</v>
          </cell>
          <cell r="B407" t="str">
            <v>-</v>
          </cell>
          <cell r="C407" t="str">
            <v>EF_NO_storage_solid</v>
          </cell>
          <cell r="D407" t="str">
            <v>NO-N</v>
          </cell>
          <cell r="E407" t="str">
            <v>Other animals (fur animals)</v>
          </cell>
          <cell r="F407" t="str">
            <v>Fraction TAN</v>
          </cell>
          <cell r="G407" t="str">
            <v>D</v>
          </cell>
          <cell r="H407" t="str">
            <v>-</v>
          </cell>
          <cell r="I407" t="str">
            <v>Table 3.10, 3B, EMEP/EEA Guidebook 2019</v>
          </cell>
          <cell r="K407">
            <v>0.01</v>
          </cell>
          <cell r="L407">
            <v>0.01</v>
          </cell>
          <cell r="M407">
            <v>0.01</v>
          </cell>
          <cell r="N407">
            <v>0.01</v>
          </cell>
          <cell r="O407">
            <v>0.01</v>
          </cell>
          <cell r="P407">
            <v>0.01</v>
          </cell>
          <cell r="Q407">
            <v>0.01</v>
          </cell>
          <cell r="R407">
            <v>0.01</v>
          </cell>
          <cell r="S407">
            <v>0.01</v>
          </cell>
          <cell r="T407">
            <v>0.01</v>
          </cell>
          <cell r="U407">
            <v>0.01</v>
          </cell>
          <cell r="V407">
            <v>0.01</v>
          </cell>
          <cell r="W407">
            <v>0.01</v>
          </cell>
          <cell r="X407">
            <v>0.01</v>
          </cell>
          <cell r="Y407">
            <v>0.01</v>
          </cell>
          <cell r="Z407">
            <v>0.01</v>
          </cell>
          <cell r="AA407">
            <v>0.01</v>
          </cell>
          <cell r="AB407">
            <v>0.01</v>
          </cell>
          <cell r="AC407">
            <v>0.01</v>
          </cell>
          <cell r="AD407">
            <v>0.01</v>
          </cell>
          <cell r="AE407">
            <v>0.01</v>
          </cell>
          <cell r="AF407">
            <v>0.01</v>
          </cell>
          <cell r="AG407">
            <v>0.01</v>
          </cell>
          <cell r="AH407">
            <v>0.01</v>
          </cell>
          <cell r="AI407">
            <v>0.01</v>
          </cell>
          <cell r="AJ407">
            <v>0.01</v>
          </cell>
          <cell r="AK407">
            <v>0.01</v>
          </cell>
          <cell r="AL407">
            <v>0.01</v>
          </cell>
          <cell r="AM407">
            <v>0.01</v>
          </cell>
          <cell r="AN407">
            <v>0.01</v>
          </cell>
          <cell r="AO407">
            <v>0.01</v>
          </cell>
          <cell r="AU407" t="e">
            <v>#N/A</v>
          </cell>
        </row>
        <row r="408">
          <cell r="A408" t="str">
            <v>EF_N2_storage_solid_Dairy cattle</v>
          </cell>
          <cell r="B408" t="str">
            <v>-</v>
          </cell>
          <cell r="C408" t="str">
            <v>EF_N2_storage_solid</v>
          </cell>
          <cell r="D408" t="str">
            <v>N2-N</v>
          </cell>
          <cell r="E408" t="str">
            <v>Dairy cattle</v>
          </cell>
          <cell r="F408" t="str">
            <v>Fraction TAN</v>
          </cell>
          <cell r="G408" t="str">
            <v>D</v>
          </cell>
          <cell r="H408" t="str">
            <v>-</v>
          </cell>
          <cell r="I408" t="str">
            <v>Table 3.10, 3B, EMEP/EEA Guidebook 2019</v>
          </cell>
          <cell r="K408">
            <v>0.3</v>
          </cell>
          <cell r="L408">
            <v>0.3</v>
          </cell>
          <cell r="M408">
            <v>0.3</v>
          </cell>
          <cell r="N408">
            <v>0.3</v>
          </cell>
          <cell r="O408">
            <v>0.3</v>
          </cell>
          <cell r="P408">
            <v>0.3</v>
          </cell>
          <cell r="Q408">
            <v>0.3</v>
          </cell>
          <cell r="R408">
            <v>0.3</v>
          </cell>
          <cell r="S408">
            <v>0.3</v>
          </cell>
          <cell r="T408">
            <v>0.3</v>
          </cell>
          <cell r="U408">
            <v>0.3</v>
          </cell>
          <cell r="V408">
            <v>0.3</v>
          </cell>
          <cell r="W408">
            <v>0.3</v>
          </cell>
          <cell r="X408">
            <v>0.3</v>
          </cell>
          <cell r="Y408">
            <v>0.3</v>
          </cell>
          <cell r="Z408">
            <v>0.3</v>
          </cell>
          <cell r="AA408">
            <v>0.3</v>
          </cell>
          <cell r="AB408">
            <v>0.3</v>
          </cell>
          <cell r="AC408">
            <v>0.3</v>
          </cell>
          <cell r="AD408">
            <v>0.3</v>
          </cell>
          <cell r="AE408">
            <v>0.3</v>
          </cell>
          <cell r="AF408">
            <v>0.3</v>
          </cell>
          <cell r="AG408">
            <v>0.3</v>
          </cell>
          <cell r="AH408">
            <v>0.3</v>
          </cell>
          <cell r="AI408">
            <v>0.3</v>
          </cell>
          <cell r="AJ408">
            <v>0.3</v>
          </cell>
          <cell r="AK408">
            <v>0.3</v>
          </cell>
          <cell r="AL408">
            <v>0.3</v>
          </cell>
          <cell r="AM408">
            <v>0.3</v>
          </cell>
          <cell r="AN408">
            <v>0.3</v>
          </cell>
          <cell r="AO408">
            <v>0.3</v>
          </cell>
          <cell r="AU408" t="e">
            <v>#N/A</v>
          </cell>
        </row>
        <row r="409">
          <cell r="A409" t="str">
            <v>EF_N2_storage_solid_Non-dairy cattle</v>
          </cell>
          <cell r="B409" t="str">
            <v>-</v>
          </cell>
          <cell r="C409" t="str">
            <v>EF_N2_storage_solid</v>
          </cell>
          <cell r="D409" t="str">
            <v>N2-N</v>
          </cell>
          <cell r="E409" t="str">
            <v>Non-dairy cattle</v>
          </cell>
          <cell r="F409" t="str">
            <v>Fraction TAN</v>
          </cell>
          <cell r="G409" t="str">
            <v>D</v>
          </cell>
          <cell r="H409" t="str">
            <v>-</v>
          </cell>
          <cell r="I409" t="str">
            <v>Table 3.10, 3B, EMEP/EEA Guidebook 2019</v>
          </cell>
          <cell r="K409">
            <v>0.3</v>
          </cell>
          <cell r="L409">
            <v>0.3</v>
          </cell>
          <cell r="M409">
            <v>0.3</v>
          </cell>
          <cell r="N409">
            <v>0.3</v>
          </cell>
          <cell r="O409">
            <v>0.3</v>
          </cell>
          <cell r="P409">
            <v>0.3</v>
          </cell>
          <cell r="Q409">
            <v>0.3</v>
          </cell>
          <cell r="R409">
            <v>0.3</v>
          </cell>
          <cell r="S409">
            <v>0.3</v>
          </cell>
          <cell r="T409">
            <v>0.3</v>
          </cell>
          <cell r="U409">
            <v>0.3</v>
          </cell>
          <cell r="V409">
            <v>0.3</v>
          </cell>
          <cell r="W409">
            <v>0.3</v>
          </cell>
          <cell r="X409">
            <v>0.3</v>
          </cell>
          <cell r="Y409">
            <v>0.3</v>
          </cell>
          <cell r="Z409">
            <v>0.3</v>
          </cell>
          <cell r="AA409">
            <v>0.3</v>
          </cell>
          <cell r="AB409">
            <v>0.3</v>
          </cell>
          <cell r="AC409">
            <v>0.3</v>
          </cell>
          <cell r="AD409">
            <v>0.3</v>
          </cell>
          <cell r="AE409">
            <v>0.3</v>
          </cell>
          <cell r="AF409">
            <v>0.3</v>
          </cell>
          <cell r="AG409">
            <v>0.3</v>
          </cell>
          <cell r="AH409">
            <v>0.3</v>
          </cell>
          <cell r="AI409">
            <v>0.3</v>
          </cell>
          <cell r="AJ409">
            <v>0.3</v>
          </cell>
          <cell r="AK409">
            <v>0.3</v>
          </cell>
          <cell r="AL409">
            <v>0.3</v>
          </cell>
          <cell r="AM409">
            <v>0.3</v>
          </cell>
          <cell r="AN409">
            <v>0.3</v>
          </cell>
          <cell r="AO409">
            <v>0.3</v>
          </cell>
          <cell r="AU409" t="e">
            <v>#N/A</v>
          </cell>
        </row>
        <row r="410">
          <cell r="A410" t="str">
            <v>EF_N2_storage_solid_Non-dairy cattle (calves)</v>
          </cell>
          <cell r="B410" t="str">
            <v>-</v>
          </cell>
          <cell r="C410" t="str">
            <v>EF_N2_storage_solid</v>
          </cell>
          <cell r="D410" t="str">
            <v>N2-N</v>
          </cell>
          <cell r="E410" t="str">
            <v>Non-dairy cattle (calves)</v>
          </cell>
          <cell r="F410" t="str">
            <v>Fraction TAN</v>
          </cell>
          <cell r="G410" t="str">
            <v>D</v>
          </cell>
          <cell r="H410" t="str">
            <v>-</v>
          </cell>
          <cell r="I410" t="str">
            <v>Table 3.10, 3B, EMEP/EEA Guidebook 2019</v>
          </cell>
          <cell r="K410">
            <v>0.3</v>
          </cell>
          <cell r="L410">
            <v>0.3</v>
          </cell>
          <cell r="M410">
            <v>0.3</v>
          </cell>
          <cell r="N410">
            <v>0.3</v>
          </cell>
          <cell r="O410">
            <v>0.3</v>
          </cell>
          <cell r="P410">
            <v>0.3</v>
          </cell>
          <cell r="Q410">
            <v>0.3</v>
          </cell>
          <cell r="R410">
            <v>0.3</v>
          </cell>
          <cell r="S410">
            <v>0.3</v>
          </cell>
          <cell r="T410">
            <v>0.3</v>
          </cell>
          <cell r="U410">
            <v>0.3</v>
          </cell>
          <cell r="V410">
            <v>0.3</v>
          </cell>
          <cell r="W410">
            <v>0.3</v>
          </cell>
          <cell r="X410">
            <v>0.3</v>
          </cell>
          <cell r="Y410">
            <v>0.3</v>
          </cell>
          <cell r="Z410">
            <v>0.3</v>
          </cell>
          <cell r="AA410">
            <v>0.3</v>
          </cell>
          <cell r="AB410">
            <v>0.3</v>
          </cell>
          <cell r="AC410">
            <v>0.3</v>
          </cell>
          <cell r="AD410">
            <v>0.3</v>
          </cell>
          <cell r="AE410">
            <v>0.3</v>
          </cell>
          <cell r="AF410">
            <v>0.3</v>
          </cell>
          <cell r="AG410">
            <v>0.3</v>
          </cell>
          <cell r="AH410">
            <v>0.3</v>
          </cell>
          <cell r="AI410">
            <v>0.3</v>
          </cell>
          <cell r="AJ410">
            <v>0.3</v>
          </cell>
          <cell r="AK410">
            <v>0.3</v>
          </cell>
          <cell r="AL410">
            <v>0.3</v>
          </cell>
          <cell r="AM410">
            <v>0.3</v>
          </cell>
          <cell r="AN410">
            <v>0.3</v>
          </cell>
          <cell r="AO410">
            <v>0.3</v>
          </cell>
          <cell r="AU410" t="e">
            <v>#N/A</v>
          </cell>
        </row>
        <row r="411">
          <cell r="A411" t="str">
            <v>EF_N2_storage_solid_Sheep</v>
          </cell>
          <cell r="B411" t="str">
            <v>-</v>
          </cell>
          <cell r="C411" t="str">
            <v>EF_N2_storage_solid</v>
          </cell>
          <cell r="D411" t="str">
            <v>N2-N</v>
          </cell>
          <cell r="E411" t="str">
            <v>Sheep</v>
          </cell>
          <cell r="F411" t="str">
            <v>Fraction TAN</v>
          </cell>
          <cell r="G411" t="str">
            <v>D</v>
          </cell>
          <cell r="H411" t="str">
            <v>-</v>
          </cell>
          <cell r="I411" t="str">
            <v>Table 3.10, 3B, EMEP/EEA Guidebook 2019</v>
          </cell>
          <cell r="K411">
            <v>0.3</v>
          </cell>
          <cell r="L411">
            <v>0.3</v>
          </cell>
          <cell r="M411">
            <v>0.3</v>
          </cell>
          <cell r="N411">
            <v>0.3</v>
          </cell>
          <cell r="O411">
            <v>0.3</v>
          </cell>
          <cell r="P411">
            <v>0.3</v>
          </cell>
          <cell r="Q411">
            <v>0.3</v>
          </cell>
          <cell r="R411">
            <v>0.3</v>
          </cell>
          <cell r="S411">
            <v>0.3</v>
          </cell>
          <cell r="T411">
            <v>0.3</v>
          </cell>
          <cell r="U411">
            <v>0.3</v>
          </cell>
          <cell r="V411">
            <v>0.3</v>
          </cell>
          <cell r="W411">
            <v>0.3</v>
          </cell>
          <cell r="X411">
            <v>0.3</v>
          </cell>
          <cell r="Y411">
            <v>0.3</v>
          </cell>
          <cell r="Z411">
            <v>0.3</v>
          </cell>
          <cell r="AA411">
            <v>0.3</v>
          </cell>
          <cell r="AB411">
            <v>0.3</v>
          </cell>
          <cell r="AC411">
            <v>0.3</v>
          </cell>
          <cell r="AD411">
            <v>0.3</v>
          </cell>
          <cell r="AE411">
            <v>0.3</v>
          </cell>
          <cell r="AF411">
            <v>0.3</v>
          </cell>
          <cell r="AG411">
            <v>0.3</v>
          </cell>
          <cell r="AH411">
            <v>0.3</v>
          </cell>
          <cell r="AI411">
            <v>0.3</v>
          </cell>
          <cell r="AJ411">
            <v>0.3</v>
          </cell>
          <cell r="AK411">
            <v>0.3</v>
          </cell>
          <cell r="AL411">
            <v>0.3</v>
          </cell>
          <cell r="AM411">
            <v>0.3</v>
          </cell>
          <cell r="AN411">
            <v>0.3</v>
          </cell>
          <cell r="AO411">
            <v>0.3</v>
          </cell>
          <cell r="AU411" t="e">
            <v>#N/A</v>
          </cell>
        </row>
        <row r="412">
          <cell r="A412" t="str">
            <v>EF_N2_storage_solid_Swine (finishing pigs)</v>
          </cell>
          <cell r="B412" t="str">
            <v>-</v>
          </cell>
          <cell r="C412" t="str">
            <v>EF_N2_storage_solid</v>
          </cell>
          <cell r="D412" t="str">
            <v>N2-N</v>
          </cell>
          <cell r="E412" t="str">
            <v>Swine (finishing pigs)</v>
          </cell>
          <cell r="F412" t="str">
            <v>Fraction TAN</v>
          </cell>
          <cell r="G412" t="str">
            <v>D</v>
          </cell>
          <cell r="H412" t="str">
            <v>-</v>
          </cell>
          <cell r="I412" t="str">
            <v>Table 3.10, 3B, EMEP/EEA Guidebook 2019</v>
          </cell>
          <cell r="K412">
            <v>0.3</v>
          </cell>
          <cell r="L412">
            <v>0.3</v>
          </cell>
          <cell r="M412">
            <v>0.3</v>
          </cell>
          <cell r="N412">
            <v>0.3</v>
          </cell>
          <cell r="O412">
            <v>0.3</v>
          </cell>
          <cell r="P412">
            <v>0.3</v>
          </cell>
          <cell r="Q412">
            <v>0.3</v>
          </cell>
          <cell r="R412">
            <v>0.3</v>
          </cell>
          <cell r="S412">
            <v>0.3</v>
          </cell>
          <cell r="T412">
            <v>0.3</v>
          </cell>
          <cell r="U412">
            <v>0.3</v>
          </cell>
          <cell r="V412">
            <v>0.3</v>
          </cell>
          <cell r="W412">
            <v>0.3</v>
          </cell>
          <cell r="X412">
            <v>0.3</v>
          </cell>
          <cell r="Y412">
            <v>0.3</v>
          </cell>
          <cell r="Z412">
            <v>0.3</v>
          </cell>
          <cell r="AA412">
            <v>0.3</v>
          </cell>
          <cell r="AB412">
            <v>0.3</v>
          </cell>
          <cell r="AC412">
            <v>0.3</v>
          </cell>
          <cell r="AD412">
            <v>0.3</v>
          </cell>
          <cell r="AE412">
            <v>0.3</v>
          </cell>
          <cell r="AF412">
            <v>0.3</v>
          </cell>
          <cell r="AG412">
            <v>0.3</v>
          </cell>
          <cell r="AH412">
            <v>0.3</v>
          </cell>
          <cell r="AI412">
            <v>0.3</v>
          </cell>
          <cell r="AJ412">
            <v>0.3</v>
          </cell>
          <cell r="AK412">
            <v>0.3</v>
          </cell>
          <cell r="AL412">
            <v>0.3</v>
          </cell>
          <cell r="AM412">
            <v>0.3</v>
          </cell>
          <cell r="AN412">
            <v>0.3</v>
          </cell>
          <cell r="AO412">
            <v>0.3</v>
          </cell>
          <cell r="AU412" t="e">
            <v>#N/A</v>
          </cell>
        </row>
        <row r="413">
          <cell r="A413" t="str">
            <v>EF_N2_storage_solid_Swine (sows)</v>
          </cell>
          <cell r="B413" t="str">
            <v>-</v>
          </cell>
          <cell r="C413" t="str">
            <v>EF_N2_storage_solid</v>
          </cell>
          <cell r="D413" t="str">
            <v>N2-N</v>
          </cell>
          <cell r="E413" t="str">
            <v>Swine (sows)</v>
          </cell>
          <cell r="F413" t="str">
            <v>Fraction TAN</v>
          </cell>
          <cell r="G413" t="str">
            <v>D</v>
          </cell>
          <cell r="H413" t="str">
            <v>-</v>
          </cell>
          <cell r="I413" t="str">
            <v>Table 3.10, 3B, EMEP/EEA Guidebook 2019</v>
          </cell>
          <cell r="K413">
            <v>0.3</v>
          </cell>
          <cell r="L413">
            <v>0.3</v>
          </cell>
          <cell r="M413">
            <v>0.3</v>
          </cell>
          <cell r="N413">
            <v>0.3</v>
          </cell>
          <cell r="O413">
            <v>0.3</v>
          </cell>
          <cell r="P413">
            <v>0.3</v>
          </cell>
          <cell r="Q413">
            <v>0.3</v>
          </cell>
          <cell r="R413">
            <v>0.3</v>
          </cell>
          <cell r="S413">
            <v>0.3</v>
          </cell>
          <cell r="T413">
            <v>0.3</v>
          </cell>
          <cell r="U413">
            <v>0.3</v>
          </cell>
          <cell r="V413">
            <v>0.3</v>
          </cell>
          <cell r="W413">
            <v>0.3</v>
          </cell>
          <cell r="X413">
            <v>0.3</v>
          </cell>
          <cell r="Y413">
            <v>0.3</v>
          </cell>
          <cell r="Z413">
            <v>0.3</v>
          </cell>
          <cell r="AA413">
            <v>0.3</v>
          </cell>
          <cell r="AB413">
            <v>0.3</v>
          </cell>
          <cell r="AC413">
            <v>0.3</v>
          </cell>
          <cell r="AD413">
            <v>0.3</v>
          </cell>
          <cell r="AE413">
            <v>0.3</v>
          </cell>
          <cell r="AF413">
            <v>0.3</v>
          </cell>
          <cell r="AG413">
            <v>0.3</v>
          </cell>
          <cell r="AH413">
            <v>0.3</v>
          </cell>
          <cell r="AI413">
            <v>0.3</v>
          </cell>
          <cell r="AJ413">
            <v>0.3</v>
          </cell>
          <cell r="AK413">
            <v>0.3</v>
          </cell>
          <cell r="AL413">
            <v>0.3</v>
          </cell>
          <cell r="AM413">
            <v>0.3</v>
          </cell>
          <cell r="AN413">
            <v>0.3</v>
          </cell>
          <cell r="AO413">
            <v>0.3</v>
          </cell>
          <cell r="AU413" t="e">
            <v>#N/A</v>
          </cell>
        </row>
        <row r="414">
          <cell r="A414" t="str">
            <v>EF_N2_storage_solid_Buffalo</v>
          </cell>
          <cell r="B414" t="str">
            <v>-</v>
          </cell>
          <cell r="C414" t="str">
            <v>EF_N2_storage_solid</v>
          </cell>
          <cell r="D414" t="str">
            <v>N2-N</v>
          </cell>
          <cell r="E414" t="str">
            <v>Buffalo</v>
          </cell>
          <cell r="F414" t="str">
            <v>Fraction TAN</v>
          </cell>
          <cell r="G414" t="str">
            <v>D</v>
          </cell>
          <cell r="H414" t="str">
            <v>-</v>
          </cell>
          <cell r="I414" t="str">
            <v>Table 3.10, 3B, EMEP/EEA Guidebook 2019</v>
          </cell>
          <cell r="K414">
            <v>0.3</v>
          </cell>
          <cell r="L414">
            <v>0.3</v>
          </cell>
          <cell r="M414">
            <v>0.3</v>
          </cell>
          <cell r="N414">
            <v>0.3</v>
          </cell>
          <cell r="O414">
            <v>0.3</v>
          </cell>
          <cell r="P414">
            <v>0.3</v>
          </cell>
          <cell r="Q414">
            <v>0.3</v>
          </cell>
          <cell r="R414">
            <v>0.3</v>
          </cell>
          <cell r="S414">
            <v>0.3</v>
          </cell>
          <cell r="T414">
            <v>0.3</v>
          </cell>
          <cell r="U414">
            <v>0.3</v>
          </cell>
          <cell r="V414">
            <v>0.3</v>
          </cell>
          <cell r="W414">
            <v>0.3</v>
          </cell>
          <cell r="X414">
            <v>0.3</v>
          </cell>
          <cell r="Y414">
            <v>0.3</v>
          </cell>
          <cell r="Z414">
            <v>0.3</v>
          </cell>
          <cell r="AA414">
            <v>0.3</v>
          </cell>
          <cell r="AB414">
            <v>0.3</v>
          </cell>
          <cell r="AC414">
            <v>0.3</v>
          </cell>
          <cell r="AD414">
            <v>0.3</v>
          </cell>
          <cell r="AE414">
            <v>0.3</v>
          </cell>
          <cell r="AF414">
            <v>0.3</v>
          </cell>
          <cell r="AG414">
            <v>0.3</v>
          </cell>
          <cell r="AH414">
            <v>0.3</v>
          </cell>
          <cell r="AI414">
            <v>0.3</v>
          </cell>
          <cell r="AJ414">
            <v>0.3</v>
          </cell>
          <cell r="AK414">
            <v>0.3</v>
          </cell>
          <cell r="AL414">
            <v>0.3</v>
          </cell>
          <cell r="AM414">
            <v>0.3</v>
          </cell>
          <cell r="AN414">
            <v>0.3</v>
          </cell>
          <cell r="AO414">
            <v>0.3</v>
          </cell>
          <cell r="AU414" t="e">
            <v>#N/A</v>
          </cell>
        </row>
        <row r="415">
          <cell r="A415" t="str">
            <v>EF_N2_storage_solid_Goats</v>
          </cell>
          <cell r="B415" t="str">
            <v>-</v>
          </cell>
          <cell r="C415" t="str">
            <v>EF_N2_storage_solid</v>
          </cell>
          <cell r="D415" t="str">
            <v>N2-N</v>
          </cell>
          <cell r="E415" t="str">
            <v>Goats</v>
          </cell>
          <cell r="F415" t="str">
            <v>Fraction TAN</v>
          </cell>
          <cell r="G415" t="str">
            <v>D</v>
          </cell>
          <cell r="H415" t="str">
            <v>-</v>
          </cell>
          <cell r="I415" t="str">
            <v>Table 3.10, 3B, EMEP/EEA Guidebook 2019</v>
          </cell>
          <cell r="K415">
            <v>0.3</v>
          </cell>
          <cell r="L415">
            <v>0.3</v>
          </cell>
          <cell r="M415">
            <v>0.3</v>
          </cell>
          <cell r="N415">
            <v>0.3</v>
          </cell>
          <cell r="O415">
            <v>0.3</v>
          </cell>
          <cell r="P415">
            <v>0.3</v>
          </cell>
          <cell r="Q415">
            <v>0.3</v>
          </cell>
          <cell r="R415">
            <v>0.3</v>
          </cell>
          <cell r="S415">
            <v>0.3</v>
          </cell>
          <cell r="T415">
            <v>0.3</v>
          </cell>
          <cell r="U415">
            <v>0.3</v>
          </cell>
          <cell r="V415">
            <v>0.3</v>
          </cell>
          <cell r="W415">
            <v>0.3</v>
          </cell>
          <cell r="X415">
            <v>0.3</v>
          </cell>
          <cell r="Y415">
            <v>0.3</v>
          </cell>
          <cell r="Z415">
            <v>0.3</v>
          </cell>
          <cell r="AA415">
            <v>0.3</v>
          </cell>
          <cell r="AB415">
            <v>0.3</v>
          </cell>
          <cell r="AC415">
            <v>0.3</v>
          </cell>
          <cell r="AD415">
            <v>0.3</v>
          </cell>
          <cell r="AE415">
            <v>0.3</v>
          </cell>
          <cell r="AF415">
            <v>0.3</v>
          </cell>
          <cell r="AG415">
            <v>0.3</v>
          </cell>
          <cell r="AH415">
            <v>0.3</v>
          </cell>
          <cell r="AI415">
            <v>0.3</v>
          </cell>
          <cell r="AJ415">
            <v>0.3</v>
          </cell>
          <cell r="AK415">
            <v>0.3</v>
          </cell>
          <cell r="AL415">
            <v>0.3</v>
          </cell>
          <cell r="AM415">
            <v>0.3</v>
          </cell>
          <cell r="AN415">
            <v>0.3</v>
          </cell>
          <cell r="AO415">
            <v>0.3</v>
          </cell>
          <cell r="AU415" t="e">
            <v>#N/A</v>
          </cell>
        </row>
        <row r="416">
          <cell r="A416" t="str">
            <v>EF_N2_storage_solid_Horses</v>
          </cell>
          <cell r="B416" t="str">
            <v>-</v>
          </cell>
          <cell r="C416" t="str">
            <v>EF_N2_storage_solid</v>
          </cell>
          <cell r="D416" t="str">
            <v>N2-N</v>
          </cell>
          <cell r="E416" t="str">
            <v>Horses</v>
          </cell>
          <cell r="F416" t="str">
            <v>Fraction TAN</v>
          </cell>
          <cell r="G416" t="str">
            <v>D</v>
          </cell>
          <cell r="H416" t="str">
            <v>-</v>
          </cell>
          <cell r="I416" t="str">
            <v>Table 3.10, 3B, EMEP/EEA Guidebook 2019</v>
          </cell>
          <cell r="K416">
            <v>0.3</v>
          </cell>
          <cell r="L416">
            <v>0.3</v>
          </cell>
          <cell r="M416">
            <v>0.3</v>
          </cell>
          <cell r="N416">
            <v>0.3</v>
          </cell>
          <cell r="O416">
            <v>0.3</v>
          </cell>
          <cell r="P416">
            <v>0.3</v>
          </cell>
          <cell r="Q416">
            <v>0.3</v>
          </cell>
          <cell r="R416">
            <v>0.3</v>
          </cell>
          <cell r="S416">
            <v>0.3</v>
          </cell>
          <cell r="T416">
            <v>0.3</v>
          </cell>
          <cell r="U416">
            <v>0.3</v>
          </cell>
          <cell r="V416">
            <v>0.3</v>
          </cell>
          <cell r="W416">
            <v>0.3</v>
          </cell>
          <cell r="X416">
            <v>0.3</v>
          </cell>
          <cell r="Y416">
            <v>0.3</v>
          </cell>
          <cell r="Z416">
            <v>0.3</v>
          </cell>
          <cell r="AA416">
            <v>0.3</v>
          </cell>
          <cell r="AB416">
            <v>0.3</v>
          </cell>
          <cell r="AC416">
            <v>0.3</v>
          </cell>
          <cell r="AD416">
            <v>0.3</v>
          </cell>
          <cell r="AE416">
            <v>0.3</v>
          </cell>
          <cell r="AF416">
            <v>0.3</v>
          </cell>
          <cell r="AG416">
            <v>0.3</v>
          </cell>
          <cell r="AH416">
            <v>0.3</v>
          </cell>
          <cell r="AI416">
            <v>0.3</v>
          </cell>
          <cell r="AJ416">
            <v>0.3</v>
          </cell>
          <cell r="AK416">
            <v>0.3</v>
          </cell>
          <cell r="AL416">
            <v>0.3</v>
          </cell>
          <cell r="AM416">
            <v>0.3</v>
          </cell>
          <cell r="AN416">
            <v>0.3</v>
          </cell>
          <cell r="AO416">
            <v>0.3</v>
          </cell>
          <cell r="AU416" t="e">
            <v>#N/A</v>
          </cell>
        </row>
        <row r="417">
          <cell r="A417" t="str">
            <v>EF_N2_storage_solid_Mules and asses</v>
          </cell>
          <cell r="B417" t="str">
            <v>-</v>
          </cell>
          <cell r="C417" t="str">
            <v>EF_N2_storage_solid</v>
          </cell>
          <cell r="D417" t="str">
            <v>N2-N</v>
          </cell>
          <cell r="E417" t="str">
            <v>Mules and asses</v>
          </cell>
          <cell r="F417" t="str">
            <v>Fraction TAN</v>
          </cell>
          <cell r="G417" t="str">
            <v>D</v>
          </cell>
          <cell r="H417" t="str">
            <v>-</v>
          </cell>
          <cell r="I417" t="str">
            <v>Table 3.10, 3B, EMEP/EEA Guidebook 2019</v>
          </cell>
          <cell r="K417">
            <v>0.3</v>
          </cell>
          <cell r="L417">
            <v>0.3</v>
          </cell>
          <cell r="M417">
            <v>0.3</v>
          </cell>
          <cell r="N417">
            <v>0.3</v>
          </cell>
          <cell r="O417">
            <v>0.3</v>
          </cell>
          <cell r="P417">
            <v>0.3</v>
          </cell>
          <cell r="Q417">
            <v>0.3</v>
          </cell>
          <cell r="R417">
            <v>0.3</v>
          </cell>
          <cell r="S417">
            <v>0.3</v>
          </cell>
          <cell r="T417">
            <v>0.3</v>
          </cell>
          <cell r="U417">
            <v>0.3</v>
          </cell>
          <cell r="V417">
            <v>0.3</v>
          </cell>
          <cell r="W417">
            <v>0.3</v>
          </cell>
          <cell r="X417">
            <v>0.3</v>
          </cell>
          <cell r="Y417">
            <v>0.3</v>
          </cell>
          <cell r="Z417">
            <v>0.3</v>
          </cell>
          <cell r="AA417">
            <v>0.3</v>
          </cell>
          <cell r="AB417">
            <v>0.3</v>
          </cell>
          <cell r="AC417">
            <v>0.3</v>
          </cell>
          <cell r="AD417">
            <v>0.3</v>
          </cell>
          <cell r="AE417">
            <v>0.3</v>
          </cell>
          <cell r="AF417">
            <v>0.3</v>
          </cell>
          <cell r="AG417">
            <v>0.3</v>
          </cell>
          <cell r="AH417">
            <v>0.3</v>
          </cell>
          <cell r="AI417">
            <v>0.3</v>
          </cell>
          <cell r="AJ417">
            <v>0.3</v>
          </cell>
          <cell r="AK417">
            <v>0.3</v>
          </cell>
          <cell r="AL417">
            <v>0.3</v>
          </cell>
          <cell r="AM417">
            <v>0.3</v>
          </cell>
          <cell r="AN417">
            <v>0.3</v>
          </cell>
          <cell r="AO417">
            <v>0.3</v>
          </cell>
          <cell r="AU417" t="e">
            <v>#N/A</v>
          </cell>
        </row>
        <row r="418">
          <cell r="A418" t="str">
            <v>EF_N2_storage_solid_Laying hens</v>
          </cell>
          <cell r="B418" t="str">
            <v>-</v>
          </cell>
          <cell r="C418" t="str">
            <v>EF_N2_storage_solid</v>
          </cell>
          <cell r="D418" t="str">
            <v>N2-N</v>
          </cell>
          <cell r="E418" t="str">
            <v>Laying hens</v>
          </cell>
          <cell r="F418" t="str">
            <v>Fraction TAN</v>
          </cell>
          <cell r="G418" t="str">
            <v>D</v>
          </cell>
          <cell r="H418" t="str">
            <v>-</v>
          </cell>
          <cell r="I418" t="str">
            <v>Table 3.10, 3B, EMEP/EEA Guidebook 2019</v>
          </cell>
          <cell r="K418">
            <v>0.3</v>
          </cell>
          <cell r="L418">
            <v>0.3</v>
          </cell>
          <cell r="M418">
            <v>0.3</v>
          </cell>
          <cell r="N418">
            <v>0.3</v>
          </cell>
          <cell r="O418">
            <v>0.3</v>
          </cell>
          <cell r="P418">
            <v>0.3</v>
          </cell>
          <cell r="Q418">
            <v>0.3</v>
          </cell>
          <cell r="R418">
            <v>0.3</v>
          </cell>
          <cell r="S418">
            <v>0.3</v>
          </cell>
          <cell r="T418">
            <v>0.3</v>
          </cell>
          <cell r="U418">
            <v>0.3</v>
          </cell>
          <cell r="V418">
            <v>0.3</v>
          </cell>
          <cell r="W418">
            <v>0.3</v>
          </cell>
          <cell r="X418">
            <v>0.3</v>
          </cell>
          <cell r="Y418">
            <v>0.3</v>
          </cell>
          <cell r="Z418">
            <v>0.3</v>
          </cell>
          <cell r="AA418">
            <v>0.3</v>
          </cell>
          <cell r="AB418">
            <v>0.3</v>
          </cell>
          <cell r="AC418">
            <v>0.3</v>
          </cell>
          <cell r="AD418">
            <v>0.3</v>
          </cell>
          <cell r="AE418">
            <v>0.3</v>
          </cell>
          <cell r="AF418">
            <v>0.3</v>
          </cell>
          <cell r="AG418">
            <v>0.3</v>
          </cell>
          <cell r="AH418">
            <v>0.3</v>
          </cell>
          <cell r="AI418">
            <v>0.3</v>
          </cell>
          <cell r="AJ418">
            <v>0.3</v>
          </cell>
          <cell r="AK418">
            <v>0.3</v>
          </cell>
          <cell r="AL418">
            <v>0.3</v>
          </cell>
          <cell r="AM418">
            <v>0.3</v>
          </cell>
          <cell r="AN418">
            <v>0.3</v>
          </cell>
          <cell r="AO418">
            <v>0.3</v>
          </cell>
          <cell r="AU418" t="e">
            <v>#N/A</v>
          </cell>
        </row>
        <row r="419">
          <cell r="A419" t="str">
            <v>EF_N2_storage_solid_Broilers</v>
          </cell>
          <cell r="B419" t="str">
            <v>-</v>
          </cell>
          <cell r="C419" t="str">
            <v>EF_N2_storage_solid</v>
          </cell>
          <cell r="D419" t="str">
            <v>N2-N</v>
          </cell>
          <cell r="E419" t="str">
            <v>Broilers</v>
          </cell>
          <cell r="F419" t="str">
            <v>Fraction TAN</v>
          </cell>
          <cell r="G419" t="str">
            <v>D</v>
          </cell>
          <cell r="H419" t="str">
            <v>-</v>
          </cell>
          <cell r="I419" t="str">
            <v>Table 3.10, 3B, EMEP/EEA Guidebook 2019</v>
          </cell>
          <cell r="K419">
            <v>0.3</v>
          </cell>
          <cell r="L419">
            <v>0.3</v>
          </cell>
          <cell r="M419">
            <v>0.3</v>
          </cell>
          <cell r="N419">
            <v>0.3</v>
          </cell>
          <cell r="O419">
            <v>0.3</v>
          </cell>
          <cell r="P419">
            <v>0.3</v>
          </cell>
          <cell r="Q419">
            <v>0.3</v>
          </cell>
          <cell r="R419">
            <v>0.3</v>
          </cell>
          <cell r="S419">
            <v>0.3</v>
          </cell>
          <cell r="T419">
            <v>0.3</v>
          </cell>
          <cell r="U419">
            <v>0.3</v>
          </cell>
          <cell r="V419">
            <v>0.3</v>
          </cell>
          <cell r="W419">
            <v>0.3</v>
          </cell>
          <cell r="X419">
            <v>0.3</v>
          </cell>
          <cell r="Y419">
            <v>0.3</v>
          </cell>
          <cell r="Z419">
            <v>0.3</v>
          </cell>
          <cell r="AA419">
            <v>0.3</v>
          </cell>
          <cell r="AB419">
            <v>0.3</v>
          </cell>
          <cell r="AC419">
            <v>0.3</v>
          </cell>
          <cell r="AD419">
            <v>0.3</v>
          </cell>
          <cell r="AE419">
            <v>0.3</v>
          </cell>
          <cell r="AF419">
            <v>0.3</v>
          </cell>
          <cell r="AG419">
            <v>0.3</v>
          </cell>
          <cell r="AH419">
            <v>0.3</v>
          </cell>
          <cell r="AI419">
            <v>0.3</v>
          </cell>
          <cell r="AJ419">
            <v>0.3</v>
          </cell>
          <cell r="AK419">
            <v>0.3</v>
          </cell>
          <cell r="AL419">
            <v>0.3</v>
          </cell>
          <cell r="AM419">
            <v>0.3</v>
          </cell>
          <cell r="AN419">
            <v>0.3</v>
          </cell>
          <cell r="AO419">
            <v>0.3</v>
          </cell>
          <cell r="AU419" t="e">
            <v>#N/A</v>
          </cell>
        </row>
        <row r="420">
          <cell r="A420" t="str">
            <v>EF_N2_storage_solid_Turkeys</v>
          </cell>
          <cell r="B420" t="str">
            <v>-</v>
          </cell>
          <cell r="C420" t="str">
            <v>EF_N2_storage_solid</v>
          </cell>
          <cell r="D420" t="str">
            <v>N2-N</v>
          </cell>
          <cell r="E420" t="str">
            <v>Turkeys</v>
          </cell>
          <cell r="F420" t="str">
            <v>Fraction TAN</v>
          </cell>
          <cell r="G420" t="str">
            <v>D</v>
          </cell>
          <cell r="H420" t="str">
            <v>-</v>
          </cell>
          <cell r="I420" t="str">
            <v>Table 3.10, 3B, EMEP/EEA Guidebook 2019</v>
          </cell>
          <cell r="K420">
            <v>0.3</v>
          </cell>
          <cell r="L420">
            <v>0.3</v>
          </cell>
          <cell r="M420">
            <v>0.3</v>
          </cell>
          <cell r="N420">
            <v>0.3</v>
          </cell>
          <cell r="O420">
            <v>0.3</v>
          </cell>
          <cell r="P420">
            <v>0.3</v>
          </cell>
          <cell r="Q420">
            <v>0.3</v>
          </cell>
          <cell r="R420">
            <v>0.3</v>
          </cell>
          <cell r="S420">
            <v>0.3</v>
          </cell>
          <cell r="T420">
            <v>0.3</v>
          </cell>
          <cell r="U420">
            <v>0.3</v>
          </cell>
          <cell r="V420">
            <v>0.3</v>
          </cell>
          <cell r="W420">
            <v>0.3</v>
          </cell>
          <cell r="X420">
            <v>0.3</v>
          </cell>
          <cell r="Y420">
            <v>0.3</v>
          </cell>
          <cell r="Z420">
            <v>0.3</v>
          </cell>
          <cell r="AA420">
            <v>0.3</v>
          </cell>
          <cell r="AB420">
            <v>0.3</v>
          </cell>
          <cell r="AC420">
            <v>0.3</v>
          </cell>
          <cell r="AD420">
            <v>0.3</v>
          </cell>
          <cell r="AE420">
            <v>0.3</v>
          </cell>
          <cell r="AF420">
            <v>0.3</v>
          </cell>
          <cell r="AG420">
            <v>0.3</v>
          </cell>
          <cell r="AH420">
            <v>0.3</v>
          </cell>
          <cell r="AI420">
            <v>0.3</v>
          </cell>
          <cell r="AJ420">
            <v>0.3</v>
          </cell>
          <cell r="AK420">
            <v>0.3</v>
          </cell>
          <cell r="AL420">
            <v>0.3</v>
          </cell>
          <cell r="AM420">
            <v>0.3</v>
          </cell>
          <cell r="AN420">
            <v>0.3</v>
          </cell>
          <cell r="AO420">
            <v>0.3</v>
          </cell>
          <cell r="AU420" t="e">
            <v>#N/A</v>
          </cell>
        </row>
        <row r="421">
          <cell r="A421" t="str">
            <v>EF_N2_storage_solid_Other poultry (ducks)</v>
          </cell>
          <cell r="B421" t="str">
            <v>-</v>
          </cell>
          <cell r="C421" t="str">
            <v>EF_N2_storage_solid</v>
          </cell>
          <cell r="D421" t="str">
            <v>N2-N</v>
          </cell>
          <cell r="E421" t="str">
            <v>Other poultry (ducks)</v>
          </cell>
          <cell r="F421" t="str">
            <v>Fraction TAN</v>
          </cell>
          <cell r="G421" t="str">
            <v>D</v>
          </cell>
          <cell r="H421" t="str">
            <v>-</v>
          </cell>
          <cell r="I421" t="str">
            <v>Table 3.10, 3B, EMEP/EEA Guidebook 2019</v>
          </cell>
          <cell r="K421">
            <v>0.3</v>
          </cell>
          <cell r="L421">
            <v>0.3</v>
          </cell>
          <cell r="M421">
            <v>0.3</v>
          </cell>
          <cell r="N421">
            <v>0.3</v>
          </cell>
          <cell r="O421">
            <v>0.3</v>
          </cell>
          <cell r="P421">
            <v>0.3</v>
          </cell>
          <cell r="Q421">
            <v>0.3</v>
          </cell>
          <cell r="R421">
            <v>0.3</v>
          </cell>
          <cell r="S421">
            <v>0.3</v>
          </cell>
          <cell r="T421">
            <v>0.3</v>
          </cell>
          <cell r="U421">
            <v>0.3</v>
          </cell>
          <cell r="V421">
            <v>0.3</v>
          </cell>
          <cell r="W421">
            <v>0.3</v>
          </cell>
          <cell r="X421">
            <v>0.3</v>
          </cell>
          <cell r="Y421">
            <v>0.3</v>
          </cell>
          <cell r="Z421">
            <v>0.3</v>
          </cell>
          <cell r="AA421">
            <v>0.3</v>
          </cell>
          <cell r="AB421">
            <v>0.3</v>
          </cell>
          <cell r="AC421">
            <v>0.3</v>
          </cell>
          <cell r="AD421">
            <v>0.3</v>
          </cell>
          <cell r="AE421">
            <v>0.3</v>
          </cell>
          <cell r="AF421">
            <v>0.3</v>
          </cell>
          <cell r="AG421">
            <v>0.3</v>
          </cell>
          <cell r="AH421">
            <v>0.3</v>
          </cell>
          <cell r="AI421">
            <v>0.3</v>
          </cell>
          <cell r="AJ421">
            <v>0.3</v>
          </cell>
          <cell r="AK421">
            <v>0.3</v>
          </cell>
          <cell r="AL421">
            <v>0.3</v>
          </cell>
          <cell r="AM421">
            <v>0.3</v>
          </cell>
          <cell r="AN421">
            <v>0.3</v>
          </cell>
          <cell r="AO421">
            <v>0.3</v>
          </cell>
          <cell r="AU421" t="e">
            <v>#N/A</v>
          </cell>
        </row>
        <row r="422">
          <cell r="A422" t="str">
            <v>EF_N2_storage_solid_Other poultry (geese)</v>
          </cell>
          <cell r="B422" t="str">
            <v>-</v>
          </cell>
          <cell r="C422" t="str">
            <v>EF_N2_storage_solid</v>
          </cell>
          <cell r="D422" t="str">
            <v>N2-N</v>
          </cell>
          <cell r="E422" t="str">
            <v>Other poultry (geese)</v>
          </cell>
          <cell r="F422" t="str">
            <v>Fraction TAN</v>
          </cell>
          <cell r="G422" t="str">
            <v>D</v>
          </cell>
          <cell r="H422" t="str">
            <v>-</v>
          </cell>
          <cell r="I422" t="str">
            <v>Table 3.10, 3B, EMEP/EEA Guidebook 2019</v>
          </cell>
          <cell r="K422">
            <v>0.3</v>
          </cell>
          <cell r="L422">
            <v>0.3</v>
          </cell>
          <cell r="M422">
            <v>0.3</v>
          </cell>
          <cell r="N422">
            <v>0.3</v>
          </cell>
          <cell r="O422">
            <v>0.3</v>
          </cell>
          <cell r="P422">
            <v>0.3</v>
          </cell>
          <cell r="Q422">
            <v>0.3</v>
          </cell>
          <cell r="R422">
            <v>0.3</v>
          </cell>
          <cell r="S422">
            <v>0.3</v>
          </cell>
          <cell r="T422">
            <v>0.3</v>
          </cell>
          <cell r="U422">
            <v>0.3</v>
          </cell>
          <cell r="V422">
            <v>0.3</v>
          </cell>
          <cell r="W422">
            <v>0.3</v>
          </cell>
          <cell r="X422">
            <v>0.3</v>
          </cell>
          <cell r="Y422">
            <v>0.3</v>
          </cell>
          <cell r="Z422">
            <v>0.3</v>
          </cell>
          <cell r="AA422">
            <v>0.3</v>
          </cell>
          <cell r="AB422">
            <v>0.3</v>
          </cell>
          <cell r="AC422">
            <v>0.3</v>
          </cell>
          <cell r="AD422">
            <v>0.3</v>
          </cell>
          <cell r="AE422">
            <v>0.3</v>
          </cell>
          <cell r="AF422">
            <v>0.3</v>
          </cell>
          <cell r="AG422">
            <v>0.3</v>
          </cell>
          <cell r="AH422">
            <v>0.3</v>
          </cell>
          <cell r="AI422">
            <v>0.3</v>
          </cell>
          <cell r="AJ422">
            <v>0.3</v>
          </cell>
          <cell r="AK422">
            <v>0.3</v>
          </cell>
          <cell r="AL422">
            <v>0.3</v>
          </cell>
          <cell r="AM422">
            <v>0.3</v>
          </cell>
          <cell r="AN422">
            <v>0.3</v>
          </cell>
          <cell r="AO422">
            <v>0.3</v>
          </cell>
          <cell r="AU422" t="e">
            <v>#N/A</v>
          </cell>
        </row>
        <row r="423">
          <cell r="A423" t="str">
            <v>EF_N2_storage_solid_Other animals (fur animals)</v>
          </cell>
          <cell r="B423" t="str">
            <v>-</v>
          </cell>
          <cell r="C423" t="str">
            <v>EF_N2_storage_solid</v>
          </cell>
          <cell r="D423" t="str">
            <v>N2-N</v>
          </cell>
          <cell r="E423" t="str">
            <v>Other animals (fur animals)</v>
          </cell>
          <cell r="F423" t="str">
            <v>Fraction TAN</v>
          </cell>
          <cell r="G423" t="str">
            <v>D</v>
          </cell>
          <cell r="H423" t="str">
            <v>-</v>
          </cell>
          <cell r="I423" t="str">
            <v>Table 3.10, 3B, EMEP/EEA Guidebook 2019</v>
          </cell>
          <cell r="K423">
            <v>0.3</v>
          </cell>
          <cell r="L423">
            <v>0.3</v>
          </cell>
          <cell r="M423">
            <v>0.3</v>
          </cell>
          <cell r="N423">
            <v>0.3</v>
          </cell>
          <cell r="O423">
            <v>0.3</v>
          </cell>
          <cell r="P423">
            <v>0.3</v>
          </cell>
          <cell r="Q423">
            <v>0.3</v>
          </cell>
          <cell r="R423">
            <v>0.3</v>
          </cell>
          <cell r="S423">
            <v>0.3</v>
          </cell>
          <cell r="T423">
            <v>0.3</v>
          </cell>
          <cell r="U423">
            <v>0.3</v>
          </cell>
          <cell r="V423">
            <v>0.3</v>
          </cell>
          <cell r="W423">
            <v>0.3</v>
          </cell>
          <cell r="X423">
            <v>0.3</v>
          </cell>
          <cell r="Y423">
            <v>0.3</v>
          </cell>
          <cell r="Z423">
            <v>0.3</v>
          </cell>
          <cell r="AA423">
            <v>0.3</v>
          </cell>
          <cell r="AB423">
            <v>0.3</v>
          </cell>
          <cell r="AC423">
            <v>0.3</v>
          </cell>
          <cell r="AD423">
            <v>0.3</v>
          </cell>
          <cell r="AE423">
            <v>0.3</v>
          </cell>
          <cell r="AF423">
            <v>0.3</v>
          </cell>
          <cell r="AG423">
            <v>0.3</v>
          </cell>
          <cell r="AH423">
            <v>0.3</v>
          </cell>
          <cell r="AI423">
            <v>0.3</v>
          </cell>
          <cell r="AJ423">
            <v>0.3</v>
          </cell>
          <cell r="AK423">
            <v>0.3</v>
          </cell>
          <cell r="AL423">
            <v>0.3</v>
          </cell>
          <cell r="AM423">
            <v>0.3</v>
          </cell>
          <cell r="AN423">
            <v>0.3</v>
          </cell>
          <cell r="AO423">
            <v>0.3</v>
          </cell>
          <cell r="AU423" t="e">
            <v>#N/A</v>
          </cell>
        </row>
        <row r="424">
          <cell r="A424" t="str">
            <v>EF N2O storage, slurry (values for with and without natural crusts for cattle only)</v>
          </cell>
        </row>
        <row r="425">
          <cell r="A425" t="str">
            <v>EF_N2O_storage_slurry_with_natural_crust_Dairy cattle</v>
          </cell>
          <cell r="B425" t="str">
            <v>-</v>
          </cell>
          <cell r="C425" t="str">
            <v>EF_N2O_storage_slurry_with_natural_crust</v>
          </cell>
          <cell r="D425" t="str">
            <v>N2O-N</v>
          </cell>
          <cell r="E425" t="str">
            <v>Dairy cattle</v>
          </cell>
          <cell r="F425" t="str">
            <v>Fraction TAN</v>
          </cell>
          <cell r="G425" t="str">
            <v>D</v>
          </cell>
          <cell r="H425" t="str">
            <v>-</v>
          </cell>
          <cell r="I425" t="str">
            <v>Table 3.8, 3B, EMEP/EEA Guidebook 2019 with natural crust</v>
          </cell>
          <cell r="K425">
            <v>0.01</v>
          </cell>
          <cell r="L425">
            <v>0.01</v>
          </cell>
          <cell r="M425">
            <v>0.01</v>
          </cell>
          <cell r="N425">
            <v>0.01</v>
          </cell>
          <cell r="O425">
            <v>0.01</v>
          </cell>
          <cell r="P425">
            <v>0.01</v>
          </cell>
          <cell r="Q425">
            <v>0.01</v>
          </cell>
          <cell r="R425">
            <v>0.01</v>
          </cell>
          <cell r="S425">
            <v>0.01</v>
          </cell>
          <cell r="T425">
            <v>0.01</v>
          </cell>
          <cell r="U425">
            <v>0.01</v>
          </cell>
          <cell r="V425">
            <v>0.01</v>
          </cell>
          <cell r="W425">
            <v>0.01</v>
          </cell>
          <cell r="X425">
            <v>0.01</v>
          </cell>
          <cell r="Y425">
            <v>0.01</v>
          </cell>
          <cell r="Z425">
            <v>0.01</v>
          </cell>
          <cell r="AA425">
            <v>0.01</v>
          </cell>
          <cell r="AB425">
            <v>0.01</v>
          </cell>
          <cell r="AC425">
            <v>0.01</v>
          </cell>
          <cell r="AD425">
            <v>0.01</v>
          </cell>
          <cell r="AE425">
            <v>0.01</v>
          </cell>
          <cell r="AF425">
            <v>0.01</v>
          </cell>
          <cell r="AG425">
            <v>0.01</v>
          </cell>
          <cell r="AH425">
            <v>0.01</v>
          </cell>
          <cell r="AI425">
            <v>0.01</v>
          </cell>
          <cell r="AJ425">
            <v>0.01</v>
          </cell>
          <cell r="AK425">
            <v>0.01</v>
          </cell>
          <cell r="AL425">
            <v>0.01</v>
          </cell>
          <cell r="AM425">
            <v>0.01</v>
          </cell>
          <cell r="AN425">
            <v>0.01</v>
          </cell>
          <cell r="AO425">
            <v>0.01</v>
          </cell>
          <cell r="AU425" t="e">
            <v>#N/A</v>
          </cell>
        </row>
        <row r="426">
          <cell r="A426" t="str">
            <v>EF_N2O_storage_slurry_with_natural_crust_Non-dairy cattle</v>
          </cell>
          <cell r="B426" t="str">
            <v>-</v>
          </cell>
          <cell r="C426" t="str">
            <v>EF_N2O_storage_slurry_with_natural_crust</v>
          </cell>
          <cell r="D426" t="str">
            <v>N2O-N</v>
          </cell>
          <cell r="E426" t="str">
            <v>Non-dairy cattle</v>
          </cell>
          <cell r="F426" t="str">
            <v>Fraction TAN</v>
          </cell>
          <cell r="G426" t="str">
            <v>D</v>
          </cell>
          <cell r="H426" t="str">
            <v>-</v>
          </cell>
          <cell r="I426" t="str">
            <v>Table 3.8, 3B, EMEP/EEA Guidebook 2019 with natural crust</v>
          </cell>
          <cell r="K426">
            <v>0.01</v>
          </cell>
          <cell r="L426">
            <v>0.01</v>
          </cell>
          <cell r="M426">
            <v>0.01</v>
          </cell>
          <cell r="N426">
            <v>0.01</v>
          </cell>
          <cell r="O426">
            <v>0.01</v>
          </cell>
          <cell r="P426">
            <v>0.01</v>
          </cell>
          <cell r="Q426">
            <v>0.01</v>
          </cell>
          <cell r="R426">
            <v>0.01</v>
          </cell>
          <cell r="S426">
            <v>0.01</v>
          </cell>
          <cell r="T426">
            <v>0.01</v>
          </cell>
          <cell r="U426">
            <v>0.01</v>
          </cell>
          <cell r="V426">
            <v>0.01</v>
          </cell>
          <cell r="W426">
            <v>0.01</v>
          </cell>
          <cell r="X426">
            <v>0.01</v>
          </cell>
          <cell r="Y426">
            <v>0.01</v>
          </cell>
          <cell r="Z426">
            <v>0.01</v>
          </cell>
          <cell r="AA426">
            <v>0.01</v>
          </cell>
          <cell r="AB426">
            <v>0.01</v>
          </cell>
          <cell r="AC426">
            <v>0.01</v>
          </cell>
          <cell r="AD426">
            <v>0.01</v>
          </cell>
          <cell r="AE426">
            <v>0.01</v>
          </cell>
          <cell r="AF426">
            <v>0.01</v>
          </cell>
          <cell r="AG426">
            <v>0.01</v>
          </cell>
          <cell r="AH426">
            <v>0.01</v>
          </cell>
          <cell r="AI426">
            <v>0.01</v>
          </cell>
          <cell r="AJ426">
            <v>0.01</v>
          </cell>
          <cell r="AK426">
            <v>0.01</v>
          </cell>
          <cell r="AL426">
            <v>0.01</v>
          </cell>
          <cell r="AM426">
            <v>0.01</v>
          </cell>
          <cell r="AN426">
            <v>0.01</v>
          </cell>
          <cell r="AO426">
            <v>0.01</v>
          </cell>
          <cell r="AU426" t="e">
            <v>#N/A</v>
          </cell>
        </row>
        <row r="427">
          <cell r="A427" t="str">
            <v>EF_N2O_storage_slurry_with_natural_crust_Non-dairy cattle (calves)</v>
          </cell>
          <cell r="B427" t="str">
            <v>-</v>
          </cell>
          <cell r="C427" t="str">
            <v>EF_N2O_storage_slurry_with_natural_crust</v>
          </cell>
          <cell r="D427" t="str">
            <v>N2O-N</v>
          </cell>
          <cell r="E427" t="str">
            <v>Non-dairy cattle (calves)</v>
          </cell>
          <cell r="F427" t="str">
            <v>Fraction TAN</v>
          </cell>
          <cell r="G427" t="str">
            <v>D</v>
          </cell>
          <cell r="H427" t="str">
            <v>-</v>
          </cell>
          <cell r="I427" t="str">
            <v>Table 3.8, 3B, EMEP/EEA Guidebook 2019 with natural crust</v>
          </cell>
          <cell r="K427">
            <v>0.01</v>
          </cell>
          <cell r="L427">
            <v>0.01</v>
          </cell>
          <cell r="M427">
            <v>0.01</v>
          </cell>
          <cell r="N427">
            <v>0.01</v>
          </cell>
          <cell r="O427">
            <v>0.01</v>
          </cell>
          <cell r="P427">
            <v>0.01</v>
          </cell>
          <cell r="Q427">
            <v>0.01</v>
          </cell>
          <cell r="R427">
            <v>0.01</v>
          </cell>
          <cell r="S427">
            <v>0.01</v>
          </cell>
          <cell r="T427">
            <v>0.01</v>
          </cell>
          <cell r="U427">
            <v>0.01</v>
          </cell>
          <cell r="V427">
            <v>0.01</v>
          </cell>
          <cell r="W427">
            <v>0.01</v>
          </cell>
          <cell r="X427">
            <v>0.01</v>
          </cell>
          <cell r="Y427">
            <v>0.01</v>
          </cell>
          <cell r="Z427">
            <v>0.01</v>
          </cell>
          <cell r="AA427">
            <v>0.01</v>
          </cell>
          <cell r="AB427">
            <v>0.01</v>
          </cell>
          <cell r="AC427">
            <v>0.01</v>
          </cell>
          <cell r="AD427">
            <v>0.01</v>
          </cell>
          <cell r="AE427">
            <v>0.01</v>
          </cell>
          <cell r="AF427">
            <v>0.01</v>
          </cell>
          <cell r="AG427">
            <v>0.01</v>
          </cell>
          <cell r="AH427">
            <v>0.01</v>
          </cell>
          <cell r="AI427">
            <v>0.01</v>
          </cell>
          <cell r="AJ427">
            <v>0.01</v>
          </cell>
          <cell r="AK427">
            <v>0.01</v>
          </cell>
          <cell r="AL427">
            <v>0.01</v>
          </cell>
          <cell r="AM427">
            <v>0.01</v>
          </cell>
          <cell r="AN427">
            <v>0.01</v>
          </cell>
          <cell r="AO427">
            <v>0.01</v>
          </cell>
          <cell r="AU427" t="e">
            <v>#N/A</v>
          </cell>
        </row>
        <row r="428">
          <cell r="A428" t="str">
            <v>EF_N2O_storage_slurry_without_natural_crust_Dairy cattle</v>
          </cell>
          <cell r="B428" t="str">
            <v>-</v>
          </cell>
          <cell r="C428" t="str">
            <v>EF_N2O_storage_slurry_without_natural_crust</v>
          </cell>
          <cell r="D428" t="str">
            <v>N2O-N</v>
          </cell>
          <cell r="E428" t="str">
            <v>Dairy cattle</v>
          </cell>
          <cell r="F428" t="str">
            <v>Fraction TAN</v>
          </cell>
          <cell r="G428" t="str">
            <v>D</v>
          </cell>
          <cell r="H428" t="str">
            <v>-</v>
          </cell>
          <cell r="I428" t="str">
            <v>Table 3.8, 3B, EMEP/EEA Guidebook 2019 without natural crust</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U428" t="e">
            <v>#N/A</v>
          </cell>
        </row>
        <row r="429">
          <cell r="A429" t="str">
            <v>EF_N2O_storage_slurry_without_natural_crust_Non-dairy cattle</v>
          </cell>
          <cell r="B429" t="str">
            <v>-</v>
          </cell>
          <cell r="C429" t="str">
            <v>EF_N2O_storage_slurry_without_natural_crust</v>
          </cell>
          <cell r="D429" t="str">
            <v>N2O-N</v>
          </cell>
          <cell r="E429" t="str">
            <v>Non-dairy cattle</v>
          </cell>
          <cell r="F429" t="str">
            <v>Fraction TAN</v>
          </cell>
          <cell r="G429" t="str">
            <v>D</v>
          </cell>
          <cell r="H429" t="str">
            <v>-</v>
          </cell>
          <cell r="I429" t="str">
            <v>Table 3.8, 3B, EMEP/EEA Guidebook 2019 without natural crust</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U429" t="e">
            <v>#N/A</v>
          </cell>
        </row>
        <row r="430">
          <cell r="A430" t="str">
            <v>EF_N2O_storage_slurry_without_natural_crust_Non-dairy cattle (calves)</v>
          </cell>
          <cell r="B430" t="str">
            <v>-</v>
          </cell>
          <cell r="C430" t="str">
            <v>EF_N2O_storage_slurry_without_natural_crust</v>
          </cell>
          <cell r="D430" t="str">
            <v>N2O-N</v>
          </cell>
          <cell r="E430" t="str">
            <v>Non-dairy cattle (calves)</v>
          </cell>
          <cell r="F430" t="str">
            <v>Fraction TAN</v>
          </cell>
          <cell r="G430" t="str">
            <v>D</v>
          </cell>
          <cell r="H430" t="str">
            <v>-</v>
          </cell>
          <cell r="I430" t="str">
            <v>Table 3.8, 3B, EMEP/EEA Guidebook 2019 without natural crust</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U430" t="e">
            <v>#N/A</v>
          </cell>
        </row>
        <row r="431">
          <cell r="A431" t="str">
            <v>EF_N2O_storage_slurry_Sheep</v>
          </cell>
          <cell r="B431" t="str">
            <v>-</v>
          </cell>
          <cell r="C431" t="str">
            <v>EF_N2O_storage_slurry</v>
          </cell>
          <cell r="D431" t="str">
            <v>N2O-N</v>
          </cell>
          <cell r="E431" t="str">
            <v>Sheep</v>
          </cell>
          <cell r="F431" t="str">
            <v>Fraction TAN</v>
          </cell>
          <cell r="G431" t="str">
            <v>D</v>
          </cell>
          <cell r="H431" t="str">
            <v>-</v>
          </cell>
          <cell r="I431" t="str">
            <v>No default, assumed to be 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U431" t="e">
            <v>#N/A</v>
          </cell>
        </row>
        <row r="432">
          <cell r="A432" t="str">
            <v>EF_N2O_storage_slurry_Swine (finishing pigs)</v>
          </cell>
          <cell r="B432" t="str">
            <v>-</v>
          </cell>
          <cell r="C432" t="str">
            <v>EF_N2O_storage_slurry</v>
          </cell>
          <cell r="D432" t="str">
            <v>N2O-N</v>
          </cell>
          <cell r="E432" t="str">
            <v>Swine (finishing pigs)</v>
          </cell>
          <cell r="F432" t="str">
            <v>Fraction TAN</v>
          </cell>
          <cell r="G432" t="str">
            <v>D</v>
          </cell>
          <cell r="H432" t="str">
            <v>-</v>
          </cell>
          <cell r="I432" t="str">
            <v>No default, assumed to be 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U432" t="e">
            <v>#N/A</v>
          </cell>
        </row>
        <row r="433">
          <cell r="A433" t="str">
            <v>EF_N2O_storage_slurry_Swine (sows)</v>
          </cell>
          <cell r="B433" t="str">
            <v>-</v>
          </cell>
          <cell r="C433" t="str">
            <v>EF_N2O_storage_slurry</v>
          </cell>
          <cell r="D433" t="str">
            <v>N2O-N</v>
          </cell>
          <cell r="E433" t="str">
            <v>Swine (sows)</v>
          </cell>
          <cell r="F433" t="str">
            <v>Fraction TAN</v>
          </cell>
          <cell r="G433" t="str">
            <v>D</v>
          </cell>
          <cell r="H433" t="str">
            <v>-</v>
          </cell>
          <cell r="I433" t="str">
            <v>No default, assumed to be 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U433" t="e">
            <v>#N/A</v>
          </cell>
        </row>
        <row r="434">
          <cell r="A434" t="str">
            <v>EF_N2O_storage_slurry_Buffalo</v>
          </cell>
          <cell r="B434" t="str">
            <v>-</v>
          </cell>
          <cell r="C434" t="str">
            <v>EF_N2O_storage_slurry</v>
          </cell>
          <cell r="D434" t="str">
            <v>N2O-N</v>
          </cell>
          <cell r="E434" t="str">
            <v>Buffalo</v>
          </cell>
          <cell r="F434" t="str">
            <v>Fraction TAN</v>
          </cell>
          <cell r="G434" t="str">
            <v>D</v>
          </cell>
          <cell r="H434" t="str">
            <v>-</v>
          </cell>
          <cell r="I434" t="str">
            <v>No default, assumed to be 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U434" t="e">
            <v>#N/A</v>
          </cell>
        </row>
        <row r="435">
          <cell r="A435" t="str">
            <v>EF_N2O_storage_slurry_Goats</v>
          </cell>
          <cell r="B435" t="str">
            <v>-</v>
          </cell>
          <cell r="C435" t="str">
            <v>EF_N2O_storage_slurry</v>
          </cell>
          <cell r="D435" t="str">
            <v>N2O-N</v>
          </cell>
          <cell r="E435" t="str">
            <v>Goats</v>
          </cell>
          <cell r="F435" t="str">
            <v>Fraction TAN</v>
          </cell>
          <cell r="G435" t="str">
            <v>D</v>
          </cell>
          <cell r="H435" t="str">
            <v>-</v>
          </cell>
          <cell r="I435" t="str">
            <v>No default, assumed to be 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U435" t="e">
            <v>#N/A</v>
          </cell>
        </row>
        <row r="436">
          <cell r="A436" t="str">
            <v>EF_N2O_storage_slurry_Horses</v>
          </cell>
          <cell r="B436" t="str">
            <v>-</v>
          </cell>
          <cell r="C436" t="str">
            <v>EF_N2O_storage_slurry</v>
          </cell>
          <cell r="D436" t="str">
            <v>N2O-N</v>
          </cell>
          <cell r="E436" t="str">
            <v>Horses</v>
          </cell>
          <cell r="F436" t="str">
            <v>Fraction TAN</v>
          </cell>
          <cell r="G436" t="str">
            <v>D</v>
          </cell>
          <cell r="H436" t="str">
            <v>-</v>
          </cell>
          <cell r="I436" t="str">
            <v>No default, assumed to be 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U436" t="e">
            <v>#N/A</v>
          </cell>
        </row>
        <row r="437">
          <cell r="A437" t="str">
            <v>EF_N2O_storage_slurry_Mules and asses</v>
          </cell>
          <cell r="B437" t="str">
            <v>-</v>
          </cell>
          <cell r="C437" t="str">
            <v>EF_N2O_storage_slurry</v>
          </cell>
          <cell r="D437" t="str">
            <v>N2O-N</v>
          </cell>
          <cell r="E437" t="str">
            <v>Mules and asses</v>
          </cell>
          <cell r="F437" t="str">
            <v>Fraction TAN</v>
          </cell>
          <cell r="G437" t="str">
            <v>D</v>
          </cell>
          <cell r="H437" t="str">
            <v>-</v>
          </cell>
          <cell r="I437" t="str">
            <v>No default, assumed to be 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U437" t="e">
            <v>#N/A</v>
          </cell>
        </row>
        <row r="438">
          <cell r="A438" t="str">
            <v>EF_N2O_storage_slurry_Laying hens</v>
          </cell>
          <cell r="B438" t="str">
            <v>-</v>
          </cell>
          <cell r="C438" t="str">
            <v>EF_N2O_storage_slurry</v>
          </cell>
          <cell r="D438" t="str">
            <v>N2O-N</v>
          </cell>
          <cell r="E438" t="str">
            <v>Laying hens</v>
          </cell>
          <cell r="F438" t="str">
            <v>Fraction TAN</v>
          </cell>
          <cell r="G438" t="str">
            <v>D</v>
          </cell>
          <cell r="H438" t="str">
            <v>-</v>
          </cell>
          <cell r="I438" t="str">
            <v>No default, assumed to be 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U438" t="e">
            <v>#N/A</v>
          </cell>
        </row>
        <row r="439">
          <cell r="A439" t="str">
            <v>EF_N2O_storage_slurry_Broilers</v>
          </cell>
          <cell r="B439" t="str">
            <v>-</v>
          </cell>
          <cell r="C439" t="str">
            <v>EF_N2O_storage_slurry</v>
          </cell>
          <cell r="D439" t="str">
            <v>N2O-N</v>
          </cell>
          <cell r="E439" t="str">
            <v>Broilers</v>
          </cell>
          <cell r="F439" t="str">
            <v>Fraction TAN</v>
          </cell>
          <cell r="G439" t="str">
            <v>D</v>
          </cell>
          <cell r="H439" t="str">
            <v>-</v>
          </cell>
          <cell r="I439" t="str">
            <v>No default, assumed to be 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U439" t="e">
            <v>#N/A</v>
          </cell>
        </row>
        <row r="440">
          <cell r="A440" t="str">
            <v>EF_N2O_storage_slurry_Turkeys</v>
          </cell>
          <cell r="B440" t="str">
            <v>-</v>
          </cell>
          <cell r="C440" t="str">
            <v>EF_N2O_storage_slurry</v>
          </cell>
          <cell r="D440" t="str">
            <v>N2O-N</v>
          </cell>
          <cell r="E440" t="str">
            <v>Turkeys</v>
          </cell>
          <cell r="F440" t="str">
            <v>Fraction TAN</v>
          </cell>
          <cell r="G440" t="str">
            <v>D</v>
          </cell>
          <cell r="H440" t="str">
            <v>-</v>
          </cell>
          <cell r="I440" t="str">
            <v>No default, assumed to be 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U440" t="e">
            <v>#N/A</v>
          </cell>
        </row>
        <row r="441">
          <cell r="A441" t="str">
            <v>EF_N2O_storage_slurry_Other poultry (ducks)</v>
          </cell>
          <cell r="B441" t="str">
            <v>-</v>
          </cell>
          <cell r="C441" t="str">
            <v>EF_N2O_storage_slurry</v>
          </cell>
          <cell r="D441" t="str">
            <v>N2O-N</v>
          </cell>
          <cell r="E441" t="str">
            <v>Other poultry (ducks)</v>
          </cell>
          <cell r="F441" t="str">
            <v>Fraction TAN</v>
          </cell>
          <cell r="G441" t="str">
            <v>D</v>
          </cell>
          <cell r="H441" t="str">
            <v>-</v>
          </cell>
          <cell r="I441" t="str">
            <v>No default, assumed to be 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U441" t="e">
            <v>#N/A</v>
          </cell>
        </row>
        <row r="442">
          <cell r="A442" t="str">
            <v>EF_N2O_storage_slurry_Other poultry (geese)</v>
          </cell>
          <cell r="B442" t="str">
            <v>-</v>
          </cell>
          <cell r="C442" t="str">
            <v>EF_N2O_storage_slurry</v>
          </cell>
          <cell r="D442" t="str">
            <v>N2O-N</v>
          </cell>
          <cell r="E442" t="str">
            <v>Other poultry (geese)</v>
          </cell>
          <cell r="F442" t="str">
            <v>Fraction TAN</v>
          </cell>
          <cell r="G442" t="str">
            <v>D</v>
          </cell>
          <cell r="H442" t="str">
            <v>-</v>
          </cell>
          <cell r="I442" t="str">
            <v>No default, assumed to be 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U442" t="e">
            <v>#N/A</v>
          </cell>
        </row>
        <row r="443">
          <cell r="A443" t="str">
            <v>EF_N2O_storage_slurry_Other animals (fur animals)</v>
          </cell>
          <cell r="B443" t="str">
            <v>-</v>
          </cell>
          <cell r="C443" t="str">
            <v>EF_N2O_storage_slurry</v>
          </cell>
          <cell r="D443" t="str">
            <v>N2O-N</v>
          </cell>
          <cell r="E443" t="str">
            <v>Other animals (fur animals)</v>
          </cell>
          <cell r="F443" t="str">
            <v>Fraction TAN</v>
          </cell>
          <cell r="G443" t="str">
            <v>D</v>
          </cell>
          <cell r="H443" t="str">
            <v>-</v>
          </cell>
          <cell r="I443" t="str">
            <v>No default, assumed to be 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U443" t="e">
            <v>#N/A</v>
          </cell>
        </row>
        <row r="444">
          <cell r="A444" t="str">
            <v>EF N2O storage, solid</v>
          </cell>
        </row>
        <row r="445">
          <cell r="A445" t="str">
            <v>EF_N2O_storage_solid_Dairy cattle</v>
          </cell>
          <cell r="B445" t="str">
            <v>-</v>
          </cell>
          <cell r="C445" t="str">
            <v>EF_N2O_storage_solid</v>
          </cell>
          <cell r="D445" t="str">
            <v>N2O-N</v>
          </cell>
          <cell r="E445" t="str">
            <v>Dairy cattle</v>
          </cell>
          <cell r="F445" t="str">
            <v>Fraction TAN</v>
          </cell>
          <cell r="G445" t="str">
            <v>D</v>
          </cell>
          <cell r="H445" t="str">
            <v>-</v>
          </cell>
          <cell r="I445" t="str">
            <v>Table 3.8, 3B, EMEP/EEA Guidebook 2019</v>
          </cell>
          <cell r="K445">
            <v>0.02</v>
          </cell>
          <cell r="L445">
            <v>0.02</v>
          </cell>
          <cell r="M445">
            <v>0.02</v>
          </cell>
          <cell r="N445">
            <v>0.02</v>
          </cell>
          <cell r="O445">
            <v>0.02</v>
          </cell>
          <cell r="P445">
            <v>0.02</v>
          </cell>
          <cell r="Q445">
            <v>0.02</v>
          </cell>
          <cell r="R445">
            <v>0.02</v>
          </cell>
          <cell r="S445">
            <v>0.02</v>
          </cell>
          <cell r="T445">
            <v>0.02</v>
          </cell>
          <cell r="U445">
            <v>0.02</v>
          </cell>
          <cell r="V445">
            <v>0.02</v>
          </cell>
          <cell r="W445">
            <v>0.02</v>
          </cell>
          <cell r="X445">
            <v>0.02</v>
          </cell>
          <cell r="Y445">
            <v>0.02</v>
          </cell>
          <cell r="Z445">
            <v>0.02</v>
          </cell>
          <cell r="AA445">
            <v>0.02</v>
          </cell>
          <cell r="AB445">
            <v>0.02</v>
          </cell>
          <cell r="AC445">
            <v>0.02</v>
          </cell>
          <cell r="AD445">
            <v>0.02</v>
          </cell>
          <cell r="AE445">
            <v>0.02</v>
          </cell>
          <cell r="AF445">
            <v>0.02</v>
          </cell>
          <cell r="AG445">
            <v>0.02</v>
          </cell>
          <cell r="AH445">
            <v>0.02</v>
          </cell>
          <cell r="AI445">
            <v>0.02</v>
          </cell>
          <cell r="AJ445">
            <v>0.02</v>
          </cell>
          <cell r="AK445">
            <v>0.02</v>
          </cell>
          <cell r="AL445">
            <v>0.02</v>
          </cell>
          <cell r="AM445">
            <v>0.02</v>
          </cell>
          <cell r="AN445">
            <v>0.02</v>
          </cell>
          <cell r="AO445">
            <v>0.02</v>
          </cell>
          <cell r="AU445" t="e">
            <v>#N/A</v>
          </cell>
        </row>
        <row r="446">
          <cell r="A446" t="str">
            <v>EF_N2O_storage_solid_Non-dairy cattle</v>
          </cell>
          <cell r="B446" t="str">
            <v>-</v>
          </cell>
          <cell r="C446" t="str">
            <v>EF_N2O_storage_solid</v>
          </cell>
          <cell r="D446" t="str">
            <v>N2O-N</v>
          </cell>
          <cell r="E446" t="str">
            <v>Non-dairy cattle</v>
          </cell>
          <cell r="F446" t="str">
            <v>Fraction TAN</v>
          </cell>
          <cell r="G446" t="str">
            <v>D</v>
          </cell>
          <cell r="H446" t="str">
            <v>-</v>
          </cell>
          <cell r="I446" t="str">
            <v>Table 3.8, 3B, EMEP/EEA Guidebook 2019</v>
          </cell>
          <cell r="K446">
            <v>0.02</v>
          </cell>
          <cell r="L446">
            <v>0.02</v>
          </cell>
          <cell r="M446">
            <v>0.02</v>
          </cell>
          <cell r="N446">
            <v>0.02</v>
          </cell>
          <cell r="O446">
            <v>0.02</v>
          </cell>
          <cell r="P446">
            <v>0.02</v>
          </cell>
          <cell r="Q446">
            <v>0.02</v>
          </cell>
          <cell r="R446">
            <v>0.02</v>
          </cell>
          <cell r="S446">
            <v>0.02</v>
          </cell>
          <cell r="T446">
            <v>0.02</v>
          </cell>
          <cell r="U446">
            <v>0.02</v>
          </cell>
          <cell r="V446">
            <v>0.02</v>
          </cell>
          <cell r="W446">
            <v>0.02</v>
          </cell>
          <cell r="X446">
            <v>0.02</v>
          </cell>
          <cell r="Y446">
            <v>0.02</v>
          </cell>
          <cell r="Z446">
            <v>0.02</v>
          </cell>
          <cell r="AA446">
            <v>0.02</v>
          </cell>
          <cell r="AB446">
            <v>0.02</v>
          </cell>
          <cell r="AC446">
            <v>0.02</v>
          </cell>
          <cell r="AD446">
            <v>0.02</v>
          </cell>
          <cell r="AE446">
            <v>0.02</v>
          </cell>
          <cell r="AF446">
            <v>0.02</v>
          </cell>
          <cell r="AG446">
            <v>0.02</v>
          </cell>
          <cell r="AH446">
            <v>0.02</v>
          </cell>
          <cell r="AI446">
            <v>0.02</v>
          </cell>
          <cell r="AJ446">
            <v>0.02</v>
          </cell>
          <cell r="AK446">
            <v>0.02</v>
          </cell>
          <cell r="AL446">
            <v>0.02</v>
          </cell>
          <cell r="AM446">
            <v>0.02</v>
          </cell>
          <cell r="AN446">
            <v>0.02</v>
          </cell>
          <cell r="AO446">
            <v>0.02</v>
          </cell>
          <cell r="AU446" t="e">
            <v>#N/A</v>
          </cell>
        </row>
        <row r="447">
          <cell r="A447" t="str">
            <v>EF_N2O_storage_solid_Non-dairy cattle (calves)</v>
          </cell>
          <cell r="B447" t="str">
            <v>-</v>
          </cell>
          <cell r="C447" t="str">
            <v>EF_N2O_storage_solid</v>
          </cell>
          <cell r="D447" t="str">
            <v>N2O-N</v>
          </cell>
          <cell r="E447" t="str">
            <v>Non-dairy cattle (calves)</v>
          </cell>
          <cell r="F447" t="str">
            <v>Fraction TAN</v>
          </cell>
          <cell r="G447" t="str">
            <v>D</v>
          </cell>
          <cell r="H447" t="str">
            <v>-</v>
          </cell>
          <cell r="I447" t="str">
            <v>Table 3.8, 3B, EMEP/EEA Guidebook 2019</v>
          </cell>
          <cell r="K447">
            <v>0.02</v>
          </cell>
          <cell r="L447">
            <v>0.02</v>
          </cell>
          <cell r="M447">
            <v>0.02</v>
          </cell>
          <cell r="N447">
            <v>0.02</v>
          </cell>
          <cell r="O447">
            <v>0.02</v>
          </cell>
          <cell r="P447">
            <v>0.02</v>
          </cell>
          <cell r="Q447">
            <v>0.02</v>
          </cell>
          <cell r="R447">
            <v>0.02</v>
          </cell>
          <cell r="S447">
            <v>0.02</v>
          </cell>
          <cell r="T447">
            <v>0.02</v>
          </cell>
          <cell r="U447">
            <v>0.02</v>
          </cell>
          <cell r="V447">
            <v>0.02</v>
          </cell>
          <cell r="W447">
            <v>0.02</v>
          </cell>
          <cell r="X447">
            <v>0.02</v>
          </cell>
          <cell r="Y447">
            <v>0.02</v>
          </cell>
          <cell r="Z447">
            <v>0.02</v>
          </cell>
          <cell r="AA447">
            <v>0.02</v>
          </cell>
          <cell r="AB447">
            <v>0.02</v>
          </cell>
          <cell r="AC447">
            <v>0.02</v>
          </cell>
          <cell r="AD447">
            <v>0.02</v>
          </cell>
          <cell r="AE447">
            <v>0.02</v>
          </cell>
          <cell r="AF447">
            <v>0.02</v>
          </cell>
          <cell r="AG447">
            <v>0.02</v>
          </cell>
          <cell r="AH447">
            <v>0.02</v>
          </cell>
          <cell r="AI447">
            <v>0.02</v>
          </cell>
          <cell r="AJ447">
            <v>0.02</v>
          </cell>
          <cell r="AK447">
            <v>0.02</v>
          </cell>
          <cell r="AL447">
            <v>0.02</v>
          </cell>
          <cell r="AM447">
            <v>0.02</v>
          </cell>
          <cell r="AN447">
            <v>0.02</v>
          </cell>
          <cell r="AO447">
            <v>0.02</v>
          </cell>
          <cell r="AU447" t="e">
            <v>#N/A</v>
          </cell>
        </row>
        <row r="448">
          <cell r="A448" t="str">
            <v>EF_N2O_storage_solid_Sheep</v>
          </cell>
          <cell r="B448" t="str">
            <v>-</v>
          </cell>
          <cell r="C448" t="str">
            <v>EF_N2O_storage_solid</v>
          </cell>
          <cell r="D448" t="str">
            <v>N2O-N</v>
          </cell>
          <cell r="E448" t="str">
            <v>Sheep</v>
          </cell>
          <cell r="F448" t="str">
            <v>Fraction TAN</v>
          </cell>
          <cell r="G448" t="str">
            <v>D</v>
          </cell>
          <cell r="H448" t="str">
            <v>-</v>
          </cell>
          <cell r="I448" t="str">
            <v>Table 3.8, 3B, EMEP/EEA Guidebook 2019</v>
          </cell>
          <cell r="K448">
            <v>0.02</v>
          </cell>
          <cell r="L448">
            <v>0.02</v>
          </cell>
          <cell r="M448">
            <v>0.02</v>
          </cell>
          <cell r="N448">
            <v>0.02</v>
          </cell>
          <cell r="O448">
            <v>0.02</v>
          </cell>
          <cell r="P448">
            <v>0.02</v>
          </cell>
          <cell r="Q448">
            <v>0.02</v>
          </cell>
          <cell r="R448">
            <v>0.02</v>
          </cell>
          <cell r="S448">
            <v>0.02</v>
          </cell>
          <cell r="T448">
            <v>0.02</v>
          </cell>
          <cell r="U448">
            <v>0.02</v>
          </cell>
          <cell r="V448">
            <v>0.02</v>
          </cell>
          <cell r="W448">
            <v>0.02</v>
          </cell>
          <cell r="X448">
            <v>0.02</v>
          </cell>
          <cell r="Y448">
            <v>0.02</v>
          </cell>
          <cell r="Z448">
            <v>0.02</v>
          </cell>
          <cell r="AA448">
            <v>0.02</v>
          </cell>
          <cell r="AB448">
            <v>0.02</v>
          </cell>
          <cell r="AC448">
            <v>0.02</v>
          </cell>
          <cell r="AD448">
            <v>0.02</v>
          </cell>
          <cell r="AE448">
            <v>0.02</v>
          </cell>
          <cell r="AF448">
            <v>0.02</v>
          </cell>
          <cell r="AG448">
            <v>0.02</v>
          </cell>
          <cell r="AH448">
            <v>0.02</v>
          </cell>
          <cell r="AI448">
            <v>0.02</v>
          </cell>
          <cell r="AJ448">
            <v>0.02</v>
          </cell>
          <cell r="AK448">
            <v>0.02</v>
          </cell>
          <cell r="AL448">
            <v>0.02</v>
          </cell>
          <cell r="AM448">
            <v>0.02</v>
          </cell>
          <cell r="AN448">
            <v>0.02</v>
          </cell>
          <cell r="AO448">
            <v>0.02</v>
          </cell>
          <cell r="AU448" t="e">
            <v>#N/A</v>
          </cell>
        </row>
        <row r="449">
          <cell r="A449" t="str">
            <v>EF_N2O_storage_solid_Swine (finishing pigs)</v>
          </cell>
          <cell r="B449" t="str">
            <v>-</v>
          </cell>
          <cell r="C449" t="str">
            <v>EF_N2O_storage_solid</v>
          </cell>
          <cell r="D449" t="str">
            <v>N2O-N</v>
          </cell>
          <cell r="E449" t="str">
            <v>Swine (finishing pigs)</v>
          </cell>
          <cell r="F449" t="str">
            <v>Fraction TAN</v>
          </cell>
          <cell r="G449" t="str">
            <v>D</v>
          </cell>
          <cell r="H449" t="str">
            <v>-</v>
          </cell>
          <cell r="I449" t="str">
            <v>Table 3.8, 3B, EMEP/EEA Guidebook 2019</v>
          </cell>
          <cell r="K449">
            <v>0.01</v>
          </cell>
          <cell r="L449">
            <v>0.01</v>
          </cell>
          <cell r="M449">
            <v>0.01</v>
          </cell>
          <cell r="N449">
            <v>0.01</v>
          </cell>
          <cell r="O449">
            <v>0.01</v>
          </cell>
          <cell r="P449">
            <v>0.01</v>
          </cell>
          <cell r="Q449">
            <v>0.01</v>
          </cell>
          <cell r="R449">
            <v>0.01</v>
          </cell>
          <cell r="S449">
            <v>0.01</v>
          </cell>
          <cell r="T449">
            <v>0.01</v>
          </cell>
          <cell r="U449">
            <v>0.01</v>
          </cell>
          <cell r="V449">
            <v>0.01</v>
          </cell>
          <cell r="W449">
            <v>0.01</v>
          </cell>
          <cell r="X449">
            <v>0.01</v>
          </cell>
          <cell r="Y449">
            <v>0.01</v>
          </cell>
          <cell r="Z449">
            <v>0.01</v>
          </cell>
          <cell r="AA449">
            <v>0.01</v>
          </cell>
          <cell r="AB449">
            <v>0.01</v>
          </cell>
          <cell r="AC449">
            <v>0.01</v>
          </cell>
          <cell r="AD449">
            <v>0.01</v>
          </cell>
          <cell r="AE449">
            <v>0.01</v>
          </cell>
          <cell r="AF449">
            <v>0.01</v>
          </cell>
          <cell r="AG449">
            <v>0.01</v>
          </cell>
          <cell r="AH449">
            <v>0.01</v>
          </cell>
          <cell r="AI449">
            <v>0.01</v>
          </cell>
          <cell r="AJ449">
            <v>0.01</v>
          </cell>
          <cell r="AK449">
            <v>0.01</v>
          </cell>
          <cell r="AL449">
            <v>0.01</v>
          </cell>
          <cell r="AM449">
            <v>0.01</v>
          </cell>
          <cell r="AN449">
            <v>0.01</v>
          </cell>
          <cell r="AO449">
            <v>0.01</v>
          </cell>
          <cell r="AU449" t="e">
            <v>#N/A</v>
          </cell>
        </row>
        <row r="450">
          <cell r="A450" t="str">
            <v>EF_N2O_storage_solid_Swine (sows)</v>
          </cell>
          <cell r="B450" t="str">
            <v>-</v>
          </cell>
          <cell r="C450" t="str">
            <v>EF_N2O_storage_solid</v>
          </cell>
          <cell r="D450" t="str">
            <v>N2O-N</v>
          </cell>
          <cell r="E450" t="str">
            <v>Swine (sows)</v>
          </cell>
          <cell r="F450" t="str">
            <v>Fraction TAN</v>
          </cell>
          <cell r="G450" t="str">
            <v>D</v>
          </cell>
          <cell r="H450" t="str">
            <v>-</v>
          </cell>
          <cell r="I450" t="str">
            <v>Table 3.8, 3B, EMEP/EEA Guidebook 2019</v>
          </cell>
          <cell r="K450">
            <v>0.01</v>
          </cell>
          <cell r="L450">
            <v>0.01</v>
          </cell>
          <cell r="M450">
            <v>0.01</v>
          </cell>
          <cell r="N450">
            <v>0.01</v>
          </cell>
          <cell r="O450">
            <v>0.01</v>
          </cell>
          <cell r="P450">
            <v>0.01</v>
          </cell>
          <cell r="Q450">
            <v>0.01</v>
          </cell>
          <cell r="R450">
            <v>0.01</v>
          </cell>
          <cell r="S450">
            <v>0.01</v>
          </cell>
          <cell r="T450">
            <v>0.01</v>
          </cell>
          <cell r="U450">
            <v>0.01</v>
          </cell>
          <cell r="V450">
            <v>0.01</v>
          </cell>
          <cell r="W450">
            <v>0.01</v>
          </cell>
          <cell r="X450">
            <v>0.01</v>
          </cell>
          <cell r="Y450">
            <v>0.01</v>
          </cell>
          <cell r="Z450">
            <v>0.01</v>
          </cell>
          <cell r="AA450">
            <v>0.01</v>
          </cell>
          <cell r="AB450">
            <v>0.01</v>
          </cell>
          <cell r="AC450">
            <v>0.01</v>
          </cell>
          <cell r="AD450">
            <v>0.01</v>
          </cell>
          <cell r="AE450">
            <v>0.01</v>
          </cell>
          <cell r="AF450">
            <v>0.01</v>
          </cell>
          <cell r="AG450">
            <v>0.01</v>
          </cell>
          <cell r="AH450">
            <v>0.01</v>
          </cell>
          <cell r="AI450">
            <v>0.01</v>
          </cell>
          <cell r="AJ450">
            <v>0.01</v>
          </cell>
          <cell r="AK450">
            <v>0.01</v>
          </cell>
          <cell r="AL450">
            <v>0.01</v>
          </cell>
          <cell r="AM450">
            <v>0.01</v>
          </cell>
          <cell r="AN450">
            <v>0.01</v>
          </cell>
          <cell r="AO450">
            <v>0.01</v>
          </cell>
          <cell r="AU450" t="e">
            <v>#N/A</v>
          </cell>
        </row>
        <row r="451">
          <cell r="A451" t="str">
            <v>EF_N2O_storage_solid_Buffalo</v>
          </cell>
          <cell r="B451" t="str">
            <v>-</v>
          </cell>
          <cell r="C451" t="str">
            <v>EF_N2O_storage_solid</v>
          </cell>
          <cell r="D451" t="str">
            <v>N2O-N</v>
          </cell>
          <cell r="E451" t="str">
            <v>Buffalo</v>
          </cell>
          <cell r="F451" t="str">
            <v>Fraction TAN</v>
          </cell>
          <cell r="G451" t="str">
            <v>D</v>
          </cell>
          <cell r="H451" t="str">
            <v>-</v>
          </cell>
          <cell r="I451" t="str">
            <v>Table 3.8, 3B, EMEP/EEA Guidebook 2019</v>
          </cell>
          <cell r="K451">
            <v>0.02</v>
          </cell>
          <cell r="L451">
            <v>0.02</v>
          </cell>
          <cell r="M451">
            <v>0.02</v>
          </cell>
          <cell r="N451">
            <v>0.02</v>
          </cell>
          <cell r="O451">
            <v>0.02</v>
          </cell>
          <cell r="P451">
            <v>0.02</v>
          </cell>
          <cell r="Q451">
            <v>0.02</v>
          </cell>
          <cell r="R451">
            <v>0.02</v>
          </cell>
          <cell r="S451">
            <v>0.02</v>
          </cell>
          <cell r="T451">
            <v>0.02</v>
          </cell>
          <cell r="U451">
            <v>0.02</v>
          </cell>
          <cell r="V451">
            <v>0.02</v>
          </cell>
          <cell r="W451">
            <v>0.02</v>
          </cell>
          <cell r="X451">
            <v>0.02</v>
          </cell>
          <cell r="Y451">
            <v>0.02</v>
          </cell>
          <cell r="Z451">
            <v>0.02</v>
          </cell>
          <cell r="AA451">
            <v>0.02</v>
          </cell>
          <cell r="AB451">
            <v>0.02</v>
          </cell>
          <cell r="AC451">
            <v>0.02</v>
          </cell>
          <cell r="AD451">
            <v>0.02</v>
          </cell>
          <cell r="AE451">
            <v>0.02</v>
          </cell>
          <cell r="AF451">
            <v>0.02</v>
          </cell>
          <cell r="AG451">
            <v>0.02</v>
          </cell>
          <cell r="AH451">
            <v>0.02</v>
          </cell>
          <cell r="AI451">
            <v>0.02</v>
          </cell>
          <cell r="AJ451">
            <v>0.02</v>
          </cell>
          <cell r="AK451">
            <v>0.02</v>
          </cell>
          <cell r="AL451">
            <v>0.02</v>
          </cell>
          <cell r="AM451">
            <v>0.02</v>
          </cell>
          <cell r="AN451">
            <v>0.02</v>
          </cell>
          <cell r="AO451">
            <v>0.02</v>
          </cell>
          <cell r="AU451" t="e">
            <v>#N/A</v>
          </cell>
        </row>
        <row r="452">
          <cell r="A452" t="str">
            <v>EF_N2O_storage_solid_Goats</v>
          </cell>
          <cell r="B452" t="str">
            <v>-</v>
          </cell>
          <cell r="C452" t="str">
            <v>EF_N2O_storage_solid</v>
          </cell>
          <cell r="D452" t="str">
            <v>N2O-N</v>
          </cell>
          <cell r="E452" t="str">
            <v>Goats</v>
          </cell>
          <cell r="F452" t="str">
            <v>Fraction TAN</v>
          </cell>
          <cell r="G452" t="str">
            <v>D</v>
          </cell>
          <cell r="H452" t="str">
            <v>-</v>
          </cell>
          <cell r="I452" t="str">
            <v>Table 3.8, 3B, EMEP/EEA Guidebook 2019</v>
          </cell>
          <cell r="K452">
            <v>0.02</v>
          </cell>
          <cell r="L452">
            <v>0.02</v>
          </cell>
          <cell r="M452">
            <v>0.02</v>
          </cell>
          <cell r="N452">
            <v>0.02</v>
          </cell>
          <cell r="O452">
            <v>0.02</v>
          </cell>
          <cell r="P452">
            <v>0.02</v>
          </cell>
          <cell r="Q452">
            <v>0.02</v>
          </cell>
          <cell r="R452">
            <v>0.02</v>
          </cell>
          <cell r="S452">
            <v>0.02</v>
          </cell>
          <cell r="T452">
            <v>0.02</v>
          </cell>
          <cell r="U452">
            <v>0.02</v>
          </cell>
          <cell r="V452">
            <v>0.02</v>
          </cell>
          <cell r="W452">
            <v>0.02</v>
          </cell>
          <cell r="X452">
            <v>0.02</v>
          </cell>
          <cell r="Y452">
            <v>0.02</v>
          </cell>
          <cell r="Z452">
            <v>0.02</v>
          </cell>
          <cell r="AA452">
            <v>0.02</v>
          </cell>
          <cell r="AB452">
            <v>0.02</v>
          </cell>
          <cell r="AC452">
            <v>0.02</v>
          </cell>
          <cell r="AD452">
            <v>0.02</v>
          </cell>
          <cell r="AE452">
            <v>0.02</v>
          </cell>
          <cell r="AF452">
            <v>0.02</v>
          </cell>
          <cell r="AG452">
            <v>0.02</v>
          </cell>
          <cell r="AH452">
            <v>0.02</v>
          </cell>
          <cell r="AI452">
            <v>0.02</v>
          </cell>
          <cell r="AJ452">
            <v>0.02</v>
          </cell>
          <cell r="AK452">
            <v>0.02</v>
          </cell>
          <cell r="AL452">
            <v>0.02</v>
          </cell>
          <cell r="AM452">
            <v>0.02</v>
          </cell>
          <cell r="AN452">
            <v>0.02</v>
          </cell>
          <cell r="AO452">
            <v>0.02</v>
          </cell>
          <cell r="AU452" t="e">
            <v>#N/A</v>
          </cell>
        </row>
        <row r="453">
          <cell r="A453" t="str">
            <v>EF_N2O_storage_solid_Horses</v>
          </cell>
          <cell r="B453" t="str">
            <v>-</v>
          </cell>
          <cell r="C453" t="str">
            <v>EF_N2O_storage_solid</v>
          </cell>
          <cell r="D453" t="str">
            <v>N2O-N</v>
          </cell>
          <cell r="E453" t="str">
            <v>Horses</v>
          </cell>
          <cell r="F453" t="str">
            <v>Fraction TAN</v>
          </cell>
          <cell r="G453" t="str">
            <v>D</v>
          </cell>
          <cell r="H453" t="str">
            <v>-</v>
          </cell>
          <cell r="I453" t="str">
            <v>Table 3.8, 3B, EMEP/EEA Guidebook 2019</v>
          </cell>
          <cell r="K453">
            <v>0.02</v>
          </cell>
          <cell r="L453">
            <v>0.02</v>
          </cell>
          <cell r="M453">
            <v>0.02</v>
          </cell>
          <cell r="N453">
            <v>0.02</v>
          </cell>
          <cell r="O453">
            <v>0.02</v>
          </cell>
          <cell r="P453">
            <v>0.02</v>
          </cell>
          <cell r="Q453">
            <v>0.02</v>
          </cell>
          <cell r="R453">
            <v>0.02</v>
          </cell>
          <cell r="S453">
            <v>0.02</v>
          </cell>
          <cell r="T453">
            <v>0.02</v>
          </cell>
          <cell r="U453">
            <v>0.02</v>
          </cell>
          <cell r="V453">
            <v>0.02</v>
          </cell>
          <cell r="W453">
            <v>0.02</v>
          </cell>
          <cell r="X453">
            <v>0.02</v>
          </cell>
          <cell r="Y453">
            <v>0.02</v>
          </cell>
          <cell r="Z453">
            <v>0.02</v>
          </cell>
          <cell r="AA453">
            <v>0.02</v>
          </cell>
          <cell r="AB453">
            <v>0.02</v>
          </cell>
          <cell r="AC453">
            <v>0.02</v>
          </cell>
          <cell r="AD453">
            <v>0.02</v>
          </cell>
          <cell r="AE453">
            <v>0.02</v>
          </cell>
          <cell r="AF453">
            <v>0.02</v>
          </cell>
          <cell r="AG453">
            <v>0.02</v>
          </cell>
          <cell r="AH453">
            <v>0.02</v>
          </cell>
          <cell r="AI453">
            <v>0.02</v>
          </cell>
          <cell r="AJ453">
            <v>0.02</v>
          </cell>
          <cell r="AK453">
            <v>0.02</v>
          </cell>
          <cell r="AL453">
            <v>0.02</v>
          </cell>
          <cell r="AM453">
            <v>0.02</v>
          </cell>
          <cell r="AN453">
            <v>0.02</v>
          </cell>
          <cell r="AO453">
            <v>0.02</v>
          </cell>
          <cell r="AU453" t="e">
            <v>#N/A</v>
          </cell>
        </row>
        <row r="454">
          <cell r="A454" t="str">
            <v>EF_N2O_storage_solid_Mules and asses</v>
          </cell>
          <cell r="B454" t="str">
            <v>-</v>
          </cell>
          <cell r="C454" t="str">
            <v>EF_N2O_storage_solid</v>
          </cell>
          <cell r="D454" t="str">
            <v>N2O-N</v>
          </cell>
          <cell r="E454" t="str">
            <v>Mules and asses</v>
          </cell>
          <cell r="F454" t="str">
            <v>Fraction TAN</v>
          </cell>
          <cell r="G454" t="str">
            <v>D</v>
          </cell>
          <cell r="H454" t="str">
            <v>-</v>
          </cell>
          <cell r="I454" t="str">
            <v>Table 3.8, 3B, EMEP/EEA Guidebook 2019</v>
          </cell>
          <cell r="K454">
            <v>0.02</v>
          </cell>
          <cell r="L454">
            <v>0.02</v>
          </cell>
          <cell r="M454">
            <v>0.02</v>
          </cell>
          <cell r="N454">
            <v>0.02</v>
          </cell>
          <cell r="O454">
            <v>0.02</v>
          </cell>
          <cell r="P454">
            <v>0.02</v>
          </cell>
          <cell r="Q454">
            <v>0.02</v>
          </cell>
          <cell r="R454">
            <v>0.02</v>
          </cell>
          <cell r="S454">
            <v>0.02</v>
          </cell>
          <cell r="T454">
            <v>0.02</v>
          </cell>
          <cell r="U454">
            <v>0.02</v>
          </cell>
          <cell r="V454">
            <v>0.02</v>
          </cell>
          <cell r="W454">
            <v>0.02</v>
          </cell>
          <cell r="X454">
            <v>0.02</v>
          </cell>
          <cell r="Y454">
            <v>0.02</v>
          </cell>
          <cell r="Z454">
            <v>0.02</v>
          </cell>
          <cell r="AA454">
            <v>0.02</v>
          </cell>
          <cell r="AB454">
            <v>0.02</v>
          </cell>
          <cell r="AC454">
            <v>0.02</v>
          </cell>
          <cell r="AD454">
            <v>0.02</v>
          </cell>
          <cell r="AE454">
            <v>0.02</v>
          </cell>
          <cell r="AF454">
            <v>0.02</v>
          </cell>
          <cell r="AG454">
            <v>0.02</v>
          </cell>
          <cell r="AH454">
            <v>0.02</v>
          </cell>
          <cell r="AI454">
            <v>0.02</v>
          </cell>
          <cell r="AJ454">
            <v>0.02</v>
          </cell>
          <cell r="AK454">
            <v>0.02</v>
          </cell>
          <cell r="AL454">
            <v>0.02</v>
          </cell>
          <cell r="AM454">
            <v>0.02</v>
          </cell>
          <cell r="AN454">
            <v>0.02</v>
          </cell>
          <cell r="AO454">
            <v>0.02</v>
          </cell>
          <cell r="AU454" t="e">
            <v>#N/A</v>
          </cell>
        </row>
        <row r="455">
          <cell r="A455" t="str">
            <v>EF_N2O_storage_solid_Laying hens</v>
          </cell>
          <cell r="B455" t="str">
            <v>-</v>
          </cell>
          <cell r="C455" t="str">
            <v>EF_N2O_storage_solid</v>
          </cell>
          <cell r="D455" t="str">
            <v>N2O-N</v>
          </cell>
          <cell r="E455" t="str">
            <v>Laying hens</v>
          </cell>
          <cell r="F455" t="str">
            <v>Fraction TAN</v>
          </cell>
          <cell r="G455" t="str">
            <v>D</v>
          </cell>
          <cell r="H455" t="str">
            <v>-</v>
          </cell>
          <cell r="I455" t="str">
            <v>Table 3.8, 3B, EMEP/EEA Guidebook 2019</v>
          </cell>
          <cell r="K455">
            <v>2E-3</v>
          </cell>
          <cell r="L455">
            <v>2E-3</v>
          </cell>
          <cell r="M455">
            <v>2E-3</v>
          </cell>
          <cell r="N455">
            <v>2E-3</v>
          </cell>
          <cell r="O455">
            <v>2E-3</v>
          </cell>
          <cell r="P455">
            <v>2E-3</v>
          </cell>
          <cell r="Q455">
            <v>2E-3</v>
          </cell>
          <cell r="R455">
            <v>2E-3</v>
          </cell>
          <cell r="S455">
            <v>2E-3</v>
          </cell>
          <cell r="T455">
            <v>2E-3</v>
          </cell>
          <cell r="U455">
            <v>2E-3</v>
          </cell>
          <cell r="V455">
            <v>2E-3</v>
          </cell>
          <cell r="W455">
            <v>2E-3</v>
          </cell>
          <cell r="X455">
            <v>2E-3</v>
          </cell>
          <cell r="Y455">
            <v>2E-3</v>
          </cell>
          <cell r="Z455">
            <v>2E-3</v>
          </cell>
          <cell r="AA455">
            <v>2E-3</v>
          </cell>
          <cell r="AB455">
            <v>2E-3</v>
          </cell>
          <cell r="AC455">
            <v>2E-3</v>
          </cell>
          <cell r="AD455">
            <v>2E-3</v>
          </cell>
          <cell r="AE455">
            <v>2E-3</v>
          </cell>
          <cell r="AF455">
            <v>2E-3</v>
          </cell>
          <cell r="AG455">
            <v>2E-3</v>
          </cell>
          <cell r="AH455">
            <v>2E-3</v>
          </cell>
          <cell r="AI455">
            <v>2E-3</v>
          </cell>
          <cell r="AJ455">
            <v>2E-3</v>
          </cell>
          <cell r="AK455">
            <v>2E-3</v>
          </cell>
          <cell r="AL455">
            <v>2E-3</v>
          </cell>
          <cell r="AM455">
            <v>2E-3</v>
          </cell>
          <cell r="AN455">
            <v>2E-3</v>
          </cell>
          <cell r="AO455">
            <v>2E-3</v>
          </cell>
          <cell r="AU455" t="e">
            <v>#N/A</v>
          </cell>
        </row>
        <row r="456">
          <cell r="A456" t="str">
            <v>EF_N2O_storage_solid_Broilers</v>
          </cell>
          <cell r="B456" t="str">
            <v>-</v>
          </cell>
          <cell r="C456" t="str">
            <v>EF_N2O_storage_solid</v>
          </cell>
          <cell r="D456" t="str">
            <v>N2O-N</v>
          </cell>
          <cell r="E456" t="str">
            <v>Broilers</v>
          </cell>
          <cell r="F456" t="str">
            <v>Fraction TAN</v>
          </cell>
          <cell r="G456" t="str">
            <v>D</v>
          </cell>
          <cell r="H456" t="str">
            <v>-</v>
          </cell>
          <cell r="I456" t="str">
            <v>Table 3.8, 3B, EMEP/EEA Guidebook 2019</v>
          </cell>
          <cell r="K456">
            <v>2E-3</v>
          </cell>
          <cell r="L456">
            <v>2E-3</v>
          </cell>
          <cell r="M456">
            <v>2E-3</v>
          </cell>
          <cell r="N456">
            <v>2E-3</v>
          </cell>
          <cell r="O456">
            <v>2E-3</v>
          </cell>
          <cell r="P456">
            <v>2E-3</v>
          </cell>
          <cell r="Q456">
            <v>2E-3</v>
          </cell>
          <cell r="R456">
            <v>2E-3</v>
          </cell>
          <cell r="S456">
            <v>2E-3</v>
          </cell>
          <cell r="T456">
            <v>2E-3</v>
          </cell>
          <cell r="U456">
            <v>2E-3</v>
          </cell>
          <cell r="V456">
            <v>2E-3</v>
          </cell>
          <cell r="W456">
            <v>2E-3</v>
          </cell>
          <cell r="X456">
            <v>2E-3</v>
          </cell>
          <cell r="Y456">
            <v>2E-3</v>
          </cell>
          <cell r="Z456">
            <v>2E-3</v>
          </cell>
          <cell r="AA456">
            <v>2E-3</v>
          </cell>
          <cell r="AB456">
            <v>2E-3</v>
          </cell>
          <cell r="AC456">
            <v>2E-3</v>
          </cell>
          <cell r="AD456">
            <v>2E-3</v>
          </cell>
          <cell r="AE456">
            <v>2E-3</v>
          </cell>
          <cell r="AF456">
            <v>2E-3</v>
          </cell>
          <cell r="AG456">
            <v>2E-3</v>
          </cell>
          <cell r="AH456">
            <v>2E-3</v>
          </cell>
          <cell r="AI456">
            <v>2E-3</v>
          </cell>
          <cell r="AJ456">
            <v>2E-3</v>
          </cell>
          <cell r="AK456">
            <v>2E-3</v>
          </cell>
          <cell r="AL456">
            <v>2E-3</v>
          </cell>
          <cell r="AM456">
            <v>2E-3</v>
          </cell>
          <cell r="AN456">
            <v>2E-3</v>
          </cell>
          <cell r="AO456">
            <v>2E-3</v>
          </cell>
          <cell r="AU456" t="e">
            <v>#N/A</v>
          </cell>
        </row>
        <row r="457">
          <cell r="A457" t="str">
            <v>EF_N2O_storage_solid_Turkeys</v>
          </cell>
          <cell r="B457" t="str">
            <v>-</v>
          </cell>
          <cell r="C457" t="str">
            <v>EF_N2O_storage_solid</v>
          </cell>
          <cell r="D457" t="str">
            <v>N2O-N</v>
          </cell>
          <cell r="E457" t="str">
            <v>Turkeys</v>
          </cell>
          <cell r="F457" t="str">
            <v>Fraction TAN</v>
          </cell>
          <cell r="G457" t="str">
            <v>D</v>
          </cell>
          <cell r="H457" t="str">
            <v>-</v>
          </cell>
          <cell r="I457" t="str">
            <v>Table 3.8, 3B, EMEP/EEA Guidebook 2019</v>
          </cell>
          <cell r="K457">
            <v>2E-3</v>
          </cell>
          <cell r="L457">
            <v>2E-3</v>
          </cell>
          <cell r="M457">
            <v>2E-3</v>
          </cell>
          <cell r="N457">
            <v>2E-3</v>
          </cell>
          <cell r="O457">
            <v>2E-3</v>
          </cell>
          <cell r="P457">
            <v>2E-3</v>
          </cell>
          <cell r="Q457">
            <v>2E-3</v>
          </cell>
          <cell r="R457">
            <v>2E-3</v>
          </cell>
          <cell r="S457">
            <v>2E-3</v>
          </cell>
          <cell r="T457">
            <v>2E-3</v>
          </cell>
          <cell r="U457">
            <v>2E-3</v>
          </cell>
          <cell r="V457">
            <v>2E-3</v>
          </cell>
          <cell r="W457">
            <v>2E-3</v>
          </cell>
          <cell r="X457">
            <v>2E-3</v>
          </cell>
          <cell r="Y457">
            <v>2E-3</v>
          </cell>
          <cell r="Z457">
            <v>2E-3</v>
          </cell>
          <cell r="AA457">
            <v>2E-3</v>
          </cell>
          <cell r="AB457">
            <v>2E-3</v>
          </cell>
          <cell r="AC457">
            <v>2E-3</v>
          </cell>
          <cell r="AD457">
            <v>2E-3</v>
          </cell>
          <cell r="AE457">
            <v>2E-3</v>
          </cell>
          <cell r="AF457">
            <v>2E-3</v>
          </cell>
          <cell r="AG457">
            <v>2E-3</v>
          </cell>
          <cell r="AH457">
            <v>2E-3</v>
          </cell>
          <cell r="AI457">
            <v>2E-3</v>
          </cell>
          <cell r="AJ457">
            <v>2E-3</v>
          </cell>
          <cell r="AK457">
            <v>2E-3</v>
          </cell>
          <cell r="AL457">
            <v>2E-3</v>
          </cell>
          <cell r="AM457">
            <v>2E-3</v>
          </cell>
          <cell r="AN457">
            <v>2E-3</v>
          </cell>
          <cell r="AO457">
            <v>2E-3</v>
          </cell>
          <cell r="AU457" t="e">
            <v>#N/A</v>
          </cell>
        </row>
        <row r="458">
          <cell r="A458" t="str">
            <v>EF_N2O_storage_solid_Other poultry (ducks)</v>
          </cell>
          <cell r="B458" t="str">
            <v>-</v>
          </cell>
          <cell r="C458" t="str">
            <v>EF_N2O_storage_solid</v>
          </cell>
          <cell r="D458" t="str">
            <v>N2O-N</v>
          </cell>
          <cell r="E458" t="str">
            <v>Other poultry (ducks)</v>
          </cell>
          <cell r="F458" t="str">
            <v>Fraction TAN</v>
          </cell>
          <cell r="G458" t="str">
            <v>D</v>
          </cell>
          <cell r="H458" t="str">
            <v>-</v>
          </cell>
          <cell r="I458" t="str">
            <v>Table 3.8, 3B, EMEP/EEA Guidebook 2019</v>
          </cell>
          <cell r="K458">
            <v>2E-3</v>
          </cell>
          <cell r="L458">
            <v>2E-3</v>
          </cell>
          <cell r="M458">
            <v>2E-3</v>
          </cell>
          <cell r="N458">
            <v>2E-3</v>
          </cell>
          <cell r="O458">
            <v>2E-3</v>
          </cell>
          <cell r="P458">
            <v>2E-3</v>
          </cell>
          <cell r="Q458">
            <v>2E-3</v>
          </cell>
          <cell r="R458">
            <v>2E-3</v>
          </cell>
          <cell r="S458">
            <v>2E-3</v>
          </cell>
          <cell r="T458">
            <v>2E-3</v>
          </cell>
          <cell r="U458">
            <v>2E-3</v>
          </cell>
          <cell r="V458">
            <v>2E-3</v>
          </cell>
          <cell r="W458">
            <v>2E-3</v>
          </cell>
          <cell r="X458">
            <v>2E-3</v>
          </cell>
          <cell r="Y458">
            <v>2E-3</v>
          </cell>
          <cell r="Z458">
            <v>2E-3</v>
          </cell>
          <cell r="AA458">
            <v>2E-3</v>
          </cell>
          <cell r="AB458">
            <v>2E-3</v>
          </cell>
          <cell r="AC458">
            <v>2E-3</v>
          </cell>
          <cell r="AD458">
            <v>2E-3</v>
          </cell>
          <cell r="AE458">
            <v>2E-3</v>
          </cell>
          <cell r="AF458">
            <v>2E-3</v>
          </cell>
          <cell r="AG458">
            <v>2E-3</v>
          </cell>
          <cell r="AH458">
            <v>2E-3</v>
          </cell>
          <cell r="AI458">
            <v>2E-3</v>
          </cell>
          <cell r="AJ458">
            <v>2E-3</v>
          </cell>
          <cell r="AK458">
            <v>2E-3</v>
          </cell>
          <cell r="AL458">
            <v>2E-3</v>
          </cell>
          <cell r="AM458">
            <v>2E-3</v>
          </cell>
          <cell r="AN458">
            <v>2E-3</v>
          </cell>
          <cell r="AO458">
            <v>2E-3</v>
          </cell>
          <cell r="AU458" t="e">
            <v>#N/A</v>
          </cell>
        </row>
        <row r="459">
          <cell r="A459" t="str">
            <v>EF_N2O_storage_solid_Other poultry (geese)</v>
          </cell>
          <cell r="B459" t="str">
            <v>-</v>
          </cell>
          <cell r="C459" t="str">
            <v>EF_N2O_storage_solid</v>
          </cell>
          <cell r="D459" t="str">
            <v>N2O-N</v>
          </cell>
          <cell r="E459" t="str">
            <v>Other poultry (geese)</v>
          </cell>
          <cell r="F459" t="str">
            <v>Fraction TAN</v>
          </cell>
          <cell r="G459" t="str">
            <v>D</v>
          </cell>
          <cell r="H459" t="str">
            <v>-</v>
          </cell>
          <cell r="I459" t="str">
            <v>Table 3.8, 3B, EMEP/EEA Guidebook 2019</v>
          </cell>
          <cell r="K459">
            <v>2E-3</v>
          </cell>
          <cell r="L459">
            <v>2E-3</v>
          </cell>
          <cell r="M459">
            <v>2E-3</v>
          </cell>
          <cell r="N459">
            <v>2E-3</v>
          </cell>
          <cell r="O459">
            <v>2E-3</v>
          </cell>
          <cell r="P459">
            <v>2E-3</v>
          </cell>
          <cell r="Q459">
            <v>2E-3</v>
          </cell>
          <cell r="R459">
            <v>2E-3</v>
          </cell>
          <cell r="S459">
            <v>2E-3</v>
          </cell>
          <cell r="T459">
            <v>2E-3</v>
          </cell>
          <cell r="U459">
            <v>2E-3</v>
          </cell>
          <cell r="V459">
            <v>2E-3</v>
          </cell>
          <cell r="W459">
            <v>2E-3</v>
          </cell>
          <cell r="X459">
            <v>2E-3</v>
          </cell>
          <cell r="Y459">
            <v>2E-3</v>
          </cell>
          <cell r="Z459">
            <v>2E-3</v>
          </cell>
          <cell r="AA459">
            <v>2E-3</v>
          </cell>
          <cell r="AB459">
            <v>2E-3</v>
          </cell>
          <cell r="AC459">
            <v>2E-3</v>
          </cell>
          <cell r="AD459">
            <v>2E-3</v>
          </cell>
          <cell r="AE459">
            <v>2E-3</v>
          </cell>
          <cell r="AF459">
            <v>2E-3</v>
          </cell>
          <cell r="AG459">
            <v>2E-3</v>
          </cell>
          <cell r="AH459">
            <v>2E-3</v>
          </cell>
          <cell r="AI459">
            <v>2E-3</v>
          </cell>
          <cell r="AJ459">
            <v>2E-3</v>
          </cell>
          <cell r="AK459">
            <v>2E-3</v>
          </cell>
          <cell r="AL459">
            <v>2E-3</v>
          </cell>
          <cell r="AM459">
            <v>2E-3</v>
          </cell>
          <cell r="AN459">
            <v>2E-3</v>
          </cell>
          <cell r="AO459">
            <v>2E-3</v>
          </cell>
          <cell r="AU459" t="e">
            <v>#N/A</v>
          </cell>
        </row>
        <row r="460">
          <cell r="A460" t="str">
            <v>EF_N2O_storage_solid_Other animals (fur animals)</v>
          </cell>
          <cell r="B460" t="str">
            <v>-</v>
          </cell>
          <cell r="C460" t="str">
            <v>EF_N2O_storage_solid</v>
          </cell>
          <cell r="D460" t="str">
            <v>N2O-N</v>
          </cell>
          <cell r="E460" t="str">
            <v>Other animals (fur animals)</v>
          </cell>
          <cell r="F460" t="str">
            <v>Fraction TAN</v>
          </cell>
          <cell r="G460" t="str">
            <v>D</v>
          </cell>
          <cell r="H460" t="str">
            <v>-</v>
          </cell>
          <cell r="I460" t="str">
            <v>No default available from the Guidebook, same value as cattle/sheep/swine/buffalo/goats/horses applied</v>
          </cell>
          <cell r="K460">
            <v>0.02</v>
          </cell>
          <cell r="L460">
            <v>0.02</v>
          </cell>
          <cell r="M460">
            <v>0.02</v>
          </cell>
          <cell r="N460">
            <v>0.02</v>
          </cell>
          <cell r="O460">
            <v>0.02</v>
          </cell>
          <cell r="P460">
            <v>0.02</v>
          </cell>
          <cell r="Q460">
            <v>0.02</v>
          </cell>
          <cell r="R460">
            <v>0.02</v>
          </cell>
          <cell r="S460">
            <v>0.02</v>
          </cell>
          <cell r="T460">
            <v>0.02</v>
          </cell>
          <cell r="U460">
            <v>0.02</v>
          </cell>
          <cell r="V460">
            <v>0.02</v>
          </cell>
          <cell r="W460">
            <v>0.02</v>
          </cell>
          <cell r="X460">
            <v>0.02</v>
          </cell>
          <cell r="Y460">
            <v>0.02</v>
          </cell>
          <cell r="Z460">
            <v>0.02</v>
          </cell>
          <cell r="AA460">
            <v>0.02</v>
          </cell>
          <cell r="AB460">
            <v>0.02</v>
          </cell>
          <cell r="AC460">
            <v>0.02</v>
          </cell>
          <cell r="AD460">
            <v>0.02</v>
          </cell>
          <cell r="AE460">
            <v>0.02</v>
          </cell>
          <cell r="AF460">
            <v>0.02</v>
          </cell>
          <cell r="AG460">
            <v>0.02</v>
          </cell>
          <cell r="AH460">
            <v>0.02</v>
          </cell>
          <cell r="AI460">
            <v>0.02</v>
          </cell>
          <cell r="AJ460">
            <v>0.02</v>
          </cell>
          <cell r="AK460">
            <v>0.02</v>
          </cell>
          <cell r="AL460">
            <v>0.02</v>
          </cell>
          <cell r="AM460">
            <v>0.02</v>
          </cell>
          <cell r="AN460">
            <v>0.02</v>
          </cell>
          <cell r="AO460">
            <v>0.02</v>
          </cell>
          <cell r="AU460" t="e">
            <v>#N/A</v>
          </cell>
        </row>
        <row r="461">
          <cell r="A461" t="str">
            <v xml:space="preserve">TAN immobilised in organic matter (fimm) </v>
          </cell>
        </row>
        <row r="462">
          <cell r="A462" t="str">
            <v>fimm_Dairy cattle</v>
          </cell>
          <cell r="B462" t="str">
            <v>-</v>
          </cell>
          <cell r="C462" t="str">
            <v>fimm</v>
          </cell>
          <cell r="D462" t="str">
            <v>N</v>
          </cell>
          <cell r="E462" t="str">
            <v>Dairy cattle</v>
          </cell>
          <cell r="F462" t="str">
            <v>kg N/kg straw</v>
          </cell>
          <cell r="G462" t="str">
            <v>D</v>
          </cell>
          <cell r="H462" t="str">
            <v>-</v>
          </cell>
          <cell r="I462" t="str">
            <v>3B EMEP/EEA Guidebook 2019, Step 7 (Webb and Misselbrook, 2004)</v>
          </cell>
          <cell r="K462">
            <v>5.0000000000000001E-3</v>
          </cell>
          <cell r="L462">
            <v>5.0000000000000001E-3</v>
          </cell>
          <cell r="M462">
            <v>5.0000000000000001E-3</v>
          </cell>
          <cell r="N462">
            <v>5.0000000000000001E-3</v>
          </cell>
          <cell r="O462">
            <v>5.0000000000000001E-3</v>
          </cell>
          <cell r="P462">
            <v>5.0000000000000001E-3</v>
          </cell>
          <cell r="Q462">
            <v>5.0000000000000001E-3</v>
          </cell>
          <cell r="R462">
            <v>5.0000000000000001E-3</v>
          </cell>
          <cell r="S462">
            <v>5.0000000000000001E-3</v>
          </cell>
          <cell r="T462">
            <v>5.0000000000000001E-3</v>
          </cell>
          <cell r="U462">
            <v>5.0000000000000001E-3</v>
          </cell>
          <cell r="V462">
            <v>5.0000000000000001E-3</v>
          </cell>
          <cell r="W462">
            <v>5.0000000000000001E-3</v>
          </cell>
          <cell r="X462">
            <v>5.0000000000000001E-3</v>
          </cell>
          <cell r="Y462">
            <v>5.0000000000000001E-3</v>
          </cell>
          <cell r="Z462">
            <v>5.0000000000000001E-3</v>
          </cell>
          <cell r="AA462">
            <v>5.0000000000000001E-3</v>
          </cell>
          <cell r="AB462">
            <v>5.0000000000000001E-3</v>
          </cell>
          <cell r="AC462">
            <v>5.0000000000000001E-3</v>
          </cell>
          <cell r="AD462">
            <v>5.0000000000000001E-3</v>
          </cell>
          <cell r="AE462">
            <v>5.0000000000000001E-3</v>
          </cell>
          <cell r="AF462">
            <v>5.0000000000000001E-3</v>
          </cell>
          <cell r="AG462">
            <v>5.0000000000000001E-3</v>
          </cell>
          <cell r="AH462">
            <v>5.0000000000000001E-3</v>
          </cell>
          <cell r="AI462">
            <v>5.0000000000000001E-3</v>
          </cell>
          <cell r="AJ462">
            <v>5.0000000000000001E-3</v>
          </cell>
          <cell r="AK462">
            <v>5.0000000000000001E-3</v>
          </cell>
          <cell r="AL462">
            <v>5.0000000000000001E-3</v>
          </cell>
          <cell r="AM462">
            <v>5.0000000000000001E-3</v>
          </cell>
          <cell r="AN462">
            <v>5.0000000000000001E-3</v>
          </cell>
          <cell r="AO462">
            <v>5.0000000000000001E-3</v>
          </cell>
          <cell r="AU462" t="e">
            <v>#N/A</v>
          </cell>
        </row>
        <row r="463">
          <cell r="A463" t="str">
            <v>fimm_Non-dairy cattle</v>
          </cell>
          <cell r="B463" t="str">
            <v>-</v>
          </cell>
          <cell r="C463" t="str">
            <v>fimm</v>
          </cell>
          <cell r="D463" t="str">
            <v>N</v>
          </cell>
          <cell r="E463" t="str">
            <v>Non-dairy cattle</v>
          </cell>
          <cell r="F463" t="str">
            <v>kg N/kg straw</v>
          </cell>
          <cell r="G463" t="str">
            <v>D</v>
          </cell>
          <cell r="H463" t="str">
            <v>-</v>
          </cell>
          <cell r="I463" t="str">
            <v>3B EMEP/EEA Guidebook 2019, Step 7 (Webb and Misselbrook, 2004)</v>
          </cell>
          <cell r="K463">
            <v>6.7000000000000002E-3</v>
          </cell>
          <cell r="L463">
            <v>6.7000000000000002E-3</v>
          </cell>
          <cell r="M463">
            <v>6.7000000000000002E-3</v>
          </cell>
          <cell r="N463">
            <v>6.7000000000000002E-3</v>
          </cell>
          <cell r="O463">
            <v>6.7000000000000002E-3</v>
          </cell>
          <cell r="P463">
            <v>6.7000000000000002E-3</v>
          </cell>
          <cell r="Q463">
            <v>6.7000000000000002E-3</v>
          </cell>
          <cell r="R463">
            <v>6.7000000000000002E-3</v>
          </cell>
          <cell r="S463">
            <v>6.7000000000000002E-3</v>
          </cell>
          <cell r="T463">
            <v>6.7000000000000002E-3</v>
          </cell>
          <cell r="U463">
            <v>6.7000000000000002E-3</v>
          </cell>
          <cell r="V463">
            <v>6.7000000000000002E-3</v>
          </cell>
          <cell r="W463">
            <v>6.7000000000000002E-3</v>
          </cell>
          <cell r="X463">
            <v>6.7000000000000002E-3</v>
          </cell>
          <cell r="Y463">
            <v>6.7000000000000002E-3</v>
          </cell>
          <cell r="Z463">
            <v>6.7000000000000002E-3</v>
          </cell>
          <cell r="AA463">
            <v>6.7000000000000002E-3</v>
          </cell>
          <cell r="AB463">
            <v>6.7000000000000002E-3</v>
          </cell>
          <cell r="AC463">
            <v>6.7000000000000002E-3</v>
          </cell>
          <cell r="AD463">
            <v>6.7000000000000002E-3</v>
          </cell>
          <cell r="AE463">
            <v>6.7000000000000002E-3</v>
          </cell>
          <cell r="AF463">
            <v>6.7000000000000002E-3</v>
          </cell>
          <cell r="AG463">
            <v>6.7000000000000002E-3</v>
          </cell>
          <cell r="AH463">
            <v>6.7000000000000002E-3</v>
          </cell>
          <cell r="AI463">
            <v>6.7000000000000002E-3</v>
          </cell>
          <cell r="AJ463">
            <v>6.7000000000000002E-3</v>
          </cell>
          <cell r="AK463">
            <v>6.7000000000000002E-3</v>
          </cell>
          <cell r="AL463">
            <v>6.7000000000000002E-3</v>
          </cell>
          <cell r="AM463">
            <v>6.7000000000000002E-3</v>
          </cell>
          <cell r="AN463">
            <v>6.7000000000000002E-3</v>
          </cell>
          <cell r="AO463">
            <v>6.7000000000000002E-3</v>
          </cell>
          <cell r="AU463" t="e">
            <v>#N/A</v>
          </cell>
        </row>
        <row r="464">
          <cell r="A464" t="str">
            <v>fimm_Non-dairy cattle (calves)</v>
          </cell>
          <cell r="B464" t="str">
            <v>-</v>
          </cell>
          <cell r="C464" t="str">
            <v>fimm</v>
          </cell>
          <cell r="D464" t="str">
            <v>N</v>
          </cell>
          <cell r="E464" t="str">
            <v>Non-dairy cattle (calves)</v>
          </cell>
          <cell r="F464" t="str">
            <v>kg N/kg straw</v>
          </cell>
          <cell r="G464" t="str">
            <v>D</v>
          </cell>
          <cell r="H464" t="str">
            <v>-</v>
          </cell>
          <cell r="I464" t="str">
            <v>3B EMEP/EEA Guidebook 2019, Step 7 (Webb and Misselbrook, 2004)</v>
          </cell>
          <cell r="K464">
            <v>6.7000000000000002E-3</v>
          </cell>
          <cell r="L464">
            <v>6.7000000000000002E-3</v>
          </cell>
          <cell r="M464">
            <v>6.7000000000000002E-3</v>
          </cell>
          <cell r="N464">
            <v>6.7000000000000002E-3</v>
          </cell>
          <cell r="O464">
            <v>6.7000000000000002E-3</v>
          </cell>
          <cell r="P464">
            <v>6.7000000000000002E-3</v>
          </cell>
          <cell r="Q464">
            <v>6.7000000000000002E-3</v>
          </cell>
          <cell r="R464">
            <v>6.7000000000000002E-3</v>
          </cell>
          <cell r="S464">
            <v>6.7000000000000002E-3</v>
          </cell>
          <cell r="T464">
            <v>6.7000000000000002E-3</v>
          </cell>
          <cell r="U464">
            <v>6.7000000000000002E-3</v>
          </cell>
          <cell r="V464">
            <v>6.7000000000000002E-3</v>
          </cell>
          <cell r="W464">
            <v>6.7000000000000002E-3</v>
          </cell>
          <cell r="X464">
            <v>6.7000000000000002E-3</v>
          </cell>
          <cell r="Y464">
            <v>6.7000000000000002E-3</v>
          </cell>
          <cell r="Z464">
            <v>6.7000000000000002E-3</v>
          </cell>
          <cell r="AA464">
            <v>6.7000000000000002E-3</v>
          </cell>
          <cell r="AB464">
            <v>6.7000000000000002E-3</v>
          </cell>
          <cell r="AC464">
            <v>6.7000000000000002E-3</v>
          </cell>
          <cell r="AD464">
            <v>6.7000000000000002E-3</v>
          </cell>
          <cell r="AE464">
            <v>6.7000000000000002E-3</v>
          </cell>
          <cell r="AF464">
            <v>6.7000000000000002E-3</v>
          </cell>
          <cell r="AG464">
            <v>6.7000000000000002E-3</v>
          </cell>
          <cell r="AH464">
            <v>6.7000000000000002E-3</v>
          </cell>
          <cell r="AI464">
            <v>6.7000000000000002E-3</v>
          </cell>
          <cell r="AJ464">
            <v>6.7000000000000002E-3</v>
          </cell>
          <cell r="AK464">
            <v>6.7000000000000002E-3</v>
          </cell>
          <cell r="AL464">
            <v>6.7000000000000002E-3</v>
          </cell>
          <cell r="AM464">
            <v>6.7000000000000002E-3</v>
          </cell>
          <cell r="AN464">
            <v>6.7000000000000002E-3</v>
          </cell>
          <cell r="AO464">
            <v>6.7000000000000002E-3</v>
          </cell>
          <cell r="AU464" t="e">
            <v>#N/A</v>
          </cell>
        </row>
        <row r="465">
          <cell r="A465" t="str">
            <v>fimm_Sheep</v>
          </cell>
          <cell r="B465" t="str">
            <v>-</v>
          </cell>
          <cell r="C465" t="str">
            <v>fimm</v>
          </cell>
          <cell r="D465" t="str">
            <v>N</v>
          </cell>
          <cell r="E465" t="str">
            <v>Sheep</v>
          </cell>
          <cell r="F465" t="str">
            <v>kg N/kg straw</v>
          </cell>
          <cell r="G465" t="str">
            <v>D</v>
          </cell>
          <cell r="H465" t="str">
            <v>-</v>
          </cell>
          <cell r="I465" t="str">
            <v>3B EMEP/EEA Guidebook 2019, Step 7 (Webb and Misselbrook, 2004)</v>
          </cell>
          <cell r="K465">
            <v>6.7000000000000002E-3</v>
          </cell>
          <cell r="L465">
            <v>6.7000000000000002E-3</v>
          </cell>
          <cell r="M465">
            <v>6.7000000000000002E-3</v>
          </cell>
          <cell r="N465">
            <v>6.7000000000000002E-3</v>
          </cell>
          <cell r="O465">
            <v>6.7000000000000002E-3</v>
          </cell>
          <cell r="P465">
            <v>6.7000000000000002E-3</v>
          </cell>
          <cell r="Q465">
            <v>6.7000000000000002E-3</v>
          </cell>
          <cell r="R465">
            <v>6.7000000000000002E-3</v>
          </cell>
          <cell r="S465">
            <v>6.7000000000000002E-3</v>
          </cell>
          <cell r="T465">
            <v>6.7000000000000002E-3</v>
          </cell>
          <cell r="U465">
            <v>6.7000000000000002E-3</v>
          </cell>
          <cell r="V465">
            <v>6.7000000000000002E-3</v>
          </cell>
          <cell r="W465">
            <v>6.7000000000000002E-3</v>
          </cell>
          <cell r="X465">
            <v>6.7000000000000002E-3</v>
          </cell>
          <cell r="Y465">
            <v>6.7000000000000002E-3</v>
          </cell>
          <cell r="Z465">
            <v>6.7000000000000002E-3</v>
          </cell>
          <cell r="AA465">
            <v>6.7000000000000002E-3</v>
          </cell>
          <cell r="AB465">
            <v>6.7000000000000002E-3</v>
          </cell>
          <cell r="AC465">
            <v>6.7000000000000002E-3</v>
          </cell>
          <cell r="AD465">
            <v>6.7000000000000002E-3</v>
          </cell>
          <cell r="AE465">
            <v>6.7000000000000002E-3</v>
          </cell>
          <cell r="AF465">
            <v>6.7000000000000002E-3</v>
          </cell>
          <cell r="AG465">
            <v>6.7000000000000002E-3</v>
          </cell>
          <cell r="AH465">
            <v>6.7000000000000002E-3</v>
          </cell>
          <cell r="AI465">
            <v>6.7000000000000002E-3</v>
          </cell>
          <cell r="AJ465">
            <v>6.7000000000000002E-3</v>
          </cell>
          <cell r="AK465">
            <v>6.7000000000000002E-3</v>
          </cell>
          <cell r="AL465">
            <v>6.7000000000000002E-3</v>
          </cell>
          <cell r="AM465">
            <v>6.7000000000000002E-3</v>
          </cell>
          <cell r="AN465">
            <v>6.7000000000000002E-3</v>
          </cell>
          <cell r="AO465">
            <v>6.7000000000000002E-3</v>
          </cell>
          <cell r="AU465" t="e">
            <v>#N/A</v>
          </cell>
        </row>
        <row r="466">
          <cell r="A466" t="str">
            <v>fimm_Swine (finishing pigs)</v>
          </cell>
          <cell r="B466" t="str">
            <v>-</v>
          </cell>
          <cell r="C466" t="str">
            <v>fimm</v>
          </cell>
          <cell r="D466" t="str">
            <v>N</v>
          </cell>
          <cell r="E466" t="str">
            <v>Swine (finishing pigs)</v>
          </cell>
          <cell r="F466" t="str">
            <v>kg N/kg straw</v>
          </cell>
          <cell r="G466" t="str">
            <v>D</v>
          </cell>
          <cell r="H466" t="str">
            <v>-</v>
          </cell>
          <cell r="I466" t="str">
            <v>3B EMEP/EEA Guidebook 2019, Step 7 (Webb and Misselbrook, 2004)</v>
          </cell>
          <cell r="K466">
            <v>6.7000000000000002E-3</v>
          </cell>
          <cell r="L466">
            <v>6.7000000000000002E-3</v>
          </cell>
          <cell r="M466">
            <v>6.7000000000000002E-3</v>
          </cell>
          <cell r="N466">
            <v>6.7000000000000002E-3</v>
          </cell>
          <cell r="O466">
            <v>6.7000000000000002E-3</v>
          </cell>
          <cell r="P466">
            <v>6.7000000000000002E-3</v>
          </cell>
          <cell r="Q466">
            <v>6.7000000000000002E-3</v>
          </cell>
          <cell r="R466">
            <v>6.7000000000000002E-3</v>
          </cell>
          <cell r="S466">
            <v>6.7000000000000002E-3</v>
          </cell>
          <cell r="T466">
            <v>6.7000000000000002E-3</v>
          </cell>
          <cell r="U466">
            <v>6.7000000000000002E-3</v>
          </cell>
          <cell r="V466">
            <v>6.7000000000000002E-3</v>
          </cell>
          <cell r="W466">
            <v>6.7000000000000002E-3</v>
          </cell>
          <cell r="X466">
            <v>6.7000000000000002E-3</v>
          </cell>
          <cell r="Y466">
            <v>6.7000000000000002E-3</v>
          </cell>
          <cell r="Z466">
            <v>6.7000000000000002E-3</v>
          </cell>
          <cell r="AA466">
            <v>6.7000000000000002E-3</v>
          </cell>
          <cell r="AB466">
            <v>6.7000000000000002E-3</v>
          </cell>
          <cell r="AC466">
            <v>6.7000000000000002E-3</v>
          </cell>
          <cell r="AD466">
            <v>6.7000000000000002E-3</v>
          </cell>
          <cell r="AE466">
            <v>6.7000000000000002E-3</v>
          </cell>
          <cell r="AF466">
            <v>6.7000000000000002E-3</v>
          </cell>
          <cell r="AG466">
            <v>6.7000000000000002E-3</v>
          </cell>
          <cell r="AH466">
            <v>6.7000000000000002E-3</v>
          </cell>
          <cell r="AI466">
            <v>6.7000000000000002E-3</v>
          </cell>
          <cell r="AJ466">
            <v>6.7000000000000002E-3</v>
          </cell>
          <cell r="AK466">
            <v>6.7000000000000002E-3</v>
          </cell>
          <cell r="AL466">
            <v>6.7000000000000002E-3</v>
          </cell>
          <cell r="AM466">
            <v>6.7000000000000002E-3</v>
          </cell>
          <cell r="AN466">
            <v>6.7000000000000002E-3</v>
          </cell>
          <cell r="AO466">
            <v>6.7000000000000002E-3</v>
          </cell>
          <cell r="AU466" t="e">
            <v>#N/A</v>
          </cell>
        </row>
        <row r="467">
          <cell r="A467" t="str">
            <v>fimm_Swine (sows)</v>
          </cell>
          <cell r="B467" t="str">
            <v>-</v>
          </cell>
          <cell r="C467" t="str">
            <v>fimm</v>
          </cell>
          <cell r="D467" t="str">
            <v>N</v>
          </cell>
          <cell r="E467" t="str">
            <v>Swine (sows)</v>
          </cell>
          <cell r="F467" t="str">
            <v>kg N/kg straw</v>
          </cell>
          <cell r="G467" t="str">
            <v>D</v>
          </cell>
          <cell r="H467" t="str">
            <v>-</v>
          </cell>
          <cell r="I467" t="str">
            <v>3B EMEP/EEA Guidebook 2019, Step 7 (Webb and Misselbrook, 2004)</v>
          </cell>
          <cell r="K467">
            <v>6.7000000000000002E-3</v>
          </cell>
          <cell r="L467">
            <v>6.7000000000000002E-3</v>
          </cell>
          <cell r="M467">
            <v>6.7000000000000002E-3</v>
          </cell>
          <cell r="N467">
            <v>6.7000000000000002E-3</v>
          </cell>
          <cell r="O467">
            <v>6.7000000000000002E-3</v>
          </cell>
          <cell r="P467">
            <v>6.7000000000000002E-3</v>
          </cell>
          <cell r="Q467">
            <v>6.7000000000000002E-3</v>
          </cell>
          <cell r="R467">
            <v>6.7000000000000002E-3</v>
          </cell>
          <cell r="S467">
            <v>6.7000000000000002E-3</v>
          </cell>
          <cell r="T467">
            <v>6.7000000000000002E-3</v>
          </cell>
          <cell r="U467">
            <v>6.7000000000000002E-3</v>
          </cell>
          <cell r="V467">
            <v>6.7000000000000002E-3</v>
          </cell>
          <cell r="W467">
            <v>6.7000000000000002E-3</v>
          </cell>
          <cell r="X467">
            <v>6.7000000000000002E-3</v>
          </cell>
          <cell r="Y467">
            <v>6.7000000000000002E-3</v>
          </cell>
          <cell r="Z467">
            <v>6.7000000000000002E-3</v>
          </cell>
          <cell r="AA467">
            <v>6.7000000000000002E-3</v>
          </cell>
          <cell r="AB467">
            <v>6.7000000000000002E-3</v>
          </cell>
          <cell r="AC467">
            <v>6.7000000000000002E-3</v>
          </cell>
          <cell r="AD467">
            <v>6.7000000000000002E-3</v>
          </cell>
          <cell r="AE467">
            <v>6.7000000000000002E-3</v>
          </cell>
          <cell r="AF467">
            <v>6.7000000000000002E-3</v>
          </cell>
          <cell r="AG467">
            <v>6.7000000000000002E-3</v>
          </cell>
          <cell r="AH467">
            <v>6.7000000000000002E-3</v>
          </cell>
          <cell r="AI467">
            <v>6.7000000000000002E-3</v>
          </cell>
          <cell r="AJ467">
            <v>6.7000000000000002E-3</v>
          </cell>
          <cell r="AK467">
            <v>6.7000000000000002E-3</v>
          </cell>
          <cell r="AL467">
            <v>6.7000000000000002E-3</v>
          </cell>
          <cell r="AM467">
            <v>6.7000000000000002E-3</v>
          </cell>
          <cell r="AN467">
            <v>6.7000000000000002E-3</v>
          </cell>
          <cell r="AO467">
            <v>6.7000000000000002E-3</v>
          </cell>
          <cell r="AU467" t="e">
            <v>#N/A</v>
          </cell>
        </row>
        <row r="468">
          <cell r="A468" t="str">
            <v>fimm_Buffalo</v>
          </cell>
          <cell r="B468" t="str">
            <v>-</v>
          </cell>
          <cell r="C468" t="str">
            <v>fimm</v>
          </cell>
          <cell r="D468" t="str">
            <v>N</v>
          </cell>
          <cell r="E468" t="str">
            <v>Buffalo</v>
          </cell>
          <cell r="F468" t="str">
            <v>kg N/kg straw</v>
          </cell>
          <cell r="G468" t="str">
            <v>D</v>
          </cell>
          <cell r="H468" t="str">
            <v>-</v>
          </cell>
          <cell r="I468" t="str">
            <v>3B EMEP/EEA Guidebook 2019, Step 7 (Webb and Misselbrook, 2004)</v>
          </cell>
          <cell r="K468">
            <v>6.7000000000000002E-3</v>
          </cell>
          <cell r="L468">
            <v>6.7000000000000002E-3</v>
          </cell>
          <cell r="M468">
            <v>6.7000000000000002E-3</v>
          </cell>
          <cell r="N468">
            <v>6.7000000000000002E-3</v>
          </cell>
          <cell r="O468">
            <v>6.7000000000000002E-3</v>
          </cell>
          <cell r="P468">
            <v>6.7000000000000002E-3</v>
          </cell>
          <cell r="Q468">
            <v>6.7000000000000002E-3</v>
          </cell>
          <cell r="R468">
            <v>6.7000000000000002E-3</v>
          </cell>
          <cell r="S468">
            <v>6.7000000000000002E-3</v>
          </cell>
          <cell r="T468">
            <v>6.7000000000000002E-3</v>
          </cell>
          <cell r="U468">
            <v>6.7000000000000002E-3</v>
          </cell>
          <cell r="V468">
            <v>6.7000000000000002E-3</v>
          </cell>
          <cell r="W468">
            <v>6.7000000000000002E-3</v>
          </cell>
          <cell r="X468">
            <v>6.7000000000000002E-3</v>
          </cell>
          <cell r="Y468">
            <v>6.7000000000000002E-3</v>
          </cell>
          <cell r="Z468">
            <v>6.7000000000000002E-3</v>
          </cell>
          <cell r="AA468">
            <v>6.7000000000000002E-3</v>
          </cell>
          <cell r="AB468">
            <v>6.7000000000000002E-3</v>
          </cell>
          <cell r="AC468">
            <v>6.7000000000000002E-3</v>
          </cell>
          <cell r="AD468">
            <v>6.7000000000000002E-3</v>
          </cell>
          <cell r="AE468">
            <v>6.7000000000000002E-3</v>
          </cell>
          <cell r="AF468">
            <v>6.7000000000000002E-3</v>
          </cell>
          <cell r="AG468">
            <v>6.7000000000000002E-3</v>
          </cell>
          <cell r="AH468">
            <v>6.7000000000000002E-3</v>
          </cell>
          <cell r="AI468">
            <v>6.7000000000000002E-3</v>
          </cell>
          <cell r="AJ468">
            <v>6.7000000000000002E-3</v>
          </cell>
          <cell r="AK468">
            <v>6.7000000000000002E-3</v>
          </cell>
          <cell r="AL468">
            <v>6.7000000000000002E-3</v>
          </cell>
          <cell r="AM468">
            <v>6.7000000000000002E-3</v>
          </cell>
          <cell r="AN468">
            <v>6.7000000000000002E-3</v>
          </cell>
          <cell r="AO468">
            <v>6.7000000000000002E-3</v>
          </cell>
          <cell r="AU468" t="e">
            <v>#N/A</v>
          </cell>
        </row>
        <row r="469">
          <cell r="A469" t="str">
            <v>fimm_Goats</v>
          </cell>
          <cell r="B469" t="str">
            <v>-</v>
          </cell>
          <cell r="C469" t="str">
            <v>fimm</v>
          </cell>
          <cell r="D469" t="str">
            <v>N</v>
          </cell>
          <cell r="E469" t="str">
            <v>Goats</v>
          </cell>
          <cell r="F469" t="str">
            <v>kg N/kg straw</v>
          </cell>
          <cell r="G469" t="str">
            <v>D</v>
          </cell>
          <cell r="H469" t="str">
            <v>-</v>
          </cell>
          <cell r="I469" t="str">
            <v>3B EMEP/EEA Guidebook 2019, Step 7 (Webb and Misselbrook, 2004)</v>
          </cell>
          <cell r="K469">
            <v>6.7000000000000002E-3</v>
          </cell>
          <cell r="L469">
            <v>6.7000000000000002E-3</v>
          </cell>
          <cell r="M469">
            <v>6.7000000000000002E-3</v>
          </cell>
          <cell r="N469">
            <v>6.7000000000000002E-3</v>
          </cell>
          <cell r="O469">
            <v>6.7000000000000002E-3</v>
          </cell>
          <cell r="P469">
            <v>6.7000000000000002E-3</v>
          </cell>
          <cell r="Q469">
            <v>6.7000000000000002E-3</v>
          </cell>
          <cell r="R469">
            <v>6.7000000000000002E-3</v>
          </cell>
          <cell r="S469">
            <v>6.7000000000000002E-3</v>
          </cell>
          <cell r="T469">
            <v>6.7000000000000002E-3</v>
          </cell>
          <cell r="U469">
            <v>6.7000000000000002E-3</v>
          </cell>
          <cell r="V469">
            <v>6.7000000000000002E-3</v>
          </cell>
          <cell r="W469">
            <v>6.7000000000000002E-3</v>
          </cell>
          <cell r="X469">
            <v>6.7000000000000002E-3</v>
          </cell>
          <cell r="Y469">
            <v>6.7000000000000002E-3</v>
          </cell>
          <cell r="Z469">
            <v>6.7000000000000002E-3</v>
          </cell>
          <cell r="AA469">
            <v>6.7000000000000002E-3</v>
          </cell>
          <cell r="AB469">
            <v>6.7000000000000002E-3</v>
          </cell>
          <cell r="AC469">
            <v>6.7000000000000002E-3</v>
          </cell>
          <cell r="AD469">
            <v>6.7000000000000002E-3</v>
          </cell>
          <cell r="AE469">
            <v>6.7000000000000002E-3</v>
          </cell>
          <cell r="AF469">
            <v>6.7000000000000002E-3</v>
          </cell>
          <cell r="AG469">
            <v>6.7000000000000002E-3</v>
          </cell>
          <cell r="AH469">
            <v>6.7000000000000002E-3</v>
          </cell>
          <cell r="AI469">
            <v>6.7000000000000002E-3</v>
          </cell>
          <cell r="AJ469">
            <v>6.7000000000000002E-3</v>
          </cell>
          <cell r="AK469">
            <v>6.7000000000000002E-3</v>
          </cell>
          <cell r="AL469">
            <v>6.7000000000000002E-3</v>
          </cell>
          <cell r="AM469">
            <v>6.7000000000000002E-3</v>
          </cell>
          <cell r="AN469">
            <v>6.7000000000000002E-3</v>
          </cell>
          <cell r="AO469">
            <v>6.7000000000000002E-3</v>
          </cell>
          <cell r="AU469" t="e">
            <v>#N/A</v>
          </cell>
        </row>
        <row r="470">
          <cell r="A470" t="str">
            <v>fimm_Horses</v>
          </cell>
          <cell r="B470" t="str">
            <v>-</v>
          </cell>
          <cell r="C470" t="str">
            <v>fimm</v>
          </cell>
          <cell r="D470" t="str">
            <v>N</v>
          </cell>
          <cell r="E470" t="str">
            <v>Horses</v>
          </cell>
          <cell r="F470" t="str">
            <v>kg N/kg straw</v>
          </cell>
          <cell r="G470" t="str">
            <v>D</v>
          </cell>
          <cell r="H470" t="str">
            <v>-</v>
          </cell>
          <cell r="I470" t="str">
            <v>3B EMEP/EEA Guidebook 2019, Step 7 (Webb and Misselbrook, 2004)</v>
          </cell>
          <cell r="K470">
            <v>6.7000000000000002E-3</v>
          </cell>
          <cell r="L470">
            <v>6.7000000000000002E-3</v>
          </cell>
          <cell r="M470">
            <v>6.7000000000000002E-3</v>
          </cell>
          <cell r="N470">
            <v>6.7000000000000002E-3</v>
          </cell>
          <cell r="O470">
            <v>6.7000000000000002E-3</v>
          </cell>
          <cell r="P470">
            <v>6.7000000000000002E-3</v>
          </cell>
          <cell r="Q470">
            <v>6.7000000000000002E-3</v>
          </cell>
          <cell r="R470">
            <v>6.7000000000000002E-3</v>
          </cell>
          <cell r="S470">
            <v>6.7000000000000002E-3</v>
          </cell>
          <cell r="T470">
            <v>6.7000000000000002E-3</v>
          </cell>
          <cell r="U470">
            <v>6.7000000000000002E-3</v>
          </cell>
          <cell r="V470">
            <v>6.7000000000000002E-3</v>
          </cell>
          <cell r="W470">
            <v>6.7000000000000002E-3</v>
          </cell>
          <cell r="X470">
            <v>6.7000000000000002E-3</v>
          </cell>
          <cell r="Y470">
            <v>6.7000000000000002E-3</v>
          </cell>
          <cell r="Z470">
            <v>6.7000000000000002E-3</v>
          </cell>
          <cell r="AA470">
            <v>6.7000000000000002E-3</v>
          </cell>
          <cell r="AB470">
            <v>6.7000000000000002E-3</v>
          </cell>
          <cell r="AC470">
            <v>6.7000000000000002E-3</v>
          </cell>
          <cell r="AD470">
            <v>6.7000000000000002E-3</v>
          </cell>
          <cell r="AE470">
            <v>6.7000000000000002E-3</v>
          </cell>
          <cell r="AF470">
            <v>6.7000000000000002E-3</v>
          </cell>
          <cell r="AG470">
            <v>6.7000000000000002E-3</v>
          </cell>
          <cell r="AH470">
            <v>6.7000000000000002E-3</v>
          </cell>
          <cell r="AI470">
            <v>6.7000000000000002E-3</v>
          </cell>
          <cell r="AJ470">
            <v>6.7000000000000002E-3</v>
          </cell>
          <cell r="AK470">
            <v>6.7000000000000002E-3</v>
          </cell>
          <cell r="AL470">
            <v>6.7000000000000002E-3</v>
          </cell>
          <cell r="AM470">
            <v>6.7000000000000002E-3</v>
          </cell>
          <cell r="AN470">
            <v>6.7000000000000002E-3</v>
          </cell>
          <cell r="AO470">
            <v>6.7000000000000002E-3</v>
          </cell>
          <cell r="AU470" t="e">
            <v>#N/A</v>
          </cell>
        </row>
        <row r="471">
          <cell r="A471" t="str">
            <v>fimm_Mules and asses</v>
          </cell>
          <cell r="B471" t="str">
            <v>-</v>
          </cell>
          <cell r="C471" t="str">
            <v>fimm</v>
          </cell>
          <cell r="D471" t="str">
            <v>N</v>
          </cell>
          <cell r="E471" t="str">
            <v>Mules and asses</v>
          </cell>
          <cell r="F471" t="str">
            <v>kg N/kg straw</v>
          </cell>
          <cell r="G471" t="str">
            <v>D</v>
          </cell>
          <cell r="H471" t="str">
            <v>-</v>
          </cell>
          <cell r="I471" t="str">
            <v>3B EMEP/EEA Guidebook 2019, Step 7 (Webb and Misselbrook, 2004)</v>
          </cell>
          <cell r="K471">
            <v>6.7000000000000002E-3</v>
          </cell>
          <cell r="L471">
            <v>6.7000000000000002E-3</v>
          </cell>
          <cell r="M471">
            <v>6.7000000000000002E-3</v>
          </cell>
          <cell r="N471">
            <v>6.7000000000000002E-3</v>
          </cell>
          <cell r="O471">
            <v>6.7000000000000002E-3</v>
          </cell>
          <cell r="P471">
            <v>6.7000000000000002E-3</v>
          </cell>
          <cell r="Q471">
            <v>6.7000000000000002E-3</v>
          </cell>
          <cell r="R471">
            <v>6.7000000000000002E-3</v>
          </cell>
          <cell r="S471">
            <v>6.7000000000000002E-3</v>
          </cell>
          <cell r="T471">
            <v>6.7000000000000002E-3</v>
          </cell>
          <cell r="U471">
            <v>6.7000000000000002E-3</v>
          </cell>
          <cell r="V471">
            <v>6.7000000000000002E-3</v>
          </cell>
          <cell r="W471">
            <v>6.7000000000000002E-3</v>
          </cell>
          <cell r="X471">
            <v>6.7000000000000002E-3</v>
          </cell>
          <cell r="Y471">
            <v>6.7000000000000002E-3</v>
          </cell>
          <cell r="Z471">
            <v>6.7000000000000002E-3</v>
          </cell>
          <cell r="AA471">
            <v>6.7000000000000002E-3</v>
          </cell>
          <cell r="AB471">
            <v>6.7000000000000002E-3</v>
          </cell>
          <cell r="AC471">
            <v>6.7000000000000002E-3</v>
          </cell>
          <cell r="AD471">
            <v>6.7000000000000002E-3</v>
          </cell>
          <cell r="AE471">
            <v>6.7000000000000002E-3</v>
          </cell>
          <cell r="AF471">
            <v>6.7000000000000002E-3</v>
          </cell>
          <cell r="AG471">
            <v>6.7000000000000002E-3</v>
          </cell>
          <cell r="AH471">
            <v>6.7000000000000002E-3</v>
          </cell>
          <cell r="AI471">
            <v>6.7000000000000002E-3</v>
          </cell>
          <cell r="AJ471">
            <v>6.7000000000000002E-3</v>
          </cell>
          <cell r="AK471">
            <v>6.7000000000000002E-3</v>
          </cell>
          <cell r="AL471">
            <v>6.7000000000000002E-3</v>
          </cell>
          <cell r="AM471">
            <v>6.7000000000000002E-3</v>
          </cell>
          <cell r="AN471">
            <v>6.7000000000000002E-3</v>
          </cell>
          <cell r="AO471">
            <v>6.7000000000000002E-3</v>
          </cell>
          <cell r="AU471" t="e">
            <v>#N/A</v>
          </cell>
        </row>
        <row r="472">
          <cell r="A472" t="str">
            <v>fimm_Laying hens</v>
          </cell>
          <cell r="B472" t="str">
            <v>-</v>
          </cell>
          <cell r="C472" t="str">
            <v>fimm</v>
          </cell>
          <cell r="D472" t="str">
            <v>N</v>
          </cell>
          <cell r="E472" t="str">
            <v>Laying hens</v>
          </cell>
          <cell r="F472" t="str">
            <v>kg N/kg straw</v>
          </cell>
          <cell r="G472" t="str">
            <v>D</v>
          </cell>
          <cell r="H472" t="str">
            <v>-</v>
          </cell>
          <cell r="I472" t="str">
            <v>3B EMEP/EEA Guidebook 2019, Step 7 (Webb and Misselbrook, 2004)</v>
          </cell>
          <cell r="K472">
            <v>6.7000000000000002E-3</v>
          </cell>
          <cell r="L472">
            <v>6.7000000000000002E-3</v>
          </cell>
          <cell r="M472">
            <v>6.7000000000000002E-3</v>
          </cell>
          <cell r="N472">
            <v>6.7000000000000002E-3</v>
          </cell>
          <cell r="O472">
            <v>6.7000000000000002E-3</v>
          </cell>
          <cell r="P472">
            <v>6.7000000000000002E-3</v>
          </cell>
          <cell r="Q472">
            <v>6.7000000000000002E-3</v>
          </cell>
          <cell r="R472">
            <v>6.7000000000000002E-3</v>
          </cell>
          <cell r="S472">
            <v>6.7000000000000002E-3</v>
          </cell>
          <cell r="T472">
            <v>6.7000000000000002E-3</v>
          </cell>
          <cell r="U472">
            <v>6.7000000000000002E-3</v>
          </cell>
          <cell r="V472">
            <v>6.7000000000000002E-3</v>
          </cell>
          <cell r="W472">
            <v>6.7000000000000002E-3</v>
          </cell>
          <cell r="X472">
            <v>6.7000000000000002E-3</v>
          </cell>
          <cell r="Y472">
            <v>6.7000000000000002E-3</v>
          </cell>
          <cell r="Z472">
            <v>6.7000000000000002E-3</v>
          </cell>
          <cell r="AA472">
            <v>6.7000000000000002E-3</v>
          </cell>
          <cell r="AB472">
            <v>6.7000000000000002E-3</v>
          </cell>
          <cell r="AC472">
            <v>6.7000000000000002E-3</v>
          </cell>
          <cell r="AD472">
            <v>6.7000000000000002E-3</v>
          </cell>
          <cell r="AE472">
            <v>6.7000000000000002E-3</v>
          </cell>
          <cell r="AF472">
            <v>6.7000000000000002E-3</v>
          </cell>
          <cell r="AG472">
            <v>6.7000000000000002E-3</v>
          </cell>
          <cell r="AH472">
            <v>6.7000000000000002E-3</v>
          </cell>
          <cell r="AI472">
            <v>6.7000000000000002E-3</v>
          </cell>
          <cell r="AJ472">
            <v>6.7000000000000002E-3</v>
          </cell>
          <cell r="AK472">
            <v>6.7000000000000002E-3</v>
          </cell>
          <cell r="AL472">
            <v>6.7000000000000002E-3</v>
          </cell>
          <cell r="AM472">
            <v>6.7000000000000002E-3</v>
          </cell>
          <cell r="AN472">
            <v>6.7000000000000002E-3</v>
          </cell>
          <cell r="AO472">
            <v>6.7000000000000002E-3</v>
          </cell>
          <cell r="AU472" t="e">
            <v>#N/A</v>
          </cell>
        </row>
        <row r="473">
          <cell r="A473" t="str">
            <v>fimm_Broilers</v>
          </cell>
          <cell r="B473" t="str">
            <v>-</v>
          </cell>
          <cell r="C473" t="str">
            <v>fimm</v>
          </cell>
          <cell r="D473" t="str">
            <v>N</v>
          </cell>
          <cell r="E473" t="str">
            <v>Broilers</v>
          </cell>
          <cell r="F473" t="str">
            <v>kg N/kg straw</v>
          </cell>
          <cell r="G473" t="str">
            <v>D</v>
          </cell>
          <cell r="H473" t="str">
            <v>-</v>
          </cell>
          <cell r="I473" t="str">
            <v>3B EMEP/EEA Guidebook 2019, Step 7 (Webb and Misselbrook, 2004)</v>
          </cell>
          <cell r="K473">
            <v>6.7000000000000002E-3</v>
          </cell>
          <cell r="L473">
            <v>6.7000000000000002E-3</v>
          </cell>
          <cell r="M473">
            <v>6.7000000000000002E-3</v>
          </cell>
          <cell r="N473">
            <v>6.7000000000000002E-3</v>
          </cell>
          <cell r="O473">
            <v>6.7000000000000002E-3</v>
          </cell>
          <cell r="P473">
            <v>6.7000000000000002E-3</v>
          </cell>
          <cell r="Q473">
            <v>6.7000000000000002E-3</v>
          </cell>
          <cell r="R473">
            <v>6.7000000000000002E-3</v>
          </cell>
          <cell r="S473">
            <v>6.7000000000000002E-3</v>
          </cell>
          <cell r="T473">
            <v>6.7000000000000002E-3</v>
          </cell>
          <cell r="U473">
            <v>6.7000000000000002E-3</v>
          </cell>
          <cell r="V473">
            <v>6.7000000000000002E-3</v>
          </cell>
          <cell r="W473">
            <v>6.7000000000000002E-3</v>
          </cell>
          <cell r="X473">
            <v>6.7000000000000002E-3</v>
          </cell>
          <cell r="Y473">
            <v>6.7000000000000002E-3</v>
          </cell>
          <cell r="Z473">
            <v>6.7000000000000002E-3</v>
          </cell>
          <cell r="AA473">
            <v>6.7000000000000002E-3</v>
          </cell>
          <cell r="AB473">
            <v>6.7000000000000002E-3</v>
          </cell>
          <cell r="AC473">
            <v>6.7000000000000002E-3</v>
          </cell>
          <cell r="AD473">
            <v>6.7000000000000002E-3</v>
          </cell>
          <cell r="AE473">
            <v>6.7000000000000002E-3</v>
          </cell>
          <cell r="AF473">
            <v>6.7000000000000002E-3</v>
          </cell>
          <cell r="AG473">
            <v>6.7000000000000002E-3</v>
          </cell>
          <cell r="AH473">
            <v>6.7000000000000002E-3</v>
          </cell>
          <cell r="AI473">
            <v>6.7000000000000002E-3</v>
          </cell>
          <cell r="AJ473">
            <v>6.7000000000000002E-3</v>
          </cell>
          <cell r="AK473">
            <v>6.7000000000000002E-3</v>
          </cell>
          <cell r="AL473">
            <v>6.7000000000000002E-3</v>
          </cell>
          <cell r="AM473">
            <v>6.7000000000000002E-3</v>
          </cell>
          <cell r="AN473">
            <v>6.7000000000000002E-3</v>
          </cell>
          <cell r="AO473">
            <v>6.7000000000000002E-3</v>
          </cell>
          <cell r="AU473" t="e">
            <v>#N/A</v>
          </cell>
        </row>
        <row r="474">
          <cell r="A474" t="str">
            <v>fimm_Turkeys</v>
          </cell>
          <cell r="B474" t="str">
            <v>-</v>
          </cell>
          <cell r="C474" t="str">
            <v>fimm</v>
          </cell>
          <cell r="D474" t="str">
            <v>N</v>
          </cell>
          <cell r="E474" t="str">
            <v>Turkeys</v>
          </cell>
          <cell r="F474" t="str">
            <v>kg N/kg straw</v>
          </cell>
          <cell r="G474" t="str">
            <v>D</v>
          </cell>
          <cell r="H474" t="str">
            <v>-</v>
          </cell>
          <cell r="I474" t="str">
            <v>3B EMEP/EEA Guidebook 2019, Step 7 (Webb and Misselbrook, 2004)</v>
          </cell>
          <cell r="K474">
            <v>6.7000000000000002E-3</v>
          </cell>
          <cell r="L474">
            <v>6.7000000000000002E-3</v>
          </cell>
          <cell r="M474">
            <v>6.7000000000000002E-3</v>
          </cell>
          <cell r="N474">
            <v>6.7000000000000002E-3</v>
          </cell>
          <cell r="O474">
            <v>6.7000000000000002E-3</v>
          </cell>
          <cell r="P474">
            <v>6.7000000000000002E-3</v>
          </cell>
          <cell r="Q474">
            <v>6.7000000000000002E-3</v>
          </cell>
          <cell r="R474">
            <v>6.7000000000000002E-3</v>
          </cell>
          <cell r="S474">
            <v>6.7000000000000002E-3</v>
          </cell>
          <cell r="T474">
            <v>6.7000000000000002E-3</v>
          </cell>
          <cell r="U474">
            <v>6.7000000000000002E-3</v>
          </cell>
          <cell r="V474">
            <v>6.7000000000000002E-3</v>
          </cell>
          <cell r="W474">
            <v>6.7000000000000002E-3</v>
          </cell>
          <cell r="X474">
            <v>6.7000000000000002E-3</v>
          </cell>
          <cell r="Y474">
            <v>6.7000000000000002E-3</v>
          </cell>
          <cell r="Z474">
            <v>6.7000000000000002E-3</v>
          </cell>
          <cell r="AA474">
            <v>6.7000000000000002E-3</v>
          </cell>
          <cell r="AB474">
            <v>6.7000000000000002E-3</v>
          </cell>
          <cell r="AC474">
            <v>6.7000000000000002E-3</v>
          </cell>
          <cell r="AD474">
            <v>6.7000000000000002E-3</v>
          </cell>
          <cell r="AE474">
            <v>6.7000000000000002E-3</v>
          </cell>
          <cell r="AF474">
            <v>6.7000000000000002E-3</v>
          </cell>
          <cell r="AG474">
            <v>6.7000000000000002E-3</v>
          </cell>
          <cell r="AH474">
            <v>6.7000000000000002E-3</v>
          </cell>
          <cell r="AI474">
            <v>6.7000000000000002E-3</v>
          </cell>
          <cell r="AJ474">
            <v>6.7000000000000002E-3</v>
          </cell>
          <cell r="AK474">
            <v>6.7000000000000002E-3</v>
          </cell>
          <cell r="AL474">
            <v>6.7000000000000002E-3</v>
          </cell>
          <cell r="AM474">
            <v>6.7000000000000002E-3</v>
          </cell>
          <cell r="AN474">
            <v>6.7000000000000002E-3</v>
          </cell>
          <cell r="AO474">
            <v>6.7000000000000002E-3</v>
          </cell>
          <cell r="AU474" t="e">
            <v>#N/A</v>
          </cell>
        </row>
        <row r="475">
          <cell r="A475" t="str">
            <v>fimm_Other poultry (ducks)</v>
          </cell>
          <cell r="B475" t="str">
            <v>-</v>
          </cell>
          <cell r="C475" t="str">
            <v>fimm</v>
          </cell>
          <cell r="D475" t="str">
            <v>N</v>
          </cell>
          <cell r="E475" t="str">
            <v>Other poultry (ducks)</v>
          </cell>
          <cell r="F475" t="str">
            <v>kg N/kg straw</v>
          </cell>
          <cell r="G475" t="str">
            <v>D</v>
          </cell>
          <cell r="H475" t="str">
            <v>-</v>
          </cell>
          <cell r="I475" t="str">
            <v>3B EMEP/EEA Guidebook 2019, Step 7 (Webb and Misselbrook, 2004)</v>
          </cell>
          <cell r="K475">
            <v>6.7000000000000002E-3</v>
          </cell>
          <cell r="L475">
            <v>6.7000000000000002E-3</v>
          </cell>
          <cell r="M475">
            <v>6.7000000000000002E-3</v>
          </cell>
          <cell r="N475">
            <v>6.7000000000000002E-3</v>
          </cell>
          <cell r="O475">
            <v>6.7000000000000002E-3</v>
          </cell>
          <cell r="P475">
            <v>6.7000000000000002E-3</v>
          </cell>
          <cell r="Q475">
            <v>6.7000000000000002E-3</v>
          </cell>
          <cell r="R475">
            <v>6.7000000000000002E-3</v>
          </cell>
          <cell r="S475">
            <v>6.7000000000000002E-3</v>
          </cell>
          <cell r="T475">
            <v>6.7000000000000002E-3</v>
          </cell>
          <cell r="U475">
            <v>6.7000000000000002E-3</v>
          </cell>
          <cell r="V475">
            <v>6.7000000000000002E-3</v>
          </cell>
          <cell r="W475">
            <v>6.7000000000000002E-3</v>
          </cell>
          <cell r="X475">
            <v>6.7000000000000002E-3</v>
          </cell>
          <cell r="Y475">
            <v>6.7000000000000002E-3</v>
          </cell>
          <cell r="Z475">
            <v>6.7000000000000002E-3</v>
          </cell>
          <cell r="AA475">
            <v>6.7000000000000002E-3</v>
          </cell>
          <cell r="AB475">
            <v>6.7000000000000002E-3</v>
          </cell>
          <cell r="AC475">
            <v>6.7000000000000002E-3</v>
          </cell>
          <cell r="AD475">
            <v>6.7000000000000002E-3</v>
          </cell>
          <cell r="AE475">
            <v>6.7000000000000002E-3</v>
          </cell>
          <cell r="AF475">
            <v>6.7000000000000002E-3</v>
          </cell>
          <cell r="AG475">
            <v>6.7000000000000002E-3</v>
          </cell>
          <cell r="AH475">
            <v>6.7000000000000002E-3</v>
          </cell>
          <cell r="AI475">
            <v>6.7000000000000002E-3</v>
          </cell>
          <cell r="AJ475">
            <v>6.7000000000000002E-3</v>
          </cell>
          <cell r="AK475">
            <v>6.7000000000000002E-3</v>
          </cell>
          <cell r="AL475">
            <v>6.7000000000000002E-3</v>
          </cell>
          <cell r="AM475">
            <v>6.7000000000000002E-3</v>
          </cell>
          <cell r="AN475">
            <v>6.7000000000000002E-3</v>
          </cell>
          <cell r="AO475">
            <v>6.7000000000000002E-3</v>
          </cell>
          <cell r="AU475" t="e">
            <v>#N/A</v>
          </cell>
        </row>
        <row r="476">
          <cell r="A476" t="str">
            <v>fimm_Other poultry (geese)</v>
          </cell>
          <cell r="B476" t="str">
            <v>-</v>
          </cell>
          <cell r="C476" t="str">
            <v>fimm</v>
          </cell>
          <cell r="D476" t="str">
            <v>N</v>
          </cell>
          <cell r="E476" t="str">
            <v>Other poultry (geese)</v>
          </cell>
          <cell r="F476" t="str">
            <v>kg N/kg straw</v>
          </cell>
          <cell r="G476" t="str">
            <v>D</v>
          </cell>
          <cell r="H476" t="str">
            <v>-</v>
          </cell>
          <cell r="I476" t="str">
            <v>3B EMEP/EEA Guidebook 2019, Step 7 (Webb and Misselbrook, 2004)</v>
          </cell>
          <cell r="K476">
            <v>6.7000000000000002E-3</v>
          </cell>
          <cell r="L476">
            <v>6.7000000000000002E-3</v>
          </cell>
          <cell r="M476">
            <v>6.7000000000000002E-3</v>
          </cell>
          <cell r="N476">
            <v>6.7000000000000002E-3</v>
          </cell>
          <cell r="O476">
            <v>6.7000000000000002E-3</v>
          </cell>
          <cell r="P476">
            <v>6.7000000000000002E-3</v>
          </cell>
          <cell r="Q476">
            <v>6.7000000000000002E-3</v>
          </cell>
          <cell r="R476">
            <v>6.7000000000000002E-3</v>
          </cell>
          <cell r="S476">
            <v>6.7000000000000002E-3</v>
          </cell>
          <cell r="T476">
            <v>6.7000000000000002E-3</v>
          </cell>
          <cell r="U476">
            <v>6.7000000000000002E-3</v>
          </cell>
          <cell r="V476">
            <v>6.7000000000000002E-3</v>
          </cell>
          <cell r="W476">
            <v>6.7000000000000002E-3</v>
          </cell>
          <cell r="X476">
            <v>6.7000000000000002E-3</v>
          </cell>
          <cell r="Y476">
            <v>6.7000000000000002E-3</v>
          </cell>
          <cell r="Z476">
            <v>6.7000000000000002E-3</v>
          </cell>
          <cell r="AA476">
            <v>6.7000000000000002E-3</v>
          </cell>
          <cell r="AB476">
            <v>6.7000000000000002E-3</v>
          </cell>
          <cell r="AC476">
            <v>6.7000000000000002E-3</v>
          </cell>
          <cell r="AD476">
            <v>6.7000000000000002E-3</v>
          </cell>
          <cell r="AE476">
            <v>6.7000000000000002E-3</v>
          </cell>
          <cell r="AF476">
            <v>6.7000000000000002E-3</v>
          </cell>
          <cell r="AG476">
            <v>6.7000000000000002E-3</v>
          </cell>
          <cell r="AH476">
            <v>6.7000000000000002E-3</v>
          </cell>
          <cell r="AI476">
            <v>6.7000000000000002E-3</v>
          </cell>
          <cell r="AJ476">
            <v>6.7000000000000002E-3</v>
          </cell>
          <cell r="AK476">
            <v>6.7000000000000002E-3</v>
          </cell>
          <cell r="AL476">
            <v>6.7000000000000002E-3</v>
          </cell>
          <cell r="AM476">
            <v>6.7000000000000002E-3</v>
          </cell>
          <cell r="AN476">
            <v>6.7000000000000002E-3</v>
          </cell>
          <cell r="AO476">
            <v>6.7000000000000002E-3</v>
          </cell>
          <cell r="AU476" t="e">
            <v>#N/A</v>
          </cell>
        </row>
        <row r="477">
          <cell r="A477" t="str">
            <v>fimm_Other animals (fur animals)</v>
          </cell>
          <cell r="B477" t="str">
            <v>-</v>
          </cell>
          <cell r="C477" t="str">
            <v>fimm</v>
          </cell>
          <cell r="D477" t="str">
            <v>N</v>
          </cell>
          <cell r="E477" t="str">
            <v>Other animals (fur animals)</v>
          </cell>
          <cell r="F477" t="str">
            <v>kg N/kg straw</v>
          </cell>
          <cell r="G477" t="str">
            <v>D</v>
          </cell>
          <cell r="H477" t="str">
            <v>-</v>
          </cell>
          <cell r="I477" t="str">
            <v>3B EMEP/EEA Guidebook 2019, Step 7 (Webb and Misselbrook, 2004)</v>
          </cell>
          <cell r="K477">
            <v>6.7000000000000002E-3</v>
          </cell>
          <cell r="L477">
            <v>6.7000000000000002E-3</v>
          </cell>
          <cell r="M477">
            <v>6.7000000000000002E-3</v>
          </cell>
          <cell r="N477">
            <v>6.7000000000000002E-3</v>
          </cell>
          <cell r="O477">
            <v>6.7000000000000002E-3</v>
          </cell>
          <cell r="P477">
            <v>6.7000000000000002E-3</v>
          </cell>
          <cell r="Q477">
            <v>6.7000000000000002E-3</v>
          </cell>
          <cell r="R477">
            <v>6.7000000000000002E-3</v>
          </cell>
          <cell r="S477">
            <v>6.7000000000000002E-3</v>
          </cell>
          <cell r="T477">
            <v>6.7000000000000002E-3</v>
          </cell>
          <cell r="U477">
            <v>6.7000000000000002E-3</v>
          </cell>
          <cell r="V477">
            <v>6.7000000000000002E-3</v>
          </cell>
          <cell r="W477">
            <v>6.7000000000000002E-3</v>
          </cell>
          <cell r="X477">
            <v>6.7000000000000002E-3</v>
          </cell>
          <cell r="Y477">
            <v>6.7000000000000002E-3</v>
          </cell>
          <cell r="Z477">
            <v>6.7000000000000002E-3</v>
          </cell>
          <cell r="AA477">
            <v>6.7000000000000002E-3</v>
          </cell>
          <cell r="AB477">
            <v>6.7000000000000002E-3</v>
          </cell>
          <cell r="AC477">
            <v>6.7000000000000002E-3</v>
          </cell>
          <cell r="AD477">
            <v>6.7000000000000002E-3</v>
          </cell>
          <cell r="AE477">
            <v>6.7000000000000002E-3</v>
          </cell>
          <cell r="AF477">
            <v>6.7000000000000002E-3</v>
          </cell>
          <cell r="AG477">
            <v>6.7000000000000002E-3</v>
          </cell>
          <cell r="AH477">
            <v>6.7000000000000002E-3</v>
          </cell>
          <cell r="AI477">
            <v>6.7000000000000002E-3</v>
          </cell>
          <cell r="AJ477">
            <v>6.7000000000000002E-3</v>
          </cell>
          <cell r="AK477">
            <v>6.7000000000000002E-3</v>
          </cell>
          <cell r="AL477">
            <v>6.7000000000000002E-3</v>
          </cell>
          <cell r="AM477">
            <v>6.7000000000000002E-3</v>
          </cell>
          <cell r="AN477">
            <v>6.7000000000000002E-3</v>
          </cell>
          <cell r="AO477">
            <v>6.7000000000000002E-3</v>
          </cell>
          <cell r="AU477" t="e">
            <v>#N/A</v>
          </cell>
        </row>
        <row r="478">
          <cell r="A478" t="str">
            <v>N immobilised to TAN (fmin)</v>
          </cell>
        </row>
        <row r="479">
          <cell r="A479" t="str">
            <v>fmin_Dairy cattle</v>
          </cell>
          <cell r="B479" t="str">
            <v>-</v>
          </cell>
          <cell r="C479" t="str">
            <v>fmin</v>
          </cell>
          <cell r="D479" t="str">
            <v>N</v>
          </cell>
          <cell r="E479" t="str">
            <v>Dairy cattle</v>
          </cell>
          <cell r="F479" t="str">
            <v>kg N/kg</v>
          </cell>
          <cell r="G479" t="str">
            <v>D</v>
          </cell>
          <cell r="H479" t="str">
            <v>-</v>
          </cell>
          <cell r="I479" t="str">
            <v>3B EMEP/EEA Guidebook 2019, Step 9 (Dämmgen et al., 2007).</v>
          </cell>
          <cell r="K479">
            <v>0.1</v>
          </cell>
          <cell r="L479">
            <v>0.1</v>
          </cell>
          <cell r="M479">
            <v>0.1</v>
          </cell>
          <cell r="N479">
            <v>0.1</v>
          </cell>
          <cell r="O479">
            <v>0.1</v>
          </cell>
          <cell r="P479">
            <v>0.1</v>
          </cell>
          <cell r="Q479">
            <v>0.1</v>
          </cell>
          <cell r="R479">
            <v>0.1</v>
          </cell>
          <cell r="S479">
            <v>0.1</v>
          </cell>
          <cell r="T479">
            <v>0.1</v>
          </cell>
          <cell r="U479">
            <v>0.1</v>
          </cell>
          <cell r="V479">
            <v>0.1</v>
          </cell>
          <cell r="W479">
            <v>0.1</v>
          </cell>
          <cell r="X479">
            <v>0.1</v>
          </cell>
          <cell r="Y479">
            <v>0.1</v>
          </cell>
          <cell r="Z479">
            <v>0.1</v>
          </cell>
          <cell r="AA479">
            <v>0.1</v>
          </cell>
          <cell r="AB479">
            <v>0.1</v>
          </cell>
          <cell r="AC479">
            <v>0.1</v>
          </cell>
          <cell r="AD479">
            <v>0.1</v>
          </cell>
          <cell r="AE479">
            <v>0.1</v>
          </cell>
          <cell r="AF479">
            <v>0.1</v>
          </cell>
          <cell r="AG479">
            <v>0.1</v>
          </cell>
          <cell r="AH479">
            <v>0.1</v>
          </cell>
          <cell r="AI479">
            <v>0.1</v>
          </cell>
          <cell r="AJ479">
            <v>0.1</v>
          </cell>
          <cell r="AK479">
            <v>0.1</v>
          </cell>
          <cell r="AL479">
            <v>0.1</v>
          </cell>
          <cell r="AM479">
            <v>0.1</v>
          </cell>
          <cell r="AN479">
            <v>0.1</v>
          </cell>
          <cell r="AO479">
            <v>0.1</v>
          </cell>
          <cell r="AU479" t="e">
            <v>#N/A</v>
          </cell>
        </row>
        <row r="480">
          <cell r="A480" t="str">
            <v>fmin_Non-dairy cattle</v>
          </cell>
          <cell r="B480" t="str">
            <v>-</v>
          </cell>
          <cell r="C480" t="str">
            <v>fmin</v>
          </cell>
          <cell r="D480" t="str">
            <v>N</v>
          </cell>
          <cell r="E480" t="str">
            <v>Non-dairy cattle</v>
          </cell>
          <cell r="F480" t="str">
            <v>kg N/kg</v>
          </cell>
          <cell r="G480" t="str">
            <v>D</v>
          </cell>
          <cell r="H480" t="str">
            <v>-</v>
          </cell>
          <cell r="I480" t="str">
            <v>3B EMEP/EEA Guidebook 2019, Step 9 (Dämmgen et al., 2007).</v>
          </cell>
          <cell r="K480">
            <v>0.1</v>
          </cell>
          <cell r="L480">
            <v>0.1</v>
          </cell>
          <cell r="M480">
            <v>0.1</v>
          </cell>
          <cell r="N480">
            <v>0.1</v>
          </cell>
          <cell r="O480">
            <v>0.1</v>
          </cell>
          <cell r="P480">
            <v>0.1</v>
          </cell>
          <cell r="Q480">
            <v>0.1</v>
          </cell>
          <cell r="R480">
            <v>0.1</v>
          </cell>
          <cell r="S480">
            <v>0.1</v>
          </cell>
          <cell r="T480">
            <v>0.1</v>
          </cell>
          <cell r="U480">
            <v>0.1</v>
          </cell>
          <cell r="V480">
            <v>0.1</v>
          </cell>
          <cell r="W480">
            <v>0.1</v>
          </cell>
          <cell r="X480">
            <v>0.1</v>
          </cell>
          <cell r="Y480">
            <v>0.1</v>
          </cell>
          <cell r="Z480">
            <v>0.1</v>
          </cell>
          <cell r="AA480">
            <v>0.1</v>
          </cell>
          <cell r="AB480">
            <v>0.1</v>
          </cell>
          <cell r="AC480">
            <v>0.1</v>
          </cell>
          <cell r="AD480">
            <v>0.1</v>
          </cell>
          <cell r="AE480">
            <v>0.1</v>
          </cell>
          <cell r="AF480">
            <v>0.1</v>
          </cell>
          <cell r="AG480">
            <v>0.1</v>
          </cell>
          <cell r="AH480">
            <v>0.1</v>
          </cell>
          <cell r="AI480">
            <v>0.1</v>
          </cell>
          <cell r="AJ480">
            <v>0.1</v>
          </cell>
          <cell r="AK480">
            <v>0.1</v>
          </cell>
          <cell r="AL480">
            <v>0.1</v>
          </cell>
          <cell r="AM480">
            <v>0.1</v>
          </cell>
          <cell r="AN480">
            <v>0.1</v>
          </cell>
          <cell r="AO480">
            <v>0.1</v>
          </cell>
          <cell r="AU480" t="e">
            <v>#N/A</v>
          </cell>
        </row>
        <row r="481">
          <cell r="A481" t="str">
            <v>fmin_Non-dairy cattle (calves)</v>
          </cell>
          <cell r="B481" t="str">
            <v>-</v>
          </cell>
          <cell r="C481" t="str">
            <v>fmin</v>
          </cell>
          <cell r="D481" t="str">
            <v>N</v>
          </cell>
          <cell r="E481" t="str">
            <v>Non-dairy cattle (calves)</v>
          </cell>
          <cell r="F481" t="str">
            <v>kg N/kg</v>
          </cell>
          <cell r="G481" t="str">
            <v>D</v>
          </cell>
          <cell r="H481" t="str">
            <v>-</v>
          </cell>
          <cell r="I481" t="str">
            <v>3B EMEP/EEA Guidebook 2019, Step 9 (Dämmgen et al., 2007).</v>
          </cell>
          <cell r="K481">
            <v>0.1</v>
          </cell>
          <cell r="L481">
            <v>0.1</v>
          </cell>
          <cell r="M481">
            <v>0.1</v>
          </cell>
          <cell r="N481">
            <v>0.1</v>
          </cell>
          <cell r="O481">
            <v>0.1</v>
          </cell>
          <cell r="P481">
            <v>0.1</v>
          </cell>
          <cell r="Q481">
            <v>0.1</v>
          </cell>
          <cell r="R481">
            <v>0.1</v>
          </cell>
          <cell r="S481">
            <v>0.1</v>
          </cell>
          <cell r="T481">
            <v>0.1</v>
          </cell>
          <cell r="U481">
            <v>0.1</v>
          </cell>
          <cell r="V481">
            <v>0.1</v>
          </cell>
          <cell r="W481">
            <v>0.1</v>
          </cell>
          <cell r="X481">
            <v>0.1</v>
          </cell>
          <cell r="Y481">
            <v>0.1</v>
          </cell>
          <cell r="Z481">
            <v>0.1</v>
          </cell>
          <cell r="AA481">
            <v>0.1</v>
          </cell>
          <cell r="AB481">
            <v>0.1</v>
          </cell>
          <cell r="AC481">
            <v>0.1</v>
          </cell>
          <cell r="AD481">
            <v>0.1</v>
          </cell>
          <cell r="AE481">
            <v>0.1</v>
          </cell>
          <cell r="AF481">
            <v>0.1</v>
          </cell>
          <cell r="AG481">
            <v>0.1</v>
          </cell>
          <cell r="AH481">
            <v>0.1</v>
          </cell>
          <cell r="AI481">
            <v>0.1</v>
          </cell>
          <cell r="AJ481">
            <v>0.1</v>
          </cell>
          <cell r="AK481">
            <v>0.1</v>
          </cell>
          <cell r="AL481">
            <v>0.1</v>
          </cell>
          <cell r="AM481">
            <v>0.1</v>
          </cell>
          <cell r="AN481">
            <v>0.1</v>
          </cell>
          <cell r="AO481">
            <v>0.1</v>
          </cell>
          <cell r="AU481" t="e">
            <v>#N/A</v>
          </cell>
        </row>
        <row r="482">
          <cell r="A482" t="str">
            <v>fmin_Sheep</v>
          </cell>
          <cell r="B482" t="str">
            <v>-</v>
          </cell>
          <cell r="C482" t="str">
            <v>fmin</v>
          </cell>
          <cell r="D482" t="str">
            <v>N</v>
          </cell>
          <cell r="E482" t="str">
            <v>Sheep</v>
          </cell>
          <cell r="F482" t="str">
            <v>kg N/kg</v>
          </cell>
          <cell r="G482" t="str">
            <v>D</v>
          </cell>
          <cell r="H482" t="str">
            <v>-</v>
          </cell>
          <cell r="I482" t="str">
            <v>3B EMEP/EEA Guidebook 2019, Step 9 (Dämmgen et al., 2007).</v>
          </cell>
          <cell r="K482">
            <v>0.1</v>
          </cell>
          <cell r="L482">
            <v>0.1</v>
          </cell>
          <cell r="M482">
            <v>0.1</v>
          </cell>
          <cell r="N482">
            <v>0.1</v>
          </cell>
          <cell r="O482">
            <v>0.1</v>
          </cell>
          <cell r="P482">
            <v>0.1</v>
          </cell>
          <cell r="Q482">
            <v>0.1</v>
          </cell>
          <cell r="R482">
            <v>0.1</v>
          </cell>
          <cell r="S482">
            <v>0.1</v>
          </cell>
          <cell r="T482">
            <v>0.1</v>
          </cell>
          <cell r="U482">
            <v>0.1</v>
          </cell>
          <cell r="V482">
            <v>0.1</v>
          </cell>
          <cell r="W482">
            <v>0.1</v>
          </cell>
          <cell r="X482">
            <v>0.1</v>
          </cell>
          <cell r="Y482">
            <v>0.1</v>
          </cell>
          <cell r="Z482">
            <v>0.1</v>
          </cell>
          <cell r="AA482">
            <v>0.1</v>
          </cell>
          <cell r="AB482">
            <v>0.1</v>
          </cell>
          <cell r="AC482">
            <v>0.1</v>
          </cell>
          <cell r="AD482">
            <v>0.1</v>
          </cell>
          <cell r="AE482">
            <v>0.1</v>
          </cell>
          <cell r="AF482">
            <v>0.1</v>
          </cell>
          <cell r="AG482">
            <v>0.1</v>
          </cell>
          <cell r="AH482">
            <v>0.1</v>
          </cell>
          <cell r="AI482">
            <v>0.1</v>
          </cell>
          <cell r="AJ482">
            <v>0.1</v>
          </cell>
          <cell r="AK482">
            <v>0.1</v>
          </cell>
          <cell r="AL482">
            <v>0.1</v>
          </cell>
          <cell r="AM482">
            <v>0.1</v>
          </cell>
          <cell r="AN482">
            <v>0.1</v>
          </cell>
          <cell r="AO482">
            <v>0.1</v>
          </cell>
          <cell r="AU482" t="e">
            <v>#N/A</v>
          </cell>
        </row>
        <row r="483">
          <cell r="A483" t="str">
            <v>fmin_Swine (finishing pigs)</v>
          </cell>
          <cell r="B483" t="str">
            <v>-</v>
          </cell>
          <cell r="C483" t="str">
            <v>fmin</v>
          </cell>
          <cell r="D483" t="str">
            <v>N</v>
          </cell>
          <cell r="E483" t="str">
            <v>Swine (finishing pigs)</v>
          </cell>
          <cell r="F483" t="str">
            <v>kg N/kg</v>
          </cell>
          <cell r="G483" t="str">
            <v>D</v>
          </cell>
          <cell r="H483" t="str">
            <v>-</v>
          </cell>
          <cell r="I483" t="str">
            <v>3B EMEP/EEA Guidebook 2019, Step 9 (Dämmgen et al., 2007).</v>
          </cell>
          <cell r="K483">
            <v>0.1</v>
          </cell>
          <cell r="L483">
            <v>0.1</v>
          </cell>
          <cell r="M483">
            <v>0.1</v>
          </cell>
          <cell r="N483">
            <v>0.1</v>
          </cell>
          <cell r="O483">
            <v>0.1</v>
          </cell>
          <cell r="P483">
            <v>0.1</v>
          </cell>
          <cell r="Q483">
            <v>0.1</v>
          </cell>
          <cell r="R483">
            <v>0.1</v>
          </cell>
          <cell r="S483">
            <v>0.1</v>
          </cell>
          <cell r="T483">
            <v>0.1</v>
          </cell>
          <cell r="U483">
            <v>0.1</v>
          </cell>
          <cell r="V483">
            <v>0.1</v>
          </cell>
          <cell r="W483">
            <v>0.1</v>
          </cell>
          <cell r="X483">
            <v>0.1</v>
          </cell>
          <cell r="Y483">
            <v>0.1</v>
          </cell>
          <cell r="Z483">
            <v>0.1</v>
          </cell>
          <cell r="AA483">
            <v>0.1</v>
          </cell>
          <cell r="AB483">
            <v>0.1</v>
          </cell>
          <cell r="AC483">
            <v>0.1</v>
          </cell>
          <cell r="AD483">
            <v>0.1</v>
          </cell>
          <cell r="AE483">
            <v>0.1</v>
          </cell>
          <cell r="AF483">
            <v>0.1</v>
          </cell>
          <cell r="AG483">
            <v>0.1</v>
          </cell>
          <cell r="AH483">
            <v>0.1</v>
          </cell>
          <cell r="AI483">
            <v>0.1</v>
          </cell>
          <cell r="AJ483">
            <v>0.1</v>
          </cell>
          <cell r="AK483">
            <v>0.1</v>
          </cell>
          <cell r="AL483">
            <v>0.1</v>
          </cell>
          <cell r="AM483">
            <v>0.1</v>
          </cell>
          <cell r="AN483">
            <v>0.1</v>
          </cell>
          <cell r="AO483">
            <v>0.1</v>
          </cell>
          <cell r="AU483" t="e">
            <v>#N/A</v>
          </cell>
        </row>
        <row r="484">
          <cell r="A484" t="str">
            <v>fmin_Swine (sows)</v>
          </cell>
          <cell r="B484" t="str">
            <v>-</v>
          </cell>
          <cell r="C484" t="str">
            <v>fmin</v>
          </cell>
          <cell r="D484" t="str">
            <v>N</v>
          </cell>
          <cell r="E484" t="str">
            <v>Swine (sows)</v>
          </cell>
          <cell r="F484" t="str">
            <v>kg N/kg</v>
          </cell>
          <cell r="G484" t="str">
            <v>D</v>
          </cell>
          <cell r="H484" t="str">
            <v>-</v>
          </cell>
          <cell r="I484" t="str">
            <v>3B EMEP/EEA Guidebook 2019, Step 9 (Dämmgen et al., 2007).</v>
          </cell>
          <cell r="K484">
            <v>0.1</v>
          </cell>
          <cell r="L484">
            <v>0.1</v>
          </cell>
          <cell r="M484">
            <v>0.1</v>
          </cell>
          <cell r="N484">
            <v>0.1</v>
          </cell>
          <cell r="O484">
            <v>0.1</v>
          </cell>
          <cell r="P484">
            <v>0.1</v>
          </cell>
          <cell r="Q484">
            <v>0.1</v>
          </cell>
          <cell r="R484">
            <v>0.1</v>
          </cell>
          <cell r="S484">
            <v>0.1</v>
          </cell>
          <cell r="T484">
            <v>0.1</v>
          </cell>
          <cell r="U484">
            <v>0.1</v>
          </cell>
          <cell r="V484">
            <v>0.1</v>
          </cell>
          <cell r="W484">
            <v>0.1</v>
          </cell>
          <cell r="X484">
            <v>0.1</v>
          </cell>
          <cell r="Y484">
            <v>0.1</v>
          </cell>
          <cell r="Z484">
            <v>0.1</v>
          </cell>
          <cell r="AA484">
            <v>0.1</v>
          </cell>
          <cell r="AB484">
            <v>0.1</v>
          </cell>
          <cell r="AC484">
            <v>0.1</v>
          </cell>
          <cell r="AD484">
            <v>0.1</v>
          </cell>
          <cell r="AE484">
            <v>0.1</v>
          </cell>
          <cell r="AF484">
            <v>0.1</v>
          </cell>
          <cell r="AG484">
            <v>0.1</v>
          </cell>
          <cell r="AH484">
            <v>0.1</v>
          </cell>
          <cell r="AI484">
            <v>0.1</v>
          </cell>
          <cell r="AJ484">
            <v>0.1</v>
          </cell>
          <cell r="AK484">
            <v>0.1</v>
          </cell>
          <cell r="AL484">
            <v>0.1</v>
          </cell>
          <cell r="AM484">
            <v>0.1</v>
          </cell>
          <cell r="AN484">
            <v>0.1</v>
          </cell>
          <cell r="AO484">
            <v>0.1</v>
          </cell>
          <cell r="AU484" t="e">
            <v>#N/A</v>
          </cell>
        </row>
        <row r="485">
          <cell r="A485" t="str">
            <v>fmin_Buffalo</v>
          </cell>
          <cell r="B485" t="str">
            <v>-</v>
          </cell>
          <cell r="C485" t="str">
            <v>fmin</v>
          </cell>
          <cell r="D485" t="str">
            <v>N</v>
          </cell>
          <cell r="E485" t="str">
            <v>Buffalo</v>
          </cell>
          <cell r="F485" t="str">
            <v>kg N/kg</v>
          </cell>
          <cell r="G485" t="str">
            <v>D</v>
          </cell>
          <cell r="H485" t="str">
            <v>-</v>
          </cell>
          <cell r="I485" t="str">
            <v>3B EMEP/EEA Guidebook 2019, Step 9 (Dämmgen et al., 2007).</v>
          </cell>
          <cell r="K485">
            <v>0.1</v>
          </cell>
          <cell r="L485">
            <v>0.1</v>
          </cell>
          <cell r="M485">
            <v>0.1</v>
          </cell>
          <cell r="N485">
            <v>0.1</v>
          </cell>
          <cell r="O485">
            <v>0.1</v>
          </cell>
          <cell r="P485">
            <v>0.1</v>
          </cell>
          <cell r="Q485">
            <v>0.1</v>
          </cell>
          <cell r="R485">
            <v>0.1</v>
          </cell>
          <cell r="S485">
            <v>0.1</v>
          </cell>
          <cell r="T485">
            <v>0.1</v>
          </cell>
          <cell r="U485">
            <v>0.1</v>
          </cell>
          <cell r="V485">
            <v>0.1</v>
          </cell>
          <cell r="W485">
            <v>0.1</v>
          </cell>
          <cell r="X485">
            <v>0.1</v>
          </cell>
          <cell r="Y485">
            <v>0.1</v>
          </cell>
          <cell r="Z485">
            <v>0.1</v>
          </cell>
          <cell r="AA485">
            <v>0.1</v>
          </cell>
          <cell r="AB485">
            <v>0.1</v>
          </cell>
          <cell r="AC485">
            <v>0.1</v>
          </cell>
          <cell r="AD485">
            <v>0.1</v>
          </cell>
          <cell r="AE485">
            <v>0.1</v>
          </cell>
          <cell r="AF485">
            <v>0.1</v>
          </cell>
          <cell r="AG485">
            <v>0.1</v>
          </cell>
          <cell r="AH485">
            <v>0.1</v>
          </cell>
          <cell r="AI485">
            <v>0.1</v>
          </cell>
          <cell r="AJ485">
            <v>0.1</v>
          </cell>
          <cell r="AK485">
            <v>0.1</v>
          </cell>
          <cell r="AL485">
            <v>0.1</v>
          </cell>
          <cell r="AM485">
            <v>0.1</v>
          </cell>
          <cell r="AN485">
            <v>0.1</v>
          </cell>
          <cell r="AO485">
            <v>0.1</v>
          </cell>
          <cell r="AU485" t="e">
            <v>#N/A</v>
          </cell>
        </row>
        <row r="486">
          <cell r="A486" t="str">
            <v>fmin_Goats</v>
          </cell>
          <cell r="B486" t="str">
            <v>-</v>
          </cell>
          <cell r="C486" t="str">
            <v>fmin</v>
          </cell>
          <cell r="D486" t="str">
            <v>N</v>
          </cell>
          <cell r="E486" t="str">
            <v>Goats</v>
          </cell>
          <cell r="F486" t="str">
            <v>kg N/kg</v>
          </cell>
          <cell r="G486" t="str">
            <v>D</v>
          </cell>
          <cell r="H486" t="str">
            <v>-</v>
          </cell>
          <cell r="I486" t="str">
            <v>3B EMEP/EEA Guidebook 2019, Step 9 (Dämmgen et al., 2007).</v>
          </cell>
          <cell r="K486">
            <v>0.1</v>
          </cell>
          <cell r="L486">
            <v>0.1</v>
          </cell>
          <cell r="M486">
            <v>0.1</v>
          </cell>
          <cell r="N486">
            <v>0.1</v>
          </cell>
          <cell r="O486">
            <v>0.1</v>
          </cell>
          <cell r="P486">
            <v>0.1</v>
          </cell>
          <cell r="Q486">
            <v>0.1</v>
          </cell>
          <cell r="R486">
            <v>0.1</v>
          </cell>
          <cell r="S486">
            <v>0.1</v>
          </cell>
          <cell r="T486">
            <v>0.1</v>
          </cell>
          <cell r="U486">
            <v>0.1</v>
          </cell>
          <cell r="V486">
            <v>0.1</v>
          </cell>
          <cell r="W486">
            <v>0.1</v>
          </cell>
          <cell r="X486">
            <v>0.1</v>
          </cell>
          <cell r="Y486">
            <v>0.1</v>
          </cell>
          <cell r="Z486">
            <v>0.1</v>
          </cell>
          <cell r="AA486">
            <v>0.1</v>
          </cell>
          <cell r="AB486">
            <v>0.1</v>
          </cell>
          <cell r="AC486">
            <v>0.1</v>
          </cell>
          <cell r="AD486">
            <v>0.1</v>
          </cell>
          <cell r="AE486">
            <v>0.1</v>
          </cell>
          <cell r="AF486">
            <v>0.1</v>
          </cell>
          <cell r="AG486">
            <v>0.1</v>
          </cell>
          <cell r="AH486">
            <v>0.1</v>
          </cell>
          <cell r="AI486">
            <v>0.1</v>
          </cell>
          <cell r="AJ486">
            <v>0.1</v>
          </cell>
          <cell r="AK486">
            <v>0.1</v>
          </cell>
          <cell r="AL486">
            <v>0.1</v>
          </cell>
          <cell r="AM486">
            <v>0.1</v>
          </cell>
          <cell r="AN486">
            <v>0.1</v>
          </cell>
          <cell r="AO486">
            <v>0.1</v>
          </cell>
          <cell r="AU486" t="e">
            <v>#N/A</v>
          </cell>
        </row>
        <row r="487">
          <cell r="A487" t="str">
            <v>fmin_Horses</v>
          </cell>
          <cell r="B487" t="str">
            <v>-</v>
          </cell>
          <cell r="C487" t="str">
            <v>fmin</v>
          </cell>
          <cell r="D487" t="str">
            <v>N</v>
          </cell>
          <cell r="E487" t="str">
            <v>Horses</v>
          </cell>
          <cell r="F487" t="str">
            <v>kg N/kg</v>
          </cell>
          <cell r="G487" t="str">
            <v>D</v>
          </cell>
          <cell r="H487" t="str">
            <v>-</v>
          </cell>
          <cell r="I487" t="str">
            <v>3B EMEP/EEA Guidebook 2019, Step 9 (Dämmgen et al., 2007).</v>
          </cell>
          <cell r="K487">
            <v>0.1</v>
          </cell>
          <cell r="L487">
            <v>0.1</v>
          </cell>
          <cell r="M487">
            <v>0.1</v>
          </cell>
          <cell r="N487">
            <v>0.1</v>
          </cell>
          <cell r="O487">
            <v>0.1</v>
          </cell>
          <cell r="P487">
            <v>0.1</v>
          </cell>
          <cell r="Q487">
            <v>0.1</v>
          </cell>
          <cell r="R487">
            <v>0.1</v>
          </cell>
          <cell r="S487">
            <v>0.1</v>
          </cell>
          <cell r="T487">
            <v>0.1</v>
          </cell>
          <cell r="U487">
            <v>0.1</v>
          </cell>
          <cell r="V487">
            <v>0.1</v>
          </cell>
          <cell r="W487">
            <v>0.1</v>
          </cell>
          <cell r="X487">
            <v>0.1</v>
          </cell>
          <cell r="Y487">
            <v>0.1</v>
          </cell>
          <cell r="Z487">
            <v>0.1</v>
          </cell>
          <cell r="AA487">
            <v>0.1</v>
          </cell>
          <cell r="AB487">
            <v>0.1</v>
          </cell>
          <cell r="AC487">
            <v>0.1</v>
          </cell>
          <cell r="AD487">
            <v>0.1</v>
          </cell>
          <cell r="AE487">
            <v>0.1</v>
          </cell>
          <cell r="AF487">
            <v>0.1</v>
          </cell>
          <cell r="AG487">
            <v>0.1</v>
          </cell>
          <cell r="AH487">
            <v>0.1</v>
          </cell>
          <cell r="AI487">
            <v>0.1</v>
          </cell>
          <cell r="AJ487">
            <v>0.1</v>
          </cell>
          <cell r="AK487">
            <v>0.1</v>
          </cell>
          <cell r="AL487">
            <v>0.1</v>
          </cell>
          <cell r="AM487">
            <v>0.1</v>
          </cell>
          <cell r="AN487">
            <v>0.1</v>
          </cell>
          <cell r="AO487">
            <v>0.1</v>
          </cell>
          <cell r="AU487" t="e">
            <v>#N/A</v>
          </cell>
        </row>
        <row r="488">
          <cell r="A488" t="str">
            <v>fmin_Mules and asses</v>
          </cell>
          <cell r="B488" t="str">
            <v>-</v>
          </cell>
          <cell r="C488" t="str">
            <v>fmin</v>
          </cell>
          <cell r="D488" t="str">
            <v>N</v>
          </cell>
          <cell r="E488" t="str">
            <v>Mules and asses</v>
          </cell>
          <cell r="F488" t="str">
            <v>kg N/kg</v>
          </cell>
          <cell r="G488" t="str">
            <v>D</v>
          </cell>
          <cell r="H488" t="str">
            <v>-</v>
          </cell>
          <cell r="I488" t="str">
            <v>3B EMEP/EEA Guidebook 2019, Step 9 (Dämmgen et al., 2007).</v>
          </cell>
          <cell r="K488">
            <v>0.1</v>
          </cell>
          <cell r="L488">
            <v>0.1</v>
          </cell>
          <cell r="M488">
            <v>0.1</v>
          </cell>
          <cell r="N488">
            <v>0.1</v>
          </cell>
          <cell r="O488">
            <v>0.1</v>
          </cell>
          <cell r="P488">
            <v>0.1</v>
          </cell>
          <cell r="Q488">
            <v>0.1</v>
          </cell>
          <cell r="R488">
            <v>0.1</v>
          </cell>
          <cell r="S488">
            <v>0.1</v>
          </cell>
          <cell r="T488">
            <v>0.1</v>
          </cell>
          <cell r="U488">
            <v>0.1</v>
          </cell>
          <cell r="V488">
            <v>0.1</v>
          </cell>
          <cell r="W488">
            <v>0.1</v>
          </cell>
          <cell r="X488">
            <v>0.1</v>
          </cell>
          <cell r="Y488">
            <v>0.1</v>
          </cell>
          <cell r="Z488">
            <v>0.1</v>
          </cell>
          <cell r="AA488">
            <v>0.1</v>
          </cell>
          <cell r="AB488">
            <v>0.1</v>
          </cell>
          <cell r="AC488">
            <v>0.1</v>
          </cell>
          <cell r="AD488">
            <v>0.1</v>
          </cell>
          <cell r="AE488">
            <v>0.1</v>
          </cell>
          <cell r="AF488">
            <v>0.1</v>
          </cell>
          <cell r="AG488">
            <v>0.1</v>
          </cell>
          <cell r="AH488">
            <v>0.1</v>
          </cell>
          <cell r="AI488">
            <v>0.1</v>
          </cell>
          <cell r="AJ488">
            <v>0.1</v>
          </cell>
          <cell r="AK488">
            <v>0.1</v>
          </cell>
          <cell r="AL488">
            <v>0.1</v>
          </cell>
          <cell r="AM488">
            <v>0.1</v>
          </cell>
          <cell r="AN488">
            <v>0.1</v>
          </cell>
          <cell r="AO488">
            <v>0.1</v>
          </cell>
          <cell r="AU488" t="e">
            <v>#N/A</v>
          </cell>
        </row>
        <row r="489">
          <cell r="A489" t="str">
            <v>fmin_Laying hens</v>
          </cell>
          <cell r="B489" t="str">
            <v>-</v>
          </cell>
          <cell r="C489" t="str">
            <v>fmin</v>
          </cell>
          <cell r="D489" t="str">
            <v>N</v>
          </cell>
          <cell r="E489" t="str">
            <v>Laying hens</v>
          </cell>
          <cell r="F489" t="str">
            <v>kg N/kg</v>
          </cell>
          <cell r="G489" t="str">
            <v>D</v>
          </cell>
          <cell r="H489" t="str">
            <v>-</v>
          </cell>
          <cell r="I489" t="str">
            <v>3B EMEP/EEA Guidebook 2019, Step 9 (Dämmgen et al., 2007).</v>
          </cell>
          <cell r="K489">
            <v>0.1</v>
          </cell>
          <cell r="L489">
            <v>0.1</v>
          </cell>
          <cell r="M489">
            <v>0.1</v>
          </cell>
          <cell r="N489">
            <v>0.1</v>
          </cell>
          <cell r="O489">
            <v>0.1</v>
          </cell>
          <cell r="P489">
            <v>0.1</v>
          </cell>
          <cell r="Q489">
            <v>0.1</v>
          </cell>
          <cell r="R489">
            <v>0.1</v>
          </cell>
          <cell r="S489">
            <v>0.1</v>
          </cell>
          <cell r="T489">
            <v>0.1</v>
          </cell>
          <cell r="U489">
            <v>0.1</v>
          </cell>
          <cell r="V489">
            <v>0.1</v>
          </cell>
          <cell r="W489">
            <v>0.1</v>
          </cell>
          <cell r="X489">
            <v>0.1</v>
          </cell>
          <cell r="Y489">
            <v>0.1</v>
          </cell>
          <cell r="Z489">
            <v>0.1</v>
          </cell>
          <cell r="AA489">
            <v>0.1</v>
          </cell>
          <cell r="AB489">
            <v>0.1</v>
          </cell>
          <cell r="AC489">
            <v>0.1</v>
          </cell>
          <cell r="AD489">
            <v>0.1</v>
          </cell>
          <cell r="AE489">
            <v>0.1</v>
          </cell>
          <cell r="AF489">
            <v>0.1</v>
          </cell>
          <cell r="AG489">
            <v>0.1</v>
          </cell>
          <cell r="AH489">
            <v>0.1</v>
          </cell>
          <cell r="AI489">
            <v>0.1</v>
          </cell>
          <cell r="AJ489">
            <v>0.1</v>
          </cell>
          <cell r="AK489">
            <v>0.1</v>
          </cell>
          <cell r="AL489">
            <v>0.1</v>
          </cell>
          <cell r="AM489">
            <v>0.1</v>
          </cell>
          <cell r="AN489">
            <v>0.1</v>
          </cell>
          <cell r="AO489">
            <v>0.1</v>
          </cell>
          <cell r="AU489" t="e">
            <v>#N/A</v>
          </cell>
        </row>
        <row r="490">
          <cell r="A490" t="str">
            <v>fmin_Broilers</v>
          </cell>
          <cell r="B490" t="str">
            <v>-</v>
          </cell>
          <cell r="C490" t="str">
            <v>fmin</v>
          </cell>
          <cell r="D490" t="str">
            <v>N</v>
          </cell>
          <cell r="E490" t="str">
            <v>Broilers</v>
          </cell>
          <cell r="F490" t="str">
            <v>kg N/kg</v>
          </cell>
          <cell r="G490" t="str">
            <v>D</v>
          </cell>
          <cell r="H490" t="str">
            <v>-</v>
          </cell>
          <cell r="I490" t="str">
            <v>3B EMEP/EEA Guidebook 2019, Step 9 (Dämmgen et al., 2007).</v>
          </cell>
          <cell r="K490">
            <v>0.1</v>
          </cell>
          <cell r="L490">
            <v>0.1</v>
          </cell>
          <cell r="M490">
            <v>0.1</v>
          </cell>
          <cell r="N490">
            <v>0.1</v>
          </cell>
          <cell r="O490">
            <v>0.1</v>
          </cell>
          <cell r="P490">
            <v>0.1</v>
          </cell>
          <cell r="Q490">
            <v>0.1</v>
          </cell>
          <cell r="R490">
            <v>0.1</v>
          </cell>
          <cell r="S490">
            <v>0.1</v>
          </cell>
          <cell r="T490">
            <v>0.1</v>
          </cell>
          <cell r="U490">
            <v>0.1</v>
          </cell>
          <cell r="V490">
            <v>0.1</v>
          </cell>
          <cell r="W490">
            <v>0.1</v>
          </cell>
          <cell r="X490">
            <v>0.1</v>
          </cell>
          <cell r="Y490">
            <v>0.1</v>
          </cell>
          <cell r="Z490">
            <v>0.1</v>
          </cell>
          <cell r="AA490">
            <v>0.1</v>
          </cell>
          <cell r="AB490">
            <v>0.1</v>
          </cell>
          <cell r="AC490">
            <v>0.1</v>
          </cell>
          <cell r="AD490">
            <v>0.1</v>
          </cell>
          <cell r="AE490">
            <v>0.1</v>
          </cell>
          <cell r="AF490">
            <v>0.1</v>
          </cell>
          <cell r="AG490">
            <v>0.1</v>
          </cell>
          <cell r="AH490">
            <v>0.1</v>
          </cell>
          <cell r="AI490">
            <v>0.1</v>
          </cell>
          <cell r="AJ490">
            <v>0.1</v>
          </cell>
          <cell r="AK490">
            <v>0.1</v>
          </cell>
          <cell r="AL490">
            <v>0.1</v>
          </cell>
          <cell r="AM490">
            <v>0.1</v>
          </cell>
          <cell r="AN490">
            <v>0.1</v>
          </cell>
          <cell r="AO490">
            <v>0.1</v>
          </cell>
          <cell r="AU490" t="e">
            <v>#N/A</v>
          </cell>
        </row>
        <row r="491">
          <cell r="A491" t="str">
            <v>fmin_Turkeys</v>
          </cell>
          <cell r="B491" t="str">
            <v>-</v>
          </cell>
          <cell r="C491" t="str">
            <v>fmin</v>
          </cell>
          <cell r="D491" t="str">
            <v>N</v>
          </cell>
          <cell r="E491" t="str">
            <v>Turkeys</v>
          </cell>
          <cell r="F491" t="str">
            <v>kg N/kg</v>
          </cell>
          <cell r="G491" t="str">
            <v>D</v>
          </cell>
          <cell r="H491" t="str">
            <v>-</v>
          </cell>
          <cell r="I491" t="str">
            <v>3B EMEP/EEA Guidebook 2019, Step 9 (Dämmgen et al., 2007).</v>
          </cell>
          <cell r="K491">
            <v>0.1</v>
          </cell>
          <cell r="L491">
            <v>0.1</v>
          </cell>
          <cell r="M491">
            <v>0.1</v>
          </cell>
          <cell r="N491">
            <v>0.1</v>
          </cell>
          <cell r="O491">
            <v>0.1</v>
          </cell>
          <cell r="P491">
            <v>0.1</v>
          </cell>
          <cell r="Q491">
            <v>0.1</v>
          </cell>
          <cell r="R491">
            <v>0.1</v>
          </cell>
          <cell r="S491">
            <v>0.1</v>
          </cell>
          <cell r="T491">
            <v>0.1</v>
          </cell>
          <cell r="U491">
            <v>0.1</v>
          </cell>
          <cell r="V491">
            <v>0.1</v>
          </cell>
          <cell r="W491">
            <v>0.1</v>
          </cell>
          <cell r="X491">
            <v>0.1</v>
          </cell>
          <cell r="Y491">
            <v>0.1</v>
          </cell>
          <cell r="Z491">
            <v>0.1</v>
          </cell>
          <cell r="AA491">
            <v>0.1</v>
          </cell>
          <cell r="AB491">
            <v>0.1</v>
          </cell>
          <cell r="AC491">
            <v>0.1</v>
          </cell>
          <cell r="AD491">
            <v>0.1</v>
          </cell>
          <cell r="AE491">
            <v>0.1</v>
          </cell>
          <cell r="AF491">
            <v>0.1</v>
          </cell>
          <cell r="AG491">
            <v>0.1</v>
          </cell>
          <cell r="AH491">
            <v>0.1</v>
          </cell>
          <cell r="AI491">
            <v>0.1</v>
          </cell>
          <cell r="AJ491">
            <v>0.1</v>
          </cell>
          <cell r="AK491">
            <v>0.1</v>
          </cell>
          <cell r="AL491">
            <v>0.1</v>
          </cell>
          <cell r="AM491">
            <v>0.1</v>
          </cell>
          <cell r="AN491">
            <v>0.1</v>
          </cell>
          <cell r="AO491">
            <v>0.1</v>
          </cell>
          <cell r="AU491" t="e">
            <v>#N/A</v>
          </cell>
        </row>
        <row r="492">
          <cell r="A492" t="str">
            <v>fmin_Other poultry (ducks)</v>
          </cell>
          <cell r="B492" t="str">
            <v>-</v>
          </cell>
          <cell r="C492" t="str">
            <v>fmin</v>
          </cell>
          <cell r="D492" t="str">
            <v>N</v>
          </cell>
          <cell r="E492" t="str">
            <v>Other poultry (ducks)</v>
          </cell>
          <cell r="F492" t="str">
            <v>kg N/kg</v>
          </cell>
          <cell r="G492" t="str">
            <v>D</v>
          </cell>
          <cell r="H492" t="str">
            <v>-</v>
          </cell>
          <cell r="I492" t="str">
            <v>3B EMEP/EEA Guidebook 2019, Step 9 (Dämmgen et al., 2007).</v>
          </cell>
          <cell r="K492">
            <v>0.1</v>
          </cell>
          <cell r="L492">
            <v>0.1</v>
          </cell>
          <cell r="M492">
            <v>0.1</v>
          </cell>
          <cell r="N492">
            <v>0.1</v>
          </cell>
          <cell r="O492">
            <v>0.1</v>
          </cell>
          <cell r="P492">
            <v>0.1</v>
          </cell>
          <cell r="Q492">
            <v>0.1</v>
          </cell>
          <cell r="R492">
            <v>0.1</v>
          </cell>
          <cell r="S492">
            <v>0.1</v>
          </cell>
          <cell r="T492">
            <v>0.1</v>
          </cell>
          <cell r="U492">
            <v>0.1</v>
          </cell>
          <cell r="V492">
            <v>0.1</v>
          </cell>
          <cell r="W492">
            <v>0.1</v>
          </cell>
          <cell r="X492">
            <v>0.1</v>
          </cell>
          <cell r="Y492">
            <v>0.1</v>
          </cell>
          <cell r="Z492">
            <v>0.1</v>
          </cell>
          <cell r="AA492">
            <v>0.1</v>
          </cell>
          <cell r="AB492">
            <v>0.1</v>
          </cell>
          <cell r="AC492">
            <v>0.1</v>
          </cell>
          <cell r="AD492">
            <v>0.1</v>
          </cell>
          <cell r="AE492">
            <v>0.1</v>
          </cell>
          <cell r="AF492">
            <v>0.1</v>
          </cell>
          <cell r="AG492">
            <v>0.1</v>
          </cell>
          <cell r="AH492">
            <v>0.1</v>
          </cell>
          <cell r="AI492">
            <v>0.1</v>
          </cell>
          <cell r="AJ492">
            <v>0.1</v>
          </cell>
          <cell r="AK492">
            <v>0.1</v>
          </cell>
          <cell r="AL492">
            <v>0.1</v>
          </cell>
          <cell r="AM492">
            <v>0.1</v>
          </cell>
          <cell r="AN492">
            <v>0.1</v>
          </cell>
          <cell r="AO492">
            <v>0.1</v>
          </cell>
          <cell r="AU492" t="e">
            <v>#N/A</v>
          </cell>
        </row>
        <row r="493">
          <cell r="A493" t="str">
            <v>fmin_Other poultry (geese)</v>
          </cell>
          <cell r="B493" t="str">
            <v>-</v>
          </cell>
          <cell r="C493" t="str">
            <v>fmin</v>
          </cell>
          <cell r="D493" t="str">
            <v>N</v>
          </cell>
          <cell r="E493" t="str">
            <v>Other poultry (geese)</v>
          </cell>
          <cell r="F493" t="str">
            <v>kg N/kg</v>
          </cell>
          <cell r="G493" t="str">
            <v>D</v>
          </cell>
          <cell r="H493" t="str">
            <v>-</v>
          </cell>
          <cell r="I493" t="str">
            <v>3B EMEP/EEA Guidebook 2019, Step 9 (Dämmgen et al., 2007).</v>
          </cell>
          <cell r="K493">
            <v>0.1</v>
          </cell>
          <cell r="L493">
            <v>0.1</v>
          </cell>
          <cell r="M493">
            <v>0.1</v>
          </cell>
          <cell r="N493">
            <v>0.1</v>
          </cell>
          <cell r="O493">
            <v>0.1</v>
          </cell>
          <cell r="P493">
            <v>0.1</v>
          </cell>
          <cell r="Q493">
            <v>0.1</v>
          </cell>
          <cell r="R493">
            <v>0.1</v>
          </cell>
          <cell r="S493">
            <v>0.1</v>
          </cell>
          <cell r="T493">
            <v>0.1</v>
          </cell>
          <cell r="U493">
            <v>0.1</v>
          </cell>
          <cell r="V493">
            <v>0.1</v>
          </cell>
          <cell r="W493">
            <v>0.1</v>
          </cell>
          <cell r="X493">
            <v>0.1</v>
          </cell>
          <cell r="Y493">
            <v>0.1</v>
          </cell>
          <cell r="Z493">
            <v>0.1</v>
          </cell>
          <cell r="AA493">
            <v>0.1</v>
          </cell>
          <cell r="AB493">
            <v>0.1</v>
          </cell>
          <cell r="AC493">
            <v>0.1</v>
          </cell>
          <cell r="AD493">
            <v>0.1</v>
          </cell>
          <cell r="AE493">
            <v>0.1</v>
          </cell>
          <cell r="AF493">
            <v>0.1</v>
          </cell>
          <cell r="AG493">
            <v>0.1</v>
          </cell>
          <cell r="AH493">
            <v>0.1</v>
          </cell>
          <cell r="AI493">
            <v>0.1</v>
          </cell>
          <cell r="AJ493">
            <v>0.1</v>
          </cell>
          <cell r="AK493">
            <v>0.1</v>
          </cell>
          <cell r="AL493">
            <v>0.1</v>
          </cell>
          <cell r="AM493">
            <v>0.1</v>
          </cell>
          <cell r="AN493">
            <v>0.1</v>
          </cell>
          <cell r="AO493">
            <v>0.1</v>
          </cell>
          <cell r="AU493" t="e">
            <v>#N/A</v>
          </cell>
        </row>
        <row r="494">
          <cell r="A494" t="str">
            <v>fmin_Other animals (fur animals)</v>
          </cell>
          <cell r="B494" t="str">
            <v>-</v>
          </cell>
          <cell r="C494" t="str">
            <v>fmin</v>
          </cell>
          <cell r="D494" t="str">
            <v>N</v>
          </cell>
          <cell r="E494" t="str">
            <v>Other animals (fur animals)</v>
          </cell>
          <cell r="F494" t="str">
            <v>kg N/kg</v>
          </cell>
          <cell r="G494" t="str">
            <v>D</v>
          </cell>
          <cell r="H494" t="str">
            <v>-</v>
          </cell>
          <cell r="I494" t="str">
            <v>3B EMEP/EEA Guidebook 2019, Step 9 (Dämmgen et al., 2007).</v>
          </cell>
          <cell r="K494">
            <v>0.1</v>
          </cell>
          <cell r="L494">
            <v>0.1</v>
          </cell>
          <cell r="M494">
            <v>0.1</v>
          </cell>
          <cell r="N494">
            <v>0.1</v>
          </cell>
          <cell r="O494">
            <v>0.1</v>
          </cell>
          <cell r="P494">
            <v>0.1</v>
          </cell>
          <cell r="Q494">
            <v>0.1</v>
          </cell>
          <cell r="R494">
            <v>0.1</v>
          </cell>
          <cell r="S494">
            <v>0.1</v>
          </cell>
          <cell r="T494">
            <v>0.1</v>
          </cell>
          <cell r="U494">
            <v>0.1</v>
          </cell>
          <cell r="V494">
            <v>0.1</v>
          </cell>
          <cell r="W494">
            <v>0.1</v>
          </cell>
          <cell r="X494">
            <v>0.1</v>
          </cell>
          <cell r="Y494">
            <v>0.1</v>
          </cell>
          <cell r="Z494">
            <v>0.1</v>
          </cell>
          <cell r="AA494">
            <v>0.1</v>
          </cell>
          <cell r="AB494">
            <v>0.1</v>
          </cell>
          <cell r="AC494">
            <v>0.1</v>
          </cell>
          <cell r="AD494">
            <v>0.1</v>
          </cell>
          <cell r="AE494">
            <v>0.1</v>
          </cell>
          <cell r="AF494">
            <v>0.1</v>
          </cell>
          <cell r="AG494">
            <v>0.1</v>
          </cell>
          <cell r="AH494">
            <v>0.1</v>
          </cell>
          <cell r="AI494">
            <v>0.1</v>
          </cell>
          <cell r="AJ494">
            <v>0.1</v>
          </cell>
          <cell r="AK494">
            <v>0.1</v>
          </cell>
          <cell r="AL494">
            <v>0.1</v>
          </cell>
          <cell r="AM494">
            <v>0.1</v>
          </cell>
          <cell r="AN494">
            <v>0.1</v>
          </cell>
          <cell r="AO494">
            <v>0.1</v>
          </cell>
          <cell r="AU494" t="e">
            <v>#N/A</v>
          </cell>
        </row>
        <row r="495">
          <cell r="A495" t="str">
            <v>N immobilised to TAN (fmin)</v>
          </cell>
        </row>
        <row r="496">
          <cell r="A496" t="str">
            <v>fmin_biogas_Dairy cattle</v>
          </cell>
          <cell r="B496" t="str">
            <v>-</v>
          </cell>
          <cell r="C496" t="str">
            <v>fmin_biogas</v>
          </cell>
          <cell r="D496" t="str">
            <v>N</v>
          </cell>
          <cell r="E496" t="str">
            <v>Dairy cattle</v>
          </cell>
          <cell r="F496" t="str">
            <v>kg N/kg</v>
          </cell>
          <cell r="G496" t="str">
            <v>D</v>
          </cell>
          <cell r="H496" t="str">
            <v>-</v>
          </cell>
          <cell r="I496" t="str">
            <v>5B2 EMEP/EEA Guidebook 2019, Section 3.4.1 (Haenel et al  2018)</v>
          </cell>
          <cell r="K496">
            <v>0.32</v>
          </cell>
          <cell r="L496">
            <v>0.32</v>
          </cell>
          <cell r="M496">
            <v>0.32</v>
          </cell>
          <cell r="N496">
            <v>0.32</v>
          </cell>
          <cell r="O496">
            <v>0.32</v>
          </cell>
          <cell r="P496">
            <v>0.32</v>
          </cell>
          <cell r="Q496">
            <v>0.32</v>
          </cell>
          <cell r="R496">
            <v>0.32</v>
          </cell>
          <cell r="S496">
            <v>0.32</v>
          </cell>
          <cell r="T496">
            <v>0.32</v>
          </cell>
          <cell r="U496">
            <v>0.32</v>
          </cell>
          <cell r="V496">
            <v>0.32</v>
          </cell>
          <cell r="W496">
            <v>0.32</v>
          </cell>
          <cell r="X496">
            <v>0.32</v>
          </cell>
          <cell r="Y496">
            <v>0.32</v>
          </cell>
          <cell r="Z496">
            <v>0.32</v>
          </cell>
          <cell r="AA496">
            <v>0.32</v>
          </cell>
          <cell r="AB496">
            <v>0.32</v>
          </cell>
          <cell r="AC496">
            <v>0.32</v>
          </cell>
          <cell r="AD496">
            <v>0.32</v>
          </cell>
          <cell r="AE496">
            <v>0.32</v>
          </cell>
          <cell r="AF496">
            <v>0.32</v>
          </cell>
          <cell r="AG496">
            <v>0.32</v>
          </cell>
          <cell r="AH496">
            <v>0.32</v>
          </cell>
          <cell r="AI496">
            <v>0.32</v>
          </cell>
          <cell r="AJ496">
            <v>0.32</v>
          </cell>
          <cell r="AK496">
            <v>0.32</v>
          </cell>
          <cell r="AL496">
            <v>0.32</v>
          </cell>
          <cell r="AM496">
            <v>0.32</v>
          </cell>
          <cell r="AN496">
            <v>0.32</v>
          </cell>
          <cell r="AO496">
            <v>0.32</v>
          </cell>
          <cell r="AU496" t="e">
            <v>#N/A</v>
          </cell>
        </row>
        <row r="497">
          <cell r="A497" t="str">
            <v>fmin_biogas_Non-dairy cattle</v>
          </cell>
          <cell r="B497" t="str">
            <v>-</v>
          </cell>
          <cell r="C497" t="str">
            <v>fmin_biogas</v>
          </cell>
          <cell r="D497" t="str">
            <v>N</v>
          </cell>
          <cell r="E497" t="str">
            <v>Non-dairy cattle</v>
          </cell>
          <cell r="F497" t="str">
            <v>kg N/kg</v>
          </cell>
          <cell r="G497" t="str">
            <v>D</v>
          </cell>
          <cell r="H497" t="str">
            <v>-</v>
          </cell>
          <cell r="I497" t="str">
            <v>5B2 EMEP/EEA Guidebook 2019, Section 3.4.1 (Haenel et al  2018)</v>
          </cell>
          <cell r="K497">
            <v>0.32</v>
          </cell>
          <cell r="L497">
            <v>0.32</v>
          </cell>
          <cell r="M497">
            <v>0.32</v>
          </cell>
          <cell r="N497">
            <v>0.32</v>
          </cell>
          <cell r="O497">
            <v>0.32</v>
          </cell>
          <cell r="P497">
            <v>0.32</v>
          </cell>
          <cell r="Q497">
            <v>0.32</v>
          </cell>
          <cell r="R497">
            <v>0.32</v>
          </cell>
          <cell r="S497">
            <v>0.32</v>
          </cell>
          <cell r="T497">
            <v>0.32</v>
          </cell>
          <cell r="U497">
            <v>0.32</v>
          </cell>
          <cell r="V497">
            <v>0.32</v>
          </cell>
          <cell r="W497">
            <v>0.32</v>
          </cell>
          <cell r="X497">
            <v>0.32</v>
          </cell>
          <cell r="Y497">
            <v>0.32</v>
          </cell>
          <cell r="Z497">
            <v>0.32</v>
          </cell>
          <cell r="AA497">
            <v>0.32</v>
          </cell>
          <cell r="AB497">
            <v>0.32</v>
          </cell>
          <cell r="AC497">
            <v>0.32</v>
          </cell>
          <cell r="AD497">
            <v>0.32</v>
          </cell>
          <cell r="AE497">
            <v>0.32</v>
          </cell>
          <cell r="AF497">
            <v>0.32</v>
          </cell>
          <cell r="AG497">
            <v>0.32</v>
          </cell>
          <cell r="AH497">
            <v>0.32</v>
          </cell>
          <cell r="AI497">
            <v>0.32</v>
          </cell>
          <cell r="AJ497">
            <v>0.32</v>
          </cell>
          <cell r="AK497">
            <v>0.32</v>
          </cell>
          <cell r="AL497">
            <v>0.32</v>
          </cell>
          <cell r="AM497">
            <v>0.32</v>
          </cell>
          <cell r="AN497">
            <v>0.32</v>
          </cell>
          <cell r="AO497">
            <v>0.32</v>
          </cell>
          <cell r="AU497" t="e">
            <v>#N/A</v>
          </cell>
        </row>
        <row r="498">
          <cell r="A498" t="str">
            <v>fmin_biogas_Non-dairy cattle (calves)</v>
          </cell>
          <cell r="B498" t="str">
            <v>-</v>
          </cell>
          <cell r="C498" t="str">
            <v>fmin_biogas</v>
          </cell>
          <cell r="D498" t="str">
            <v>N</v>
          </cell>
          <cell r="E498" t="str">
            <v>Non-dairy cattle (calves)</v>
          </cell>
          <cell r="F498" t="str">
            <v>kg N/kg</v>
          </cell>
          <cell r="G498" t="str">
            <v>D</v>
          </cell>
          <cell r="H498" t="str">
            <v>-</v>
          </cell>
          <cell r="I498" t="str">
            <v>5B2 EMEP/EEA Guidebook 2019, Section 3.4.1 (Haenel et al  2018)</v>
          </cell>
          <cell r="K498">
            <v>0.32</v>
          </cell>
          <cell r="L498">
            <v>0.32</v>
          </cell>
          <cell r="M498">
            <v>0.32</v>
          </cell>
          <cell r="N498">
            <v>0.32</v>
          </cell>
          <cell r="O498">
            <v>0.32</v>
          </cell>
          <cell r="P498">
            <v>0.32</v>
          </cell>
          <cell r="Q498">
            <v>0.32</v>
          </cell>
          <cell r="R498">
            <v>0.32</v>
          </cell>
          <cell r="S498">
            <v>0.32</v>
          </cell>
          <cell r="T498">
            <v>0.32</v>
          </cell>
          <cell r="U498">
            <v>0.32</v>
          </cell>
          <cell r="V498">
            <v>0.32</v>
          </cell>
          <cell r="W498">
            <v>0.32</v>
          </cell>
          <cell r="X498">
            <v>0.32</v>
          </cell>
          <cell r="Y498">
            <v>0.32</v>
          </cell>
          <cell r="Z498">
            <v>0.32</v>
          </cell>
          <cell r="AA498">
            <v>0.32</v>
          </cell>
          <cell r="AB498">
            <v>0.32</v>
          </cell>
          <cell r="AC498">
            <v>0.32</v>
          </cell>
          <cell r="AD498">
            <v>0.32</v>
          </cell>
          <cell r="AE498">
            <v>0.32</v>
          </cell>
          <cell r="AF498">
            <v>0.32</v>
          </cell>
          <cell r="AG498">
            <v>0.32</v>
          </cell>
          <cell r="AH498">
            <v>0.32</v>
          </cell>
          <cell r="AI498">
            <v>0.32</v>
          </cell>
          <cell r="AJ498">
            <v>0.32</v>
          </cell>
          <cell r="AK498">
            <v>0.32</v>
          </cell>
          <cell r="AL498">
            <v>0.32</v>
          </cell>
          <cell r="AM498">
            <v>0.32</v>
          </cell>
          <cell r="AN498">
            <v>0.32</v>
          </cell>
          <cell r="AO498">
            <v>0.32</v>
          </cell>
          <cell r="AU498" t="e">
            <v>#N/A</v>
          </cell>
        </row>
        <row r="499">
          <cell r="A499" t="str">
            <v>fmin_biogas_Sheep</v>
          </cell>
          <cell r="B499" t="str">
            <v>-</v>
          </cell>
          <cell r="C499" t="str">
            <v>fmin_biogas</v>
          </cell>
          <cell r="D499" t="str">
            <v>N</v>
          </cell>
          <cell r="E499" t="str">
            <v>Sheep</v>
          </cell>
          <cell r="F499" t="str">
            <v>kg N/kg</v>
          </cell>
          <cell r="G499" t="str">
            <v>D</v>
          </cell>
          <cell r="H499" t="str">
            <v>-</v>
          </cell>
          <cell r="I499" t="str">
            <v>5B2 EMEP/EEA Guidebook 2019, Section 3.4.1 (Haenel et al  2018)</v>
          </cell>
          <cell r="K499">
            <v>0.32</v>
          </cell>
          <cell r="L499">
            <v>0.32</v>
          </cell>
          <cell r="M499">
            <v>0.32</v>
          </cell>
          <cell r="N499">
            <v>0.32</v>
          </cell>
          <cell r="O499">
            <v>0.32</v>
          </cell>
          <cell r="P499">
            <v>0.32</v>
          </cell>
          <cell r="Q499">
            <v>0.32</v>
          </cell>
          <cell r="R499">
            <v>0.32</v>
          </cell>
          <cell r="S499">
            <v>0.32</v>
          </cell>
          <cell r="T499">
            <v>0.32</v>
          </cell>
          <cell r="U499">
            <v>0.32</v>
          </cell>
          <cell r="V499">
            <v>0.32</v>
          </cell>
          <cell r="W499">
            <v>0.32</v>
          </cell>
          <cell r="X499">
            <v>0.32</v>
          </cell>
          <cell r="Y499">
            <v>0.32</v>
          </cell>
          <cell r="Z499">
            <v>0.32</v>
          </cell>
          <cell r="AA499">
            <v>0.32</v>
          </cell>
          <cell r="AB499">
            <v>0.32</v>
          </cell>
          <cell r="AC499">
            <v>0.32</v>
          </cell>
          <cell r="AD499">
            <v>0.32</v>
          </cell>
          <cell r="AE499">
            <v>0.32</v>
          </cell>
          <cell r="AF499">
            <v>0.32</v>
          </cell>
          <cell r="AG499">
            <v>0.32</v>
          </cell>
          <cell r="AH499">
            <v>0.32</v>
          </cell>
          <cell r="AI499">
            <v>0.32</v>
          </cell>
          <cell r="AJ499">
            <v>0.32</v>
          </cell>
          <cell r="AK499">
            <v>0.32</v>
          </cell>
          <cell r="AL499">
            <v>0.32</v>
          </cell>
          <cell r="AM499">
            <v>0.32</v>
          </cell>
          <cell r="AN499">
            <v>0.32</v>
          </cell>
          <cell r="AO499">
            <v>0.32</v>
          </cell>
          <cell r="AU499" t="e">
            <v>#N/A</v>
          </cell>
        </row>
        <row r="500">
          <cell r="A500" t="str">
            <v>fmin_biogas_Swine (finishing pigs)</v>
          </cell>
          <cell r="B500" t="str">
            <v>-</v>
          </cell>
          <cell r="C500" t="str">
            <v>fmin_biogas</v>
          </cell>
          <cell r="D500" t="str">
            <v>N</v>
          </cell>
          <cell r="E500" t="str">
            <v>Swine (finishing pigs)</v>
          </cell>
          <cell r="F500" t="str">
            <v>kg N/kg</v>
          </cell>
          <cell r="G500" t="str">
            <v>D</v>
          </cell>
          <cell r="H500" t="str">
            <v>-</v>
          </cell>
          <cell r="I500" t="str">
            <v>5B2 EMEP/EEA Guidebook 2019, Section 3.4.1 (Haenel et al  2018)</v>
          </cell>
          <cell r="K500">
            <v>0.32</v>
          </cell>
          <cell r="L500">
            <v>0.32</v>
          </cell>
          <cell r="M500">
            <v>0.32</v>
          </cell>
          <cell r="N500">
            <v>0.32</v>
          </cell>
          <cell r="O500">
            <v>0.32</v>
          </cell>
          <cell r="P500">
            <v>0.32</v>
          </cell>
          <cell r="Q500">
            <v>0.32</v>
          </cell>
          <cell r="R500">
            <v>0.32</v>
          </cell>
          <cell r="S500">
            <v>0.32</v>
          </cell>
          <cell r="T500">
            <v>0.32</v>
          </cell>
          <cell r="U500">
            <v>0.32</v>
          </cell>
          <cell r="V500">
            <v>0.32</v>
          </cell>
          <cell r="W500">
            <v>0.32</v>
          </cell>
          <cell r="X500">
            <v>0.32</v>
          </cell>
          <cell r="Y500">
            <v>0.32</v>
          </cell>
          <cell r="Z500">
            <v>0.32</v>
          </cell>
          <cell r="AA500">
            <v>0.32</v>
          </cell>
          <cell r="AB500">
            <v>0.32</v>
          </cell>
          <cell r="AC500">
            <v>0.32</v>
          </cell>
          <cell r="AD500">
            <v>0.32</v>
          </cell>
          <cell r="AE500">
            <v>0.32</v>
          </cell>
          <cell r="AF500">
            <v>0.32</v>
          </cell>
          <cell r="AG500">
            <v>0.32</v>
          </cell>
          <cell r="AH500">
            <v>0.32</v>
          </cell>
          <cell r="AI500">
            <v>0.32</v>
          </cell>
          <cell r="AJ500">
            <v>0.32</v>
          </cell>
          <cell r="AK500">
            <v>0.32</v>
          </cell>
          <cell r="AL500">
            <v>0.32</v>
          </cell>
          <cell r="AM500">
            <v>0.32</v>
          </cell>
          <cell r="AN500">
            <v>0.32</v>
          </cell>
          <cell r="AO500">
            <v>0.32</v>
          </cell>
          <cell r="AU500" t="e">
            <v>#N/A</v>
          </cell>
        </row>
        <row r="501">
          <cell r="A501" t="str">
            <v>fmin_biogas_Swine (sows)</v>
          </cell>
          <cell r="B501" t="str">
            <v>-</v>
          </cell>
          <cell r="C501" t="str">
            <v>fmin_biogas</v>
          </cell>
          <cell r="D501" t="str">
            <v>N</v>
          </cell>
          <cell r="E501" t="str">
            <v>Swine (sows)</v>
          </cell>
          <cell r="F501" t="str">
            <v>kg N/kg</v>
          </cell>
          <cell r="G501" t="str">
            <v>D</v>
          </cell>
          <cell r="H501" t="str">
            <v>-</v>
          </cell>
          <cell r="I501" t="str">
            <v>5B2 EMEP/EEA Guidebook 2019, Section 3.4.1 (Haenel et al  2018)</v>
          </cell>
          <cell r="K501">
            <v>0.32</v>
          </cell>
          <cell r="L501">
            <v>0.32</v>
          </cell>
          <cell r="M501">
            <v>0.32</v>
          </cell>
          <cell r="N501">
            <v>0.32</v>
          </cell>
          <cell r="O501">
            <v>0.32</v>
          </cell>
          <cell r="P501">
            <v>0.32</v>
          </cell>
          <cell r="Q501">
            <v>0.32</v>
          </cell>
          <cell r="R501">
            <v>0.32</v>
          </cell>
          <cell r="S501">
            <v>0.32</v>
          </cell>
          <cell r="T501">
            <v>0.32</v>
          </cell>
          <cell r="U501">
            <v>0.32</v>
          </cell>
          <cell r="V501">
            <v>0.32</v>
          </cell>
          <cell r="W501">
            <v>0.32</v>
          </cell>
          <cell r="X501">
            <v>0.32</v>
          </cell>
          <cell r="Y501">
            <v>0.32</v>
          </cell>
          <cell r="Z501">
            <v>0.32</v>
          </cell>
          <cell r="AA501">
            <v>0.32</v>
          </cell>
          <cell r="AB501">
            <v>0.32</v>
          </cell>
          <cell r="AC501">
            <v>0.32</v>
          </cell>
          <cell r="AD501">
            <v>0.32</v>
          </cell>
          <cell r="AE501">
            <v>0.32</v>
          </cell>
          <cell r="AF501">
            <v>0.32</v>
          </cell>
          <cell r="AG501">
            <v>0.32</v>
          </cell>
          <cell r="AH501">
            <v>0.32</v>
          </cell>
          <cell r="AI501">
            <v>0.32</v>
          </cell>
          <cell r="AJ501">
            <v>0.32</v>
          </cell>
          <cell r="AK501">
            <v>0.32</v>
          </cell>
          <cell r="AL501">
            <v>0.32</v>
          </cell>
          <cell r="AM501">
            <v>0.32</v>
          </cell>
          <cell r="AN501">
            <v>0.32</v>
          </cell>
          <cell r="AO501">
            <v>0.32</v>
          </cell>
          <cell r="AU501" t="e">
            <v>#N/A</v>
          </cell>
        </row>
        <row r="502">
          <cell r="A502" t="str">
            <v>fmin_biogas_Buffalo</v>
          </cell>
          <cell r="B502" t="str">
            <v>-</v>
          </cell>
          <cell r="C502" t="str">
            <v>fmin_biogas</v>
          </cell>
          <cell r="D502" t="str">
            <v>N</v>
          </cell>
          <cell r="E502" t="str">
            <v>Buffalo</v>
          </cell>
          <cell r="F502" t="str">
            <v>kg N/kg</v>
          </cell>
          <cell r="G502" t="str">
            <v>D</v>
          </cell>
          <cell r="H502" t="str">
            <v>-</v>
          </cell>
          <cell r="I502" t="str">
            <v>5B2 EMEP/EEA Guidebook 2019, Section 3.4.1 (Haenel et al  2018)</v>
          </cell>
          <cell r="K502">
            <v>0.32</v>
          </cell>
          <cell r="L502">
            <v>0.32</v>
          </cell>
          <cell r="M502">
            <v>0.32</v>
          </cell>
          <cell r="N502">
            <v>0.32</v>
          </cell>
          <cell r="O502">
            <v>0.32</v>
          </cell>
          <cell r="P502">
            <v>0.32</v>
          </cell>
          <cell r="Q502">
            <v>0.32</v>
          </cell>
          <cell r="R502">
            <v>0.32</v>
          </cell>
          <cell r="S502">
            <v>0.32</v>
          </cell>
          <cell r="T502">
            <v>0.32</v>
          </cell>
          <cell r="U502">
            <v>0.32</v>
          </cell>
          <cell r="V502">
            <v>0.32</v>
          </cell>
          <cell r="W502">
            <v>0.32</v>
          </cell>
          <cell r="X502">
            <v>0.32</v>
          </cell>
          <cell r="Y502">
            <v>0.32</v>
          </cell>
          <cell r="Z502">
            <v>0.32</v>
          </cell>
          <cell r="AA502">
            <v>0.32</v>
          </cell>
          <cell r="AB502">
            <v>0.32</v>
          </cell>
          <cell r="AC502">
            <v>0.32</v>
          </cell>
          <cell r="AD502">
            <v>0.32</v>
          </cell>
          <cell r="AE502">
            <v>0.32</v>
          </cell>
          <cell r="AF502">
            <v>0.32</v>
          </cell>
          <cell r="AG502">
            <v>0.32</v>
          </cell>
          <cell r="AH502">
            <v>0.32</v>
          </cell>
          <cell r="AI502">
            <v>0.32</v>
          </cell>
          <cell r="AJ502">
            <v>0.32</v>
          </cell>
          <cell r="AK502">
            <v>0.32</v>
          </cell>
          <cell r="AL502">
            <v>0.32</v>
          </cell>
          <cell r="AM502">
            <v>0.32</v>
          </cell>
          <cell r="AN502">
            <v>0.32</v>
          </cell>
          <cell r="AO502">
            <v>0.32</v>
          </cell>
          <cell r="AU502" t="e">
            <v>#N/A</v>
          </cell>
        </row>
        <row r="503">
          <cell r="A503" t="str">
            <v>fmin_biogas_Goats</v>
          </cell>
          <cell r="B503" t="str">
            <v>-</v>
          </cell>
          <cell r="C503" t="str">
            <v>fmin_biogas</v>
          </cell>
          <cell r="D503" t="str">
            <v>N</v>
          </cell>
          <cell r="E503" t="str">
            <v>Goats</v>
          </cell>
          <cell r="F503" t="str">
            <v>kg N/kg</v>
          </cell>
          <cell r="G503" t="str">
            <v>D</v>
          </cell>
          <cell r="H503" t="str">
            <v>-</v>
          </cell>
          <cell r="I503" t="str">
            <v>5B2 EMEP/EEA Guidebook 2019, Section 3.4.1 (Haenel et al  2018)</v>
          </cell>
          <cell r="K503">
            <v>0.32</v>
          </cell>
          <cell r="L503">
            <v>0.32</v>
          </cell>
          <cell r="M503">
            <v>0.32</v>
          </cell>
          <cell r="N503">
            <v>0.32</v>
          </cell>
          <cell r="O503">
            <v>0.32</v>
          </cell>
          <cell r="P503">
            <v>0.32</v>
          </cell>
          <cell r="Q503">
            <v>0.32</v>
          </cell>
          <cell r="R503">
            <v>0.32</v>
          </cell>
          <cell r="S503">
            <v>0.32</v>
          </cell>
          <cell r="T503">
            <v>0.32</v>
          </cell>
          <cell r="U503">
            <v>0.32</v>
          </cell>
          <cell r="V503">
            <v>0.32</v>
          </cell>
          <cell r="W503">
            <v>0.32</v>
          </cell>
          <cell r="X503">
            <v>0.32</v>
          </cell>
          <cell r="Y503">
            <v>0.32</v>
          </cell>
          <cell r="Z503">
            <v>0.32</v>
          </cell>
          <cell r="AA503">
            <v>0.32</v>
          </cell>
          <cell r="AB503">
            <v>0.32</v>
          </cell>
          <cell r="AC503">
            <v>0.32</v>
          </cell>
          <cell r="AD503">
            <v>0.32</v>
          </cell>
          <cell r="AE503">
            <v>0.32</v>
          </cell>
          <cell r="AF503">
            <v>0.32</v>
          </cell>
          <cell r="AG503">
            <v>0.32</v>
          </cell>
          <cell r="AH503">
            <v>0.32</v>
          </cell>
          <cell r="AI503">
            <v>0.32</v>
          </cell>
          <cell r="AJ503">
            <v>0.32</v>
          </cell>
          <cell r="AK503">
            <v>0.32</v>
          </cell>
          <cell r="AL503">
            <v>0.32</v>
          </cell>
          <cell r="AM503">
            <v>0.32</v>
          </cell>
          <cell r="AN503">
            <v>0.32</v>
          </cell>
          <cell r="AO503">
            <v>0.32</v>
          </cell>
          <cell r="AU503" t="e">
            <v>#N/A</v>
          </cell>
        </row>
        <row r="504">
          <cell r="A504" t="str">
            <v>fmin_biogas_Horses</v>
          </cell>
          <cell r="B504" t="str">
            <v>-</v>
          </cell>
          <cell r="C504" t="str">
            <v>fmin_biogas</v>
          </cell>
          <cell r="D504" t="str">
            <v>N</v>
          </cell>
          <cell r="E504" t="str">
            <v>Horses</v>
          </cell>
          <cell r="F504" t="str">
            <v>kg N/kg</v>
          </cell>
          <cell r="G504" t="str">
            <v>D</v>
          </cell>
          <cell r="H504" t="str">
            <v>-</v>
          </cell>
          <cell r="I504" t="str">
            <v>5B2 EMEP/EEA Guidebook 2019, Section 3.4.1 (Haenel et al  2018)</v>
          </cell>
          <cell r="K504">
            <v>0.32</v>
          </cell>
          <cell r="L504">
            <v>0.32</v>
          </cell>
          <cell r="M504">
            <v>0.32</v>
          </cell>
          <cell r="N504">
            <v>0.32</v>
          </cell>
          <cell r="O504">
            <v>0.32</v>
          </cell>
          <cell r="P504">
            <v>0.32</v>
          </cell>
          <cell r="Q504">
            <v>0.32</v>
          </cell>
          <cell r="R504">
            <v>0.32</v>
          </cell>
          <cell r="S504">
            <v>0.32</v>
          </cell>
          <cell r="T504">
            <v>0.32</v>
          </cell>
          <cell r="U504">
            <v>0.32</v>
          </cell>
          <cell r="V504">
            <v>0.32</v>
          </cell>
          <cell r="W504">
            <v>0.32</v>
          </cell>
          <cell r="X504">
            <v>0.32</v>
          </cell>
          <cell r="Y504">
            <v>0.32</v>
          </cell>
          <cell r="Z504">
            <v>0.32</v>
          </cell>
          <cell r="AA504">
            <v>0.32</v>
          </cell>
          <cell r="AB504">
            <v>0.32</v>
          </cell>
          <cell r="AC504">
            <v>0.32</v>
          </cell>
          <cell r="AD504">
            <v>0.32</v>
          </cell>
          <cell r="AE504">
            <v>0.32</v>
          </cell>
          <cell r="AF504">
            <v>0.32</v>
          </cell>
          <cell r="AG504">
            <v>0.32</v>
          </cell>
          <cell r="AH504">
            <v>0.32</v>
          </cell>
          <cell r="AI504">
            <v>0.32</v>
          </cell>
          <cell r="AJ504">
            <v>0.32</v>
          </cell>
          <cell r="AK504">
            <v>0.32</v>
          </cell>
          <cell r="AL504">
            <v>0.32</v>
          </cell>
          <cell r="AM504">
            <v>0.32</v>
          </cell>
          <cell r="AN504">
            <v>0.32</v>
          </cell>
          <cell r="AO504">
            <v>0.32</v>
          </cell>
          <cell r="AU504" t="e">
            <v>#N/A</v>
          </cell>
        </row>
        <row r="505">
          <cell r="A505" t="str">
            <v>fmin_biogas_Mules and asses</v>
          </cell>
          <cell r="B505" t="str">
            <v>-</v>
          </cell>
          <cell r="C505" t="str">
            <v>fmin_biogas</v>
          </cell>
          <cell r="D505" t="str">
            <v>N</v>
          </cell>
          <cell r="E505" t="str">
            <v>Mules and asses</v>
          </cell>
          <cell r="F505" t="str">
            <v>kg N/kg</v>
          </cell>
          <cell r="G505" t="str">
            <v>D</v>
          </cell>
          <cell r="H505" t="str">
            <v>-</v>
          </cell>
          <cell r="I505" t="str">
            <v>5B2 EMEP/EEA Guidebook 2019, Section 3.4.1 (Haenel et al  2018)</v>
          </cell>
          <cell r="K505">
            <v>0.32</v>
          </cell>
          <cell r="L505">
            <v>0.32</v>
          </cell>
          <cell r="M505">
            <v>0.32</v>
          </cell>
          <cell r="N505">
            <v>0.32</v>
          </cell>
          <cell r="O505">
            <v>0.32</v>
          </cell>
          <cell r="P505">
            <v>0.32</v>
          </cell>
          <cell r="Q505">
            <v>0.32</v>
          </cell>
          <cell r="R505">
            <v>0.32</v>
          </cell>
          <cell r="S505">
            <v>0.32</v>
          </cell>
          <cell r="T505">
            <v>0.32</v>
          </cell>
          <cell r="U505">
            <v>0.32</v>
          </cell>
          <cell r="V505">
            <v>0.32</v>
          </cell>
          <cell r="W505">
            <v>0.32</v>
          </cell>
          <cell r="X505">
            <v>0.32</v>
          </cell>
          <cell r="Y505">
            <v>0.32</v>
          </cell>
          <cell r="Z505">
            <v>0.32</v>
          </cell>
          <cell r="AA505">
            <v>0.32</v>
          </cell>
          <cell r="AB505">
            <v>0.32</v>
          </cell>
          <cell r="AC505">
            <v>0.32</v>
          </cell>
          <cell r="AD505">
            <v>0.32</v>
          </cell>
          <cell r="AE505">
            <v>0.32</v>
          </cell>
          <cell r="AF505">
            <v>0.32</v>
          </cell>
          <cell r="AG505">
            <v>0.32</v>
          </cell>
          <cell r="AH505">
            <v>0.32</v>
          </cell>
          <cell r="AI505">
            <v>0.32</v>
          </cell>
          <cell r="AJ505">
            <v>0.32</v>
          </cell>
          <cell r="AK505">
            <v>0.32</v>
          </cell>
          <cell r="AL505">
            <v>0.32</v>
          </cell>
          <cell r="AM505">
            <v>0.32</v>
          </cell>
          <cell r="AN505">
            <v>0.32</v>
          </cell>
          <cell r="AO505">
            <v>0.32</v>
          </cell>
          <cell r="AU505" t="e">
            <v>#N/A</v>
          </cell>
        </row>
        <row r="506">
          <cell r="A506" t="str">
            <v>fmin_biogas_Laying hens</v>
          </cell>
          <cell r="B506" t="str">
            <v>-</v>
          </cell>
          <cell r="C506" t="str">
            <v>fmin_biogas</v>
          </cell>
          <cell r="D506" t="str">
            <v>N</v>
          </cell>
          <cell r="E506" t="str">
            <v>Laying hens</v>
          </cell>
          <cell r="F506" t="str">
            <v>kg N/kg</v>
          </cell>
          <cell r="G506" t="str">
            <v>D</v>
          </cell>
          <cell r="H506" t="str">
            <v>-</v>
          </cell>
          <cell r="I506" t="str">
            <v>5B2 EMEP/EEA Guidebook 2019, Section 3.4.1 (Haenel et al  2018)</v>
          </cell>
          <cell r="K506">
            <v>0.32</v>
          </cell>
          <cell r="L506">
            <v>0.32</v>
          </cell>
          <cell r="M506">
            <v>0.32</v>
          </cell>
          <cell r="N506">
            <v>0.32</v>
          </cell>
          <cell r="O506">
            <v>0.32</v>
          </cell>
          <cell r="P506">
            <v>0.32</v>
          </cell>
          <cell r="Q506">
            <v>0.32</v>
          </cell>
          <cell r="R506">
            <v>0.32</v>
          </cell>
          <cell r="S506">
            <v>0.32</v>
          </cell>
          <cell r="T506">
            <v>0.32</v>
          </cell>
          <cell r="U506">
            <v>0.32</v>
          </cell>
          <cell r="V506">
            <v>0.32</v>
          </cell>
          <cell r="W506">
            <v>0.32</v>
          </cell>
          <cell r="X506">
            <v>0.32</v>
          </cell>
          <cell r="Y506">
            <v>0.32</v>
          </cell>
          <cell r="Z506">
            <v>0.32</v>
          </cell>
          <cell r="AA506">
            <v>0.32</v>
          </cell>
          <cell r="AB506">
            <v>0.32</v>
          </cell>
          <cell r="AC506">
            <v>0.32</v>
          </cell>
          <cell r="AD506">
            <v>0.32</v>
          </cell>
          <cell r="AE506">
            <v>0.32</v>
          </cell>
          <cell r="AF506">
            <v>0.32</v>
          </cell>
          <cell r="AG506">
            <v>0.32</v>
          </cell>
          <cell r="AH506">
            <v>0.32</v>
          </cell>
          <cell r="AI506">
            <v>0.32</v>
          </cell>
          <cell r="AJ506">
            <v>0.32</v>
          </cell>
          <cell r="AK506">
            <v>0.32</v>
          </cell>
          <cell r="AL506">
            <v>0.32</v>
          </cell>
          <cell r="AM506">
            <v>0.32</v>
          </cell>
          <cell r="AN506">
            <v>0.32</v>
          </cell>
          <cell r="AO506">
            <v>0.32</v>
          </cell>
          <cell r="AU506" t="e">
            <v>#N/A</v>
          </cell>
        </row>
        <row r="507">
          <cell r="A507" t="str">
            <v>fmin_biogas_Broilers</v>
          </cell>
          <cell r="B507" t="str">
            <v>-</v>
          </cell>
          <cell r="C507" t="str">
            <v>fmin_biogas</v>
          </cell>
          <cell r="D507" t="str">
            <v>N</v>
          </cell>
          <cell r="E507" t="str">
            <v>Broilers</v>
          </cell>
          <cell r="F507" t="str">
            <v>kg N/kg</v>
          </cell>
          <cell r="G507" t="str">
            <v>D</v>
          </cell>
          <cell r="H507" t="str">
            <v>-</v>
          </cell>
          <cell r="I507" t="str">
            <v>5B2 EMEP/EEA Guidebook 2019, Section 3.4.1 (Haenel et al  2018)</v>
          </cell>
          <cell r="K507">
            <v>0.32</v>
          </cell>
          <cell r="L507">
            <v>0.32</v>
          </cell>
          <cell r="M507">
            <v>0.32</v>
          </cell>
          <cell r="N507">
            <v>0.32</v>
          </cell>
          <cell r="O507">
            <v>0.32</v>
          </cell>
          <cell r="P507">
            <v>0.32</v>
          </cell>
          <cell r="Q507">
            <v>0.32</v>
          </cell>
          <cell r="R507">
            <v>0.32</v>
          </cell>
          <cell r="S507">
            <v>0.32</v>
          </cell>
          <cell r="T507">
            <v>0.32</v>
          </cell>
          <cell r="U507">
            <v>0.32</v>
          </cell>
          <cell r="V507">
            <v>0.32</v>
          </cell>
          <cell r="W507">
            <v>0.32</v>
          </cell>
          <cell r="X507">
            <v>0.32</v>
          </cell>
          <cell r="Y507">
            <v>0.32</v>
          </cell>
          <cell r="Z507">
            <v>0.32</v>
          </cell>
          <cell r="AA507">
            <v>0.32</v>
          </cell>
          <cell r="AB507">
            <v>0.32</v>
          </cell>
          <cell r="AC507">
            <v>0.32</v>
          </cell>
          <cell r="AD507">
            <v>0.32</v>
          </cell>
          <cell r="AE507">
            <v>0.32</v>
          </cell>
          <cell r="AF507">
            <v>0.32</v>
          </cell>
          <cell r="AG507">
            <v>0.32</v>
          </cell>
          <cell r="AH507">
            <v>0.32</v>
          </cell>
          <cell r="AI507">
            <v>0.32</v>
          </cell>
          <cell r="AJ507">
            <v>0.32</v>
          </cell>
          <cell r="AK507">
            <v>0.32</v>
          </cell>
          <cell r="AL507">
            <v>0.32</v>
          </cell>
          <cell r="AM507">
            <v>0.32</v>
          </cell>
          <cell r="AN507">
            <v>0.32</v>
          </cell>
          <cell r="AO507">
            <v>0.32</v>
          </cell>
          <cell r="AU507" t="e">
            <v>#N/A</v>
          </cell>
        </row>
        <row r="508">
          <cell r="A508" t="str">
            <v>fmin_biogas_Turkeys</v>
          </cell>
          <cell r="B508" t="str">
            <v>-</v>
          </cell>
          <cell r="C508" t="str">
            <v>fmin_biogas</v>
          </cell>
          <cell r="D508" t="str">
            <v>N</v>
          </cell>
          <cell r="E508" t="str">
            <v>Turkeys</v>
          </cell>
          <cell r="F508" t="str">
            <v>kg N/kg</v>
          </cell>
          <cell r="G508" t="str">
            <v>D</v>
          </cell>
          <cell r="H508" t="str">
            <v>-</v>
          </cell>
          <cell r="I508" t="str">
            <v>5B2 EMEP/EEA Guidebook 2019, Section 3.4.1 (Haenel et al  2018)</v>
          </cell>
          <cell r="K508">
            <v>0.32</v>
          </cell>
          <cell r="L508">
            <v>0.32</v>
          </cell>
          <cell r="M508">
            <v>0.32</v>
          </cell>
          <cell r="N508">
            <v>0.32</v>
          </cell>
          <cell r="O508">
            <v>0.32</v>
          </cell>
          <cell r="P508">
            <v>0.32</v>
          </cell>
          <cell r="Q508">
            <v>0.32</v>
          </cell>
          <cell r="R508">
            <v>0.32</v>
          </cell>
          <cell r="S508">
            <v>0.32</v>
          </cell>
          <cell r="T508">
            <v>0.32</v>
          </cell>
          <cell r="U508">
            <v>0.32</v>
          </cell>
          <cell r="V508">
            <v>0.32</v>
          </cell>
          <cell r="W508">
            <v>0.32</v>
          </cell>
          <cell r="X508">
            <v>0.32</v>
          </cell>
          <cell r="Y508">
            <v>0.32</v>
          </cell>
          <cell r="Z508">
            <v>0.32</v>
          </cell>
          <cell r="AA508">
            <v>0.32</v>
          </cell>
          <cell r="AB508">
            <v>0.32</v>
          </cell>
          <cell r="AC508">
            <v>0.32</v>
          </cell>
          <cell r="AD508">
            <v>0.32</v>
          </cell>
          <cell r="AE508">
            <v>0.32</v>
          </cell>
          <cell r="AF508">
            <v>0.32</v>
          </cell>
          <cell r="AG508">
            <v>0.32</v>
          </cell>
          <cell r="AH508">
            <v>0.32</v>
          </cell>
          <cell r="AI508">
            <v>0.32</v>
          </cell>
          <cell r="AJ508">
            <v>0.32</v>
          </cell>
          <cell r="AK508">
            <v>0.32</v>
          </cell>
          <cell r="AL508">
            <v>0.32</v>
          </cell>
          <cell r="AM508">
            <v>0.32</v>
          </cell>
          <cell r="AN508">
            <v>0.32</v>
          </cell>
          <cell r="AO508">
            <v>0.32</v>
          </cell>
          <cell r="AU508" t="e">
            <v>#N/A</v>
          </cell>
        </row>
        <row r="509">
          <cell r="A509" t="str">
            <v>fmin_biogas_Other poultry (ducks)</v>
          </cell>
          <cell r="B509" t="str">
            <v>-</v>
          </cell>
          <cell r="C509" t="str">
            <v>fmin_biogas</v>
          </cell>
          <cell r="D509" t="str">
            <v>N</v>
          </cell>
          <cell r="E509" t="str">
            <v>Other poultry (ducks)</v>
          </cell>
          <cell r="F509" t="str">
            <v>kg N/kg</v>
          </cell>
          <cell r="G509" t="str">
            <v>D</v>
          </cell>
          <cell r="H509" t="str">
            <v>-</v>
          </cell>
          <cell r="I509" t="str">
            <v>5B2 EMEP/EEA Guidebook 2019, Section 3.4.1 (Haenel et al  2018)</v>
          </cell>
          <cell r="K509">
            <v>0.32</v>
          </cell>
          <cell r="L509">
            <v>0.32</v>
          </cell>
          <cell r="M509">
            <v>0.32</v>
          </cell>
          <cell r="N509">
            <v>0.32</v>
          </cell>
          <cell r="O509">
            <v>0.32</v>
          </cell>
          <cell r="P509">
            <v>0.32</v>
          </cell>
          <cell r="Q509">
            <v>0.32</v>
          </cell>
          <cell r="R509">
            <v>0.32</v>
          </cell>
          <cell r="S509">
            <v>0.32</v>
          </cell>
          <cell r="T509">
            <v>0.32</v>
          </cell>
          <cell r="U509">
            <v>0.32</v>
          </cell>
          <cell r="V509">
            <v>0.32</v>
          </cell>
          <cell r="W509">
            <v>0.32</v>
          </cell>
          <cell r="X509">
            <v>0.32</v>
          </cell>
          <cell r="Y509">
            <v>0.32</v>
          </cell>
          <cell r="Z509">
            <v>0.32</v>
          </cell>
          <cell r="AA509">
            <v>0.32</v>
          </cell>
          <cell r="AB509">
            <v>0.32</v>
          </cell>
          <cell r="AC509">
            <v>0.32</v>
          </cell>
          <cell r="AD509">
            <v>0.32</v>
          </cell>
          <cell r="AE509">
            <v>0.32</v>
          </cell>
          <cell r="AF509">
            <v>0.32</v>
          </cell>
          <cell r="AG509">
            <v>0.32</v>
          </cell>
          <cell r="AH509">
            <v>0.32</v>
          </cell>
          <cell r="AI509">
            <v>0.32</v>
          </cell>
          <cell r="AJ509">
            <v>0.32</v>
          </cell>
          <cell r="AK509">
            <v>0.32</v>
          </cell>
          <cell r="AL509">
            <v>0.32</v>
          </cell>
          <cell r="AM509">
            <v>0.32</v>
          </cell>
          <cell r="AN509">
            <v>0.32</v>
          </cell>
          <cell r="AO509">
            <v>0.32</v>
          </cell>
          <cell r="AU509" t="e">
            <v>#N/A</v>
          </cell>
        </row>
        <row r="510">
          <cell r="A510" t="str">
            <v>fmin_biogas_Other poultry (geese)</v>
          </cell>
          <cell r="B510" t="str">
            <v>-</v>
          </cell>
          <cell r="C510" t="str">
            <v>fmin_biogas</v>
          </cell>
          <cell r="D510" t="str">
            <v>N</v>
          </cell>
          <cell r="E510" t="str">
            <v>Other poultry (geese)</v>
          </cell>
          <cell r="F510" t="str">
            <v>kg N/kg</v>
          </cell>
          <cell r="G510" t="str">
            <v>D</v>
          </cell>
          <cell r="H510" t="str">
            <v>-</v>
          </cell>
          <cell r="I510" t="str">
            <v>5B2 EMEP/EEA Guidebook 2019, Section 3.4.1 (Haenel et al  2018)</v>
          </cell>
          <cell r="K510">
            <v>0.32</v>
          </cell>
          <cell r="L510">
            <v>0.32</v>
          </cell>
          <cell r="M510">
            <v>0.32</v>
          </cell>
          <cell r="N510">
            <v>0.32</v>
          </cell>
          <cell r="O510">
            <v>0.32</v>
          </cell>
          <cell r="P510">
            <v>0.32</v>
          </cell>
          <cell r="Q510">
            <v>0.32</v>
          </cell>
          <cell r="R510">
            <v>0.32</v>
          </cell>
          <cell r="S510">
            <v>0.32</v>
          </cell>
          <cell r="T510">
            <v>0.32</v>
          </cell>
          <cell r="U510">
            <v>0.32</v>
          </cell>
          <cell r="V510">
            <v>0.32</v>
          </cell>
          <cell r="W510">
            <v>0.32</v>
          </cell>
          <cell r="X510">
            <v>0.32</v>
          </cell>
          <cell r="Y510">
            <v>0.32</v>
          </cell>
          <cell r="Z510">
            <v>0.32</v>
          </cell>
          <cell r="AA510">
            <v>0.32</v>
          </cell>
          <cell r="AB510">
            <v>0.32</v>
          </cell>
          <cell r="AC510">
            <v>0.32</v>
          </cell>
          <cell r="AD510">
            <v>0.32</v>
          </cell>
          <cell r="AE510">
            <v>0.32</v>
          </cell>
          <cell r="AF510">
            <v>0.32</v>
          </cell>
          <cell r="AG510">
            <v>0.32</v>
          </cell>
          <cell r="AH510">
            <v>0.32</v>
          </cell>
          <cell r="AI510">
            <v>0.32</v>
          </cell>
          <cell r="AJ510">
            <v>0.32</v>
          </cell>
          <cell r="AK510">
            <v>0.32</v>
          </cell>
          <cell r="AL510">
            <v>0.32</v>
          </cell>
          <cell r="AM510">
            <v>0.32</v>
          </cell>
          <cell r="AN510">
            <v>0.32</v>
          </cell>
          <cell r="AO510">
            <v>0.32</v>
          </cell>
          <cell r="AU510" t="e">
            <v>#N/A</v>
          </cell>
        </row>
        <row r="511">
          <cell r="A511" t="str">
            <v>fmin_biogas_Other animals (fur animals)</v>
          </cell>
          <cell r="B511" t="str">
            <v>-</v>
          </cell>
          <cell r="C511" t="str">
            <v>fmin_biogas</v>
          </cell>
          <cell r="D511" t="str">
            <v>N</v>
          </cell>
          <cell r="E511" t="str">
            <v>Other animals (fur animals)</v>
          </cell>
          <cell r="F511" t="str">
            <v>kg N/kg</v>
          </cell>
          <cell r="G511" t="str">
            <v>D</v>
          </cell>
          <cell r="H511" t="str">
            <v>-</v>
          </cell>
          <cell r="I511" t="str">
            <v>5B2 EMEP/EEA Guidebook 2019, Section 3.4.1 (Haenel et al  2018)</v>
          </cell>
          <cell r="K511">
            <v>0.32</v>
          </cell>
          <cell r="L511">
            <v>0.32</v>
          </cell>
          <cell r="M511">
            <v>0.32</v>
          </cell>
          <cell r="N511">
            <v>0.32</v>
          </cell>
          <cell r="O511">
            <v>0.32</v>
          </cell>
          <cell r="P511">
            <v>0.32</v>
          </cell>
          <cell r="Q511">
            <v>0.32</v>
          </cell>
          <cell r="R511">
            <v>0.32</v>
          </cell>
          <cell r="S511">
            <v>0.32</v>
          </cell>
          <cell r="T511">
            <v>0.32</v>
          </cell>
          <cell r="U511">
            <v>0.32</v>
          </cell>
          <cell r="V511">
            <v>0.32</v>
          </cell>
          <cell r="W511">
            <v>0.32</v>
          </cell>
          <cell r="X511">
            <v>0.32</v>
          </cell>
          <cell r="Y511">
            <v>0.32</v>
          </cell>
          <cell r="Z511">
            <v>0.32</v>
          </cell>
          <cell r="AA511">
            <v>0.32</v>
          </cell>
          <cell r="AB511">
            <v>0.32</v>
          </cell>
          <cell r="AC511">
            <v>0.32</v>
          </cell>
          <cell r="AD511">
            <v>0.32</v>
          </cell>
          <cell r="AE511">
            <v>0.32</v>
          </cell>
          <cell r="AF511">
            <v>0.32</v>
          </cell>
          <cell r="AG511">
            <v>0.32</v>
          </cell>
          <cell r="AH511">
            <v>0.32</v>
          </cell>
          <cell r="AI511">
            <v>0.32</v>
          </cell>
          <cell r="AJ511">
            <v>0.32</v>
          </cell>
          <cell r="AK511">
            <v>0.32</v>
          </cell>
          <cell r="AL511">
            <v>0.32</v>
          </cell>
          <cell r="AM511">
            <v>0.32</v>
          </cell>
          <cell r="AN511">
            <v>0.32</v>
          </cell>
          <cell r="AO511">
            <v>0.32</v>
          </cell>
          <cell r="AU511" t="e">
            <v>#N/A</v>
          </cell>
        </row>
        <row r="512">
          <cell r="A512" t="str">
            <v>NH3 emission factors from biogas production</v>
          </cell>
        </row>
        <row r="513">
          <cell r="A513" t="str">
            <v>EFNH3 Pre-storage</v>
          </cell>
          <cell r="B513" t="str">
            <v>5B2</v>
          </cell>
          <cell r="C513" t="str">
            <v>EFNH3 Pre-storage</v>
          </cell>
          <cell r="D513" t="str">
            <v xml:space="preserve">NH3-N </v>
          </cell>
          <cell r="F513" t="str">
            <v>kg NH3-N per kg N in feedstock</v>
          </cell>
          <cell r="G513" t="str">
            <v>D</v>
          </cell>
          <cell r="H513" t="str">
            <v>-</v>
          </cell>
          <cell r="I513" t="str">
            <v>Table 3.2,  5.B.2,EMEP/EEA Guidebook 2019</v>
          </cell>
          <cell r="K513">
            <v>8.9999999999999998E-4</v>
          </cell>
          <cell r="L513">
            <v>8.9999999999999998E-4</v>
          </cell>
          <cell r="M513">
            <v>8.9999999999999998E-4</v>
          </cell>
          <cell r="N513">
            <v>8.9999999999999998E-4</v>
          </cell>
          <cell r="O513">
            <v>8.9999999999999998E-4</v>
          </cell>
          <cell r="P513">
            <v>8.9999999999999998E-4</v>
          </cell>
          <cell r="Q513">
            <v>8.9999999999999998E-4</v>
          </cell>
          <cell r="R513">
            <v>8.9999999999999998E-4</v>
          </cell>
          <cell r="S513">
            <v>8.9999999999999998E-4</v>
          </cell>
          <cell r="T513">
            <v>8.9999999999999998E-4</v>
          </cell>
          <cell r="U513">
            <v>8.9999999999999998E-4</v>
          </cell>
          <cell r="V513">
            <v>8.9999999999999998E-4</v>
          </cell>
          <cell r="W513">
            <v>8.9999999999999998E-4</v>
          </cell>
          <cell r="X513">
            <v>8.9999999999999998E-4</v>
          </cell>
          <cell r="Y513">
            <v>8.9999999999999998E-4</v>
          </cell>
          <cell r="Z513">
            <v>8.9999999999999998E-4</v>
          </cell>
          <cell r="AA513">
            <v>8.9999999999999998E-4</v>
          </cell>
          <cell r="AB513">
            <v>8.9999999999999998E-4</v>
          </cell>
          <cell r="AC513">
            <v>8.9999999999999998E-4</v>
          </cell>
          <cell r="AD513">
            <v>8.9999999999999998E-4</v>
          </cell>
          <cell r="AE513">
            <v>8.9999999999999998E-4</v>
          </cell>
          <cell r="AF513">
            <v>8.9999999999999998E-4</v>
          </cell>
          <cell r="AG513">
            <v>8.9999999999999998E-4</v>
          </cell>
          <cell r="AH513">
            <v>8.9999999999999998E-4</v>
          </cell>
          <cell r="AI513">
            <v>8.9999999999999998E-4</v>
          </cell>
          <cell r="AJ513">
            <v>8.9999999999999998E-4</v>
          </cell>
          <cell r="AK513">
            <v>8.9999999999999998E-4</v>
          </cell>
          <cell r="AL513">
            <v>8.9999999999999998E-4</v>
          </cell>
          <cell r="AM513">
            <v>8.9999999999999998E-4</v>
          </cell>
          <cell r="AN513">
            <v>8.9999999999999998E-4</v>
          </cell>
          <cell r="AO513">
            <v>8.9999999999999998E-4</v>
          </cell>
          <cell r="AU513" t="e">
            <v>#N/A</v>
          </cell>
        </row>
        <row r="514">
          <cell r="A514" t="str">
            <v>EFNH3 Storage of digestate</v>
          </cell>
          <cell r="B514" t="str">
            <v>5B2</v>
          </cell>
          <cell r="C514" t="str">
            <v>EFNH3 Storage of digestate</v>
          </cell>
          <cell r="D514" t="str">
            <v xml:space="preserve">NH3-N </v>
          </cell>
          <cell r="F514" t="str">
            <v>kg NH3-N per kg N in feedstock</v>
          </cell>
          <cell r="G514" t="str">
            <v>D</v>
          </cell>
          <cell r="H514" t="str">
            <v>-</v>
          </cell>
          <cell r="I514" t="str">
            <v>Table 3.3,  5.B.2,EMEP/EEA Guidebook 2019</v>
          </cell>
          <cell r="K514">
            <v>2.6599999999999999E-2</v>
          </cell>
          <cell r="L514">
            <v>2.6599999999999999E-2</v>
          </cell>
          <cell r="M514">
            <v>2.6599999999999999E-2</v>
          </cell>
          <cell r="N514">
            <v>2.6599999999999999E-2</v>
          </cell>
          <cell r="O514">
            <v>2.6599999999999999E-2</v>
          </cell>
          <cell r="P514">
            <v>2.6599999999999999E-2</v>
          </cell>
          <cell r="Q514">
            <v>2.6599999999999999E-2</v>
          </cell>
          <cell r="R514">
            <v>2.6599999999999999E-2</v>
          </cell>
          <cell r="S514">
            <v>2.6599999999999999E-2</v>
          </cell>
          <cell r="T514">
            <v>2.6599999999999999E-2</v>
          </cell>
          <cell r="U514">
            <v>2.6599999999999999E-2</v>
          </cell>
          <cell r="V514">
            <v>2.6599999999999999E-2</v>
          </cell>
          <cell r="W514">
            <v>2.6599999999999999E-2</v>
          </cell>
          <cell r="X514">
            <v>2.6599999999999999E-2</v>
          </cell>
          <cell r="Y514">
            <v>2.6599999999999999E-2</v>
          </cell>
          <cell r="Z514">
            <v>2.6599999999999999E-2</v>
          </cell>
          <cell r="AA514">
            <v>2.6599999999999999E-2</v>
          </cell>
          <cell r="AB514">
            <v>2.6599999999999999E-2</v>
          </cell>
          <cell r="AC514">
            <v>2.6599999999999999E-2</v>
          </cell>
          <cell r="AD514">
            <v>2.6599999999999999E-2</v>
          </cell>
          <cell r="AE514">
            <v>2.6599999999999999E-2</v>
          </cell>
          <cell r="AF514">
            <v>2.6599999999999999E-2</v>
          </cell>
          <cell r="AG514">
            <v>2.6599999999999999E-2</v>
          </cell>
          <cell r="AH514">
            <v>2.6599999999999999E-2</v>
          </cell>
          <cell r="AI514">
            <v>2.6599999999999999E-2</v>
          </cell>
          <cell r="AJ514">
            <v>2.6599999999999999E-2</v>
          </cell>
          <cell r="AK514">
            <v>2.6599999999999999E-2</v>
          </cell>
          <cell r="AL514">
            <v>2.6599999999999999E-2</v>
          </cell>
          <cell r="AM514">
            <v>2.6599999999999999E-2</v>
          </cell>
          <cell r="AN514">
            <v>2.6599999999999999E-2</v>
          </cell>
          <cell r="AO514">
            <v>2.6599999999999999E-2</v>
          </cell>
          <cell r="AU514" t="e">
            <v>#N/A</v>
          </cell>
        </row>
        <row r="515">
          <cell r="A515" t="str">
            <v>3D Agricultural Soils Parameters</v>
          </cell>
        </row>
        <row r="516">
          <cell r="A516" t="str">
            <v>N2O emission factors from managed soils</v>
          </cell>
        </row>
        <row r="517">
          <cell r="A517" t="str">
            <v>EF_N2O_Grazing_Dairy cattle</v>
          </cell>
          <cell r="B517" t="str">
            <v>3Da2b</v>
          </cell>
          <cell r="C517" t="str">
            <v>EF_N2O_Grazing</v>
          </cell>
          <cell r="D517" t="str">
            <v>N2O-N</v>
          </cell>
          <cell r="E517" t="str">
            <v>Dairy cattle</v>
          </cell>
          <cell r="F517" t="str">
            <v>kg N2O-N/kg N input</v>
          </cell>
          <cell r="G517" t="str">
            <v>D</v>
          </cell>
          <cell r="H517" t="str">
            <v>-</v>
          </cell>
          <cell r="I517" t="str">
            <v>IPCC 2006 TABLE 11.1 EF3 Default emission factors to estimate direct N2O emissions from urine and dung whilst grazing</v>
          </cell>
          <cell r="K517">
            <v>0.02</v>
          </cell>
          <cell r="L517">
            <v>0.02</v>
          </cell>
          <cell r="M517">
            <v>0.02</v>
          </cell>
          <cell r="N517">
            <v>0.02</v>
          </cell>
          <cell r="O517">
            <v>0.02</v>
          </cell>
          <cell r="P517">
            <v>0.02</v>
          </cell>
          <cell r="Q517">
            <v>0.02</v>
          </cell>
          <cell r="R517">
            <v>0.02</v>
          </cell>
          <cell r="S517">
            <v>0.02</v>
          </cell>
          <cell r="T517">
            <v>0.02</v>
          </cell>
          <cell r="U517">
            <v>0.02</v>
          </cell>
          <cell r="V517">
            <v>0.02</v>
          </cell>
          <cell r="W517">
            <v>0.02</v>
          </cell>
          <cell r="X517">
            <v>0.02</v>
          </cell>
          <cell r="Y517">
            <v>0.02</v>
          </cell>
          <cell r="Z517">
            <v>0.02</v>
          </cell>
          <cell r="AA517">
            <v>0.02</v>
          </cell>
          <cell r="AB517">
            <v>0.02</v>
          </cell>
          <cell r="AC517">
            <v>0.02</v>
          </cell>
          <cell r="AD517">
            <v>0.02</v>
          </cell>
          <cell r="AE517">
            <v>0.02</v>
          </cell>
          <cell r="AF517">
            <v>0.02</v>
          </cell>
          <cell r="AG517">
            <v>0.02</v>
          </cell>
          <cell r="AH517">
            <v>0.02</v>
          </cell>
          <cell r="AI517">
            <v>0.02</v>
          </cell>
          <cell r="AJ517">
            <v>0.02</v>
          </cell>
          <cell r="AK517">
            <v>0.02</v>
          </cell>
          <cell r="AL517">
            <v>0.02</v>
          </cell>
          <cell r="AM517">
            <v>0.02</v>
          </cell>
          <cell r="AN517">
            <v>0.02</v>
          </cell>
          <cell r="AO517">
            <v>0.02</v>
          </cell>
          <cell r="AU517" t="e">
            <v>#N/A</v>
          </cell>
        </row>
        <row r="518">
          <cell r="A518" t="str">
            <v>EF_N2O_Grazing_Non-dairy cattle</v>
          </cell>
          <cell r="B518" t="str">
            <v>3Da2b</v>
          </cell>
          <cell r="C518" t="str">
            <v>EF_N2O_Grazing</v>
          </cell>
          <cell r="D518" t="str">
            <v>N2O-N</v>
          </cell>
          <cell r="E518" t="str">
            <v>Non-dairy cattle</v>
          </cell>
          <cell r="F518" t="str">
            <v>kg N2O-N/kg N input</v>
          </cell>
          <cell r="G518" t="str">
            <v>D</v>
          </cell>
          <cell r="H518" t="str">
            <v>-</v>
          </cell>
          <cell r="I518" t="str">
            <v>IPCC 2006 TABLE 11.1 EF3 Default emission factors to estimate direct N2O emissions from urine and dung whilst grazing</v>
          </cell>
          <cell r="K518">
            <v>0.02</v>
          </cell>
          <cell r="L518">
            <v>0.02</v>
          </cell>
          <cell r="M518">
            <v>0.02</v>
          </cell>
          <cell r="N518">
            <v>0.02</v>
          </cell>
          <cell r="O518">
            <v>0.02</v>
          </cell>
          <cell r="P518">
            <v>0.02</v>
          </cell>
          <cell r="Q518">
            <v>0.02</v>
          </cell>
          <cell r="R518">
            <v>0.02</v>
          </cell>
          <cell r="S518">
            <v>0.02</v>
          </cell>
          <cell r="T518">
            <v>0.02</v>
          </cell>
          <cell r="U518">
            <v>0.02</v>
          </cell>
          <cell r="V518">
            <v>0.02</v>
          </cell>
          <cell r="W518">
            <v>0.02</v>
          </cell>
          <cell r="X518">
            <v>0.02</v>
          </cell>
          <cell r="Y518">
            <v>0.02</v>
          </cell>
          <cell r="Z518">
            <v>0.02</v>
          </cell>
          <cell r="AA518">
            <v>0.02</v>
          </cell>
          <cell r="AB518">
            <v>0.02</v>
          </cell>
          <cell r="AC518">
            <v>0.02</v>
          </cell>
          <cell r="AD518">
            <v>0.02</v>
          </cell>
          <cell r="AE518">
            <v>0.02</v>
          </cell>
          <cell r="AF518">
            <v>0.02</v>
          </cell>
          <cell r="AG518">
            <v>0.02</v>
          </cell>
          <cell r="AH518">
            <v>0.02</v>
          </cell>
          <cell r="AI518">
            <v>0.02</v>
          </cell>
          <cell r="AJ518">
            <v>0.02</v>
          </cell>
          <cell r="AK518">
            <v>0.02</v>
          </cell>
          <cell r="AL518">
            <v>0.02</v>
          </cell>
          <cell r="AM518">
            <v>0.02</v>
          </cell>
          <cell r="AN518">
            <v>0.02</v>
          </cell>
          <cell r="AO518">
            <v>0.02</v>
          </cell>
          <cell r="AU518" t="e">
            <v>#N/A</v>
          </cell>
        </row>
        <row r="519">
          <cell r="A519" t="str">
            <v>EF_N2O_Grazing_Non-dairy cattle (calves)</v>
          </cell>
          <cell r="B519" t="str">
            <v>3Da2b</v>
          </cell>
          <cell r="C519" t="str">
            <v>EF_N2O_Grazing</v>
          </cell>
          <cell r="D519" t="str">
            <v>N2O-N</v>
          </cell>
          <cell r="E519" t="str">
            <v>Non-dairy cattle (calves)</v>
          </cell>
          <cell r="F519" t="str">
            <v>kg N2O-N/kg N input</v>
          </cell>
          <cell r="G519" t="str">
            <v>D</v>
          </cell>
          <cell r="H519" t="str">
            <v>-</v>
          </cell>
          <cell r="I519" t="str">
            <v>IPCC 2006 TABLE 11.1 EF3 Default emission factors to estimate direct N2O emissions from urine and dung whilst grazing</v>
          </cell>
          <cell r="K519">
            <v>0.02</v>
          </cell>
          <cell r="L519">
            <v>0.02</v>
          </cell>
          <cell r="M519">
            <v>0.02</v>
          </cell>
          <cell r="N519">
            <v>0.02</v>
          </cell>
          <cell r="O519">
            <v>0.02</v>
          </cell>
          <cell r="P519">
            <v>0.02</v>
          </cell>
          <cell r="Q519">
            <v>0.02</v>
          </cell>
          <cell r="R519">
            <v>0.02</v>
          </cell>
          <cell r="S519">
            <v>0.02</v>
          </cell>
          <cell r="T519">
            <v>0.02</v>
          </cell>
          <cell r="U519">
            <v>0.02</v>
          </cell>
          <cell r="V519">
            <v>0.02</v>
          </cell>
          <cell r="W519">
            <v>0.02</v>
          </cell>
          <cell r="X519">
            <v>0.02</v>
          </cell>
          <cell r="Y519">
            <v>0.02</v>
          </cell>
          <cell r="Z519">
            <v>0.02</v>
          </cell>
          <cell r="AA519">
            <v>0.02</v>
          </cell>
          <cell r="AB519">
            <v>0.02</v>
          </cell>
          <cell r="AC519">
            <v>0.02</v>
          </cell>
          <cell r="AD519">
            <v>0.02</v>
          </cell>
          <cell r="AE519">
            <v>0.02</v>
          </cell>
          <cell r="AF519">
            <v>0.02</v>
          </cell>
          <cell r="AG519">
            <v>0.02</v>
          </cell>
          <cell r="AH519">
            <v>0.02</v>
          </cell>
          <cell r="AI519">
            <v>0.02</v>
          </cell>
          <cell r="AJ519">
            <v>0.02</v>
          </cell>
          <cell r="AK519">
            <v>0.02</v>
          </cell>
          <cell r="AL519">
            <v>0.02</v>
          </cell>
          <cell r="AM519">
            <v>0.02</v>
          </cell>
          <cell r="AN519">
            <v>0.02</v>
          </cell>
          <cell r="AO519">
            <v>0.02</v>
          </cell>
          <cell r="AU519" t="e">
            <v>#N/A</v>
          </cell>
        </row>
        <row r="520">
          <cell r="A520" t="str">
            <v>EF_N2O_Grazing_Sheep</v>
          </cell>
          <cell r="B520" t="str">
            <v>3Da2b</v>
          </cell>
          <cell r="C520" t="str">
            <v>EF_N2O_Grazing</v>
          </cell>
          <cell r="D520" t="str">
            <v>N2O-N</v>
          </cell>
          <cell r="E520" t="str">
            <v>Sheep</v>
          </cell>
          <cell r="F520" t="str">
            <v>kg N2O-N/kg N input</v>
          </cell>
          <cell r="G520" t="str">
            <v>D</v>
          </cell>
          <cell r="H520" t="str">
            <v>-</v>
          </cell>
          <cell r="I520" t="str">
            <v>IPCC 2006 TABLE 11.1 EF3 Default emission factors to estimate direct N2O emissions from urine and dung whilst grazing</v>
          </cell>
          <cell r="K520">
            <v>0.01</v>
          </cell>
          <cell r="L520">
            <v>0.01</v>
          </cell>
          <cell r="M520">
            <v>0.01</v>
          </cell>
          <cell r="N520">
            <v>0.01</v>
          </cell>
          <cell r="O520">
            <v>0.01</v>
          </cell>
          <cell r="P520">
            <v>0.01</v>
          </cell>
          <cell r="Q520">
            <v>0.01</v>
          </cell>
          <cell r="R520">
            <v>0.01</v>
          </cell>
          <cell r="S520">
            <v>0.01</v>
          </cell>
          <cell r="T520">
            <v>0.01</v>
          </cell>
          <cell r="U520">
            <v>0.01</v>
          </cell>
          <cell r="V520">
            <v>0.01</v>
          </cell>
          <cell r="W520">
            <v>0.01</v>
          </cell>
          <cell r="X520">
            <v>0.01</v>
          </cell>
          <cell r="Y520">
            <v>0.01</v>
          </cell>
          <cell r="Z520">
            <v>0.01</v>
          </cell>
          <cell r="AA520">
            <v>0.01</v>
          </cell>
          <cell r="AB520">
            <v>0.01</v>
          </cell>
          <cell r="AC520">
            <v>0.01</v>
          </cell>
          <cell r="AD520">
            <v>0.01</v>
          </cell>
          <cell r="AE520">
            <v>0.01</v>
          </cell>
          <cell r="AF520">
            <v>0.01</v>
          </cell>
          <cell r="AG520">
            <v>0.01</v>
          </cell>
          <cell r="AH520">
            <v>0.01</v>
          </cell>
          <cell r="AI520">
            <v>0.01</v>
          </cell>
          <cell r="AJ520">
            <v>0.01</v>
          </cell>
          <cell r="AK520">
            <v>0.01</v>
          </cell>
          <cell r="AL520">
            <v>0.01</v>
          </cell>
          <cell r="AM520">
            <v>0.01</v>
          </cell>
          <cell r="AN520">
            <v>0.01</v>
          </cell>
          <cell r="AO520">
            <v>0.01</v>
          </cell>
          <cell r="AU520" t="e">
            <v>#N/A</v>
          </cell>
        </row>
        <row r="521">
          <cell r="A521" t="str">
            <v>EF_N2O_Grazing_Swine (finishing pigs)</v>
          </cell>
          <cell r="B521" t="str">
            <v>3Da2b</v>
          </cell>
          <cell r="C521" t="str">
            <v>EF_N2O_Grazing</v>
          </cell>
          <cell r="D521" t="str">
            <v>N2O-N</v>
          </cell>
          <cell r="E521" t="str">
            <v>Swine (finishing pigs)</v>
          </cell>
          <cell r="F521" t="str">
            <v>kg N2O-N/kg N input</v>
          </cell>
          <cell r="G521" t="str">
            <v>D</v>
          </cell>
          <cell r="H521" t="str">
            <v>-</v>
          </cell>
          <cell r="I521" t="str">
            <v>IPCC 2006 TABLE 11.1 EF3 Default emission factors to estimate direct N2O emissions from urine and dung whilst grazing</v>
          </cell>
          <cell r="K521">
            <v>0.02</v>
          </cell>
          <cell r="L521">
            <v>0.02</v>
          </cell>
          <cell r="M521">
            <v>0.02</v>
          </cell>
          <cell r="N521">
            <v>0.02</v>
          </cell>
          <cell r="O521">
            <v>0.02</v>
          </cell>
          <cell r="P521">
            <v>0.02</v>
          </cell>
          <cell r="Q521">
            <v>0.02</v>
          </cell>
          <cell r="R521">
            <v>0.02</v>
          </cell>
          <cell r="S521">
            <v>0.02</v>
          </cell>
          <cell r="T521">
            <v>0.02</v>
          </cell>
          <cell r="U521">
            <v>0.02</v>
          </cell>
          <cell r="V521">
            <v>0.02</v>
          </cell>
          <cell r="W521">
            <v>0.02</v>
          </cell>
          <cell r="X521">
            <v>0.02</v>
          </cell>
          <cell r="Y521">
            <v>0.02</v>
          </cell>
          <cell r="Z521">
            <v>0.02</v>
          </cell>
          <cell r="AA521">
            <v>0.02</v>
          </cell>
          <cell r="AB521">
            <v>0.02</v>
          </cell>
          <cell r="AC521">
            <v>0.02</v>
          </cell>
          <cell r="AD521">
            <v>0.02</v>
          </cell>
          <cell r="AE521">
            <v>0.02</v>
          </cell>
          <cell r="AF521">
            <v>0.02</v>
          </cell>
          <cell r="AG521">
            <v>0.02</v>
          </cell>
          <cell r="AH521">
            <v>0.02</v>
          </cell>
          <cell r="AI521">
            <v>0.02</v>
          </cell>
          <cell r="AJ521">
            <v>0.02</v>
          </cell>
          <cell r="AK521">
            <v>0.02</v>
          </cell>
          <cell r="AL521">
            <v>0.02</v>
          </cell>
          <cell r="AM521">
            <v>0.02</v>
          </cell>
          <cell r="AN521">
            <v>0.02</v>
          </cell>
          <cell r="AO521">
            <v>0.02</v>
          </cell>
          <cell r="AU521" t="e">
            <v>#N/A</v>
          </cell>
        </row>
        <row r="522">
          <cell r="A522" t="str">
            <v>EF_N2O_Grazing_Swine (sows)</v>
          </cell>
          <cell r="B522" t="str">
            <v>3Da2b</v>
          </cell>
          <cell r="C522" t="str">
            <v>EF_N2O_Grazing</v>
          </cell>
          <cell r="D522" t="str">
            <v>N2O-N</v>
          </cell>
          <cell r="E522" t="str">
            <v>Swine (sows)</v>
          </cell>
          <cell r="F522" t="str">
            <v>kg N2O-N/kg N input</v>
          </cell>
          <cell r="G522" t="str">
            <v>D</v>
          </cell>
          <cell r="H522" t="str">
            <v>-</v>
          </cell>
          <cell r="I522" t="str">
            <v>IPCC 2006 TABLE 11.1 EF3 Default emission factors to estimate direct N2O emissions from urine and dung whilst grazing</v>
          </cell>
          <cell r="K522">
            <v>0.02</v>
          </cell>
          <cell r="L522">
            <v>0.02</v>
          </cell>
          <cell r="M522">
            <v>0.02</v>
          </cell>
          <cell r="N522">
            <v>0.02</v>
          </cell>
          <cell r="O522">
            <v>0.02</v>
          </cell>
          <cell r="P522">
            <v>0.02</v>
          </cell>
          <cell r="Q522">
            <v>0.02</v>
          </cell>
          <cell r="R522">
            <v>0.02</v>
          </cell>
          <cell r="S522">
            <v>0.02</v>
          </cell>
          <cell r="T522">
            <v>0.02</v>
          </cell>
          <cell r="U522">
            <v>0.02</v>
          </cell>
          <cell r="V522">
            <v>0.02</v>
          </cell>
          <cell r="W522">
            <v>0.02</v>
          </cell>
          <cell r="X522">
            <v>0.02</v>
          </cell>
          <cell r="Y522">
            <v>0.02</v>
          </cell>
          <cell r="Z522">
            <v>0.02</v>
          </cell>
          <cell r="AA522">
            <v>0.02</v>
          </cell>
          <cell r="AB522">
            <v>0.02</v>
          </cell>
          <cell r="AC522">
            <v>0.02</v>
          </cell>
          <cell r="AD522">
            <v>0.02</v>
          </cell>
          <cell r="AE522">
            <v>0.02</v>
          </cell>
          <cell r="AF522">
            <v>0.02</v>
          </cell>
          <cell r="AG522">
            <v>0.02</v>
          </cell>
          <cell r="AH522">
            <v>0.02</v>
          </cell>
          <cell r="AI522">
            <v>0.02</v>
          </cell>
          <cell r="AJ522">
            <v>0.02</v>
          </cell>
          <cell r="AK522">
            <v>0.02</v>
          </cell>
          <cell r="AL522">
            <v>0.02</v>
          </cell>
          <cell r="AM522">
            <v>0.02</v>
          </cell>
          <cell r="AN522">
            <v>0.02</v>
          </cell>
          <cell r="AO522">
            <v>0.02</v>
          </cell>
          <cell r="AU522" t="e">
            <v>#N/A</v>
          </cell>
        </row>
        <row r="523">
          <cell r="A523" t="str">
            <v>EF_N2O_Grazing_Buffalo</v>
          </cell>
          <cell r="B523" t="str">
            <v>3Da2b</v>
          </cell>
          <cell r="C523" t="str">
            <v>EF_N2O_Grazing</v>
          </cell>
          <cell r="D523" t="str">
            <v>N2O-N</v>
          </cell>
          <cell r="E523" t="str">
            <v>Buffalo</v>
          </cell>
          <cell r="F523" t="str">
            <v>kg N2O-N/kg N input</v>
          </cell>
          <cell r="G523" t="str">
            <v>D</v>
          </cell>
          <cell r="H523" t="str">
            <v>-</v>
          </cell>
          <cell r="I523" t="str">
            <v>IPCC 2006 TABLE 11.1 EF3 Default emission factors to estimate direct N2O emissions from urine and dung whilst grazing</v>
          </cell>
          <cell r="K523">
            <v>0.02</v>
          </cell>
          <cell r="L523">
            <v>0.02</v>
          </cell>
          <cell r="M523">
            <v>0.02</v>
          </cell>
          <cell r="N523">
            <v>0.02</v>
          </cell>
          <cell r="O523">
            <v>0.02</v>
          </cell>
          <cell r="P523">
            <v>0.02</v>
          </cell>
          <cell r="Q523">
            <v>0.02</v>
          </cell>
          <cell r="R523">
            <v>0.02</v>
          </cell>
          <cell r="S523">
            <v>0.02</v>
          </cell>
          <cell r="T523">
            <v>0.02</v>
          </cell>
          <cell r="U523">
            <v>0.02</v>
          </cell>
          <cell r="V523">
            <v>0.02</v>
          </cell>
          <cell r="W523">
            <v>0.02</v>
          </cell>
          <cell r="X523">
            <v>0.02</v>
          </cell>
          <cell r="Y523">
            <v>0.02</v>
          </cell>
          <cell r="Z523">
            <v>0.02</v>
          </cell>
          <cell r="AA523">
            <v>0.02</v>
          </cell>
          <cell r="AB523">
            <v>0.02</v>
          </cell>
          <cell r="AC523">
            <v>0.02</v>
          </cell>
          <cell r="AD523">
            <v>0.02</v>
          </cell>
          <cell r="AE523">
            <v>0.02</v>
          </cell>
          <cell r="AF523">
            <v>0.02</v>
          </cell>
          <cell r="AG523">
            <v>0.02</v>
          </cell>
          <cell r="AH523">
            <v>0.02</v>
          </cell>
          <cell r="AI523">
            <v>0.02</v>
          </cell>
          <cell r="AJ523">
            <v>0.02</v>
          </cell>
          <cell r="AK523">
            <v>0.02</v>
          </cell>
          <cell r="AL523">
            <v>0.02</v>
          </cell>
          <cell r="AM523">
            <v>0.02</v>
          </cell>
          <cell r="AN523">
            <v>0.02</v>
          </cell>
          <cell r="AO523">
            <v>0.02</v>
          </cell>
          <cell r="AU523" t="e">
            <v>#N/A</v>
          </cell>
        </row>
        <row r="524">
          <cell r="A524" t="str">
            <v>EF_N2O_Grazing_Goats</v>
          </cell>
          <cell r="B524" t="str">
            <v>3Da2b</v>
          </cell>
          <cell r="C524" t="str">
            <v>EF_N2O_Grazing</v>
          </cell>
          <cell r="D524" t="str">
            <v>N2O-N</v>
          </cell>
          <cell r="E524" t="str">
            <v>Goats</v>
          </cell>
          <cell r="F524" t="str">
            <v>kg N2O-N/kg N input</v>
          </cell>
          <cell r="G524" t="str">
            <v>D</v>
          </cell>
          <cell r="H524" t="str">
            <v>-</v>
          </cell>
          <cell r="I524" t="str">
            <v>IPCC 2006 TABLE 11.1 EF3 Default emission factors to estimate direct N2O emissions from urine and dung whilst grazing</v>
          </cell>
          <cell r="K524">
            <v>0.01</v>
          </cell>
          <cell r="L524">
            <v>0.01</v>
          </cell>
          <cell r="M524">
            <v>0.01</v>
          </cell>
          <cell r="N524">
            <v>0.01</v>
          </cell>
          <cell r="O524">
            <v>0.01</v>
          </cell>
          <cell r="P524">
            <v>0.01</v>
          </cell>
          <cell r="Q524">
            <v>0.01</v>
          </cell>
          <cell r="R524">
            <v>0.01</v>
          </cell>
          <cell r="S524">
            <v>0.01</v>
          </cell>
          <cell r="T524">
            <v>0.01</v>
          </cell>
          <cell r="U524">
            <v>0.01</v>
          </cell>
          <cell r="V524">
            <v>0.01</v>
          </cell>
          <cell r="W524">
            <v>0.01</v>
          </cell>
          <cell r="X524">
            <v>0.01</v>
          </cell>
          <cell r="Y524">
            <v>0.01</v>
          </cell>
          <cell r="Z524">
            <v>0.01</v>
          </cell>
          <cell r="AA524">
            <v>0.01</v>
          </cell>
          <cell r="AB524">
            <v>0.01</v>
          </cell>
          <cell r="AC524">
            <v>0.01</v>
          </cell>
          <cell r="AD524">
            <v>0.01</v>
          </cell>
          <cell r="AE524">
            <v>0.01</v>
          </cell>
          <cell r="AF524">
            <v>0.01</v>
          </cell>
          <cell r="AG524">
            <v>0.01</v>
          </cell>
          <cell r="AH524">
            <v>0.01</v>
          </cell>
          <cell r="AI524">
            <v>0.01</v>
          </cell>
          <cell r="AJ524">
            <v>0.01</v>
          </cell>
          <cell r="AK524">
            <v>0.01</v>
          </cell>
          <cell r="AL524">
            <v>0.01</v>
          </cell>
          <cell r="AM524">
            <v>0.01</v>
          </cell>
          <cell r="AN524">
            <v>0.01</v>
          </cell>
          <cell r="AO524">
            <v>0.01</v>
          </cell>
          <cell r="AU524" t="e">
            <v>#N/A</v>
          </cell>
        </row>
        <row r="525">
          <cell r="A525" t="str">
            <v>EF_N2O_Grazing_Horses</v>
          </cell>
          <cell r="B525" t="str">
            <v>3Da2b</v>
          </cell>
          <cell r="C525" t="str">
            <v>EF_N2O_Grazing</v>
          </cell>
          <cell r="D525" t="str">
            <v>N2O-N</v>
          </cell>
          <cell r="E525" t="str">
            <v>Horses</v>
          </cell>
          <cell r="F525" t="str">
            <v>kg N2O-N/kg N input</v>
          </cell>
          <cell r="G525" t="str">
            <v>D</v>
          </cell>
          <cell r="H525" t="str">
            <v>-</v>
          </cell>
          <cell r="I525" t="str">
            <v>IPCC 2006 TABLE 11.1 EF3 Default emission factors to estimate direct N2O emissions from urine and dung whilst grazing</v>
          </cell>
          <cell r="K525">
            <v>0.01</v>
          </cell>
          <cell r="L525">
            <v>0.01</v>
          </cell>
          <cell r="M525">
            <v>0.01</v>
          </cell>
          <cell r="N525">
            <v>0.01</v>
          </cell>
          <cell r="O525">
            <v>0.01</v>
          </cell>
          <cell r="P525">
            <v>0.01</v>
          </cell>
          <cell r="Q525">
            <v>0.01</v>
          </cell>
          <cell r="R525">
            <v>0.01</v>
          </cell>
          <cell r="S525">
            <v>0.01</v>
          </cell>
          <cell r="T525">
            <v>0.01</v>
          </cell>
          <cell r="U525">
            <v>0.01</v>
          </cell>
          <cell r="V525">
            <v>0.01</v>
          </cell>
          <cell r="W525">
            <v>0.01</v>
          </cell>
          <cell r="X525">
            <v>0.01</v>
          </cell>
          <cell r="Y525">
            <v>0.01</v>
          </cell>
          <cell r="Z525">
            <v>0.01</v>
          </cell>
          <cell r="AA525">
            <v>0.01</v>
          </cell>
          <cell r="AB525">
            <v>0.01</v>
          </cell>
          <cell r="AC525">
            <v>0.01</v>
          </cell>
          <cell r="AD525">
            <v>0.01</v>
          </cell>
          <cell r="AE525">
            <v>0.01</v>
          </cell>
          <cell r="AF525">
            <v>0.01</v>
          </cell>
          <cell r="AG525">
            <v>0.01</v>
          </cell>
          <cell r="AH525">
            <v>0.01</v>
          </cell>
          <cell r="AI525">
            <v>0.01</v>
          </cell>
          <cell r="AJ525">
            <v>0.01</v>
          </cell>
          <cell r="AK525">
            <v>0.01</v>
          </cell>
          <cell r="AL525">
            <v>0.01</v>
          </cell>
          <cell r="AM525">
            <v>0.01</v>
          </cell>
          <cell r="AN525">
            <v>0.01</v>
          </cell>
          <cell r="AO525">
            <v>0.01</v>
          </cell>
          <cell r="AU525" t="e">
            <v>#N/A</v>
          </cell>
        </row>
        <row r="526">
          <cell r="A526" t="str">
            <v>EF_N2O_Grazing_Mules and asses</v>
          </cell>
          <cell r="B526" t="str">
            <v>3Da2b</v>
          </cell>
          <cell r="C526" t="str">
            <v>EF_N2O_Grazing</v>
          </cell>
          <cell r="D526" t="str">
            <v>N2O-N</v>
          </cell>
          <cell r="E526" t="str">
            <v>Mules and asses</v>
          </cell>
          <cell r="F526" t="str">
            <v>kg N2O-N/kg N input</v>
          </cell>
          <cell r="G526" t="str">
            <v>D</v>
          </cell>
          <cell r="H526" t="str">
            <v>-</v>
          </cell>
          <cell r="I526" t="str">
            <v>IPCC 2006 TABLE 11.1 EF3 Default emission factors to estimate direct N2O emissions from urine and dung whilst grazing</v>
          </cell>
          <cell r="K526">
            <v>0.01</v>
          </cell>
          <cell r="L526">
            <v>0.01</v>
          </cell>
          <cell r="M526">
            <v>0.01</v>
          </cell>
          <cell r="N526">
            <v>0.01</v>
          </cell>
          <cell r="O526">
            <v>0.01</v>
          </cell>
          <cell r="P526">
            <v>0.01</v>
          </cell>
          <cell r="Q526">
            <v>0.01</v>
          </cell>
          <cell r="R526">
            <v>0.01</v>
          </cell>
          <cell r="S526">
            <v>0.01</v>
          </cell>
          <cell r="T526">
            <v>0.01</v>
          </cell>
          <cell r="U526">
            <v>0.01</v>
          </cell>
          <cell r="V526">
            <v>0.01</v>
          </cell>
          <cell r="W526">
            <v>0.01</v>
          </cell>
          <cell r="X526">
            <v>0.01</v>
          </cell>
          <cell r="Y526">
            <v>0.01</v>
          </cell>
          <cell r="Z526">
            <v>0.01</v>
          </cell>
          <cell r="AA526">
            <v>0.01</v>
          </cell>
          <cell r="AB526">
            <v>0.01</v>
          </cell>
          <cell r="AC526">
            <v>0.01</v>
          </cell>
          <cell r="AD526">
            <v>0.01</v>
          </cell>
          <cell r="AE526">
            <v>0.01</v>
          </cell>
          <cell r="AF526">
            <v>0.01</v>
          </cell>
          <cell r="AG526">
            <v>0.01</v>
          </cell>
          <cell r="AH526">
            <v>0.01</v>
          </cell>
          <cell r="AI526">
            <v>0.01</v>
          </cell>
          <cell r="AJ526">
            <v>0.01</v>
          </cell>
          <cell r="AK526">
            <v>0.01</v>
          </cell>
          <cell r="AL526">
            <v>0.01</v>
          </cell>
          <cell r="AM526">
            <v>0.01</v>
          </cell>
          <cell r="AN526">
            <v>0.01</v>
          </cell>
          <cell r="AO526">
            <v>0.01</v>
          </cell>
          <cell r="AU526" t="e">
            <v>#N/A</v>
          </cell>
        </row>
        <row r="527">
          <cell r="A527" t="str">
            <v>EF_N2O_Grazing_Laying hens</v>
          </cell>
          <cell r="B527" t="str">
            <v>3Da2b</v>
          </cell>
          <cell r="C527" t="str">
            <v>EF_N2O_Grazing</v>
          </cell>
          <cell r="D527" t="str">
            <v>N2O-N</v>
          </cell>
          <cell r="E527" t="str">
            <v>Laying hens</v>
          </cell>
          <cell r="F527" t="str">
            <v>kg N2O-N/kg N input</v>
          </cell>
          <cell r="G527" t="str">
            <v>D</v>
          </cell>
          <cell r="H527" t="str">
            <v>-</v>
          </cell>
          <cell r="I527" t="str">
            <v>IPCC 2006 TABLE 11.1 EF3 Default emission factors to estimate direct N2O emissions from urine and dung whilst grazing</v>
          </cell>
          <cell r="K527">
            <v>0.02</v>
          </cell>
          <cell r="L527">
            <v>0.02</v>
          </cell>
          <cell r="M527">
            <v>0.02</v>
          </cell>
          <cell r="N527">
            <v>0.02</v>
          </cell>
          <cell r="O527">
            <v>0.02</v>
          </cell>
          <cell r="P527">
            <v>0.02</v>
          </cell>
          <cell r="Q527">
            <v>0.02</v>
          </cell>
          <cell r="R527">
            <v>0.02</v>
          </cell>
          <cell r="S527">
            <v>0.02</v>
          </cell>
          <cell r="T527">
            <v>0.02</v>
          </cell>
          <cell r="U527">
            <v>0.02</v>
          </cell>
          <cell r="V527">
            <v>0.02</v>
          </cell>
          <cell r="W527">
            <v>0.02</v>
          </cell>
          <cell r="X527">
            <v>0.02</v>
          </cell>
          <cell r="Y527">
            <v>0.02</v>
          </cell>
          <cell r="Z527">
            <v>0.02</v>
          </cell>
          <cell r="AA527">
            <v>0.02</v>
          </cell>
          <cell r="AB527">
            <v>0.02</v>
          </cell>
          <cell r="AC527">
            <v>0.02</v>
          </cell>
          <cell r="AD527">
            <v>0.02</v>
          </cell>
          <cell r="AE527">
            <v>0.02</v>
          </cell>
          <cell r="AF527">
            <v>0.02</v>
          </cell>
          <cell r="AG527">
            <v>0.02</v>
          </cell>
          <cell r="AH527">
            <v>0.02</v>
          </cell>
          <cell r="AI527">
            <v>0.02</v>
          </cell>
          <cell r="AJ527">
            <v>0.02</v>
          </cell>
          <cell r="AK527">
            <v>0.02</v>
          </cell>
          <cell r="AL527">
            <v>0.02</v>
          </cell>
          <cell r="AM527">
            <v>0.02</v>
          </cell>
          <cell r="AN527">
            <v>0.02</v>
          </cell>
          <cell r="AO527">
            <v>0.02</v>
          </cell>
          <cell r="AU527" t="e">
            <v>#N/A</v>
          </cell>
        </row>
        <row r="528">
          <cell r="A528" t="str">
            <v>EF_N2O_Grazing_Broilers</v>
          </cell>
          <cell r="B528" t="str">
            <v>3Da2b</v>
          </cell>
          <cell r="C528" t="str">
            <v>EF_N2O_Grazing</v>
          </cell>
          <cell r="D528" t="str">
            <v>N2O-N</v>
          </cell>
          <cell r="E528" t="str">
            <v>Broilers</v>
          </cell>
          <cell r="F528" t="str">
            <v>kg N2O-N/kg N input</v>
          </cell>
          <cell r="G528" t="str">
            <v>D</v>
          </cell>
          <cell r="H528" t="str">
            <v>-</v>
          </cell>
          <cell r="I528" t="str">
            <v>IPCC 2006 TABLE 11.1 EF3 Default emission factors to estimate direct N2O emissions from urine and dung whilst grazing</v>
          </cell>
          <cell r="K528">
            <v>0.02</v>
          </cell>
          <cell r="L528">
            <v>0.02</v>
          </cell>
          <cell r="M528">
            <v>0.02</v>
          </cell>
          <cell r="N528">
            <v>0.02</v>
          </cell>
          <cell r="O528">
            <v>0.02</v>
          </cell>
          <cell r="P528">
            <v>0.02</v>
          </cell>
          <cell r="Q528">
            <v>0.02</v>
          </cell>
          <cell r="R528">
            <v>0.02</v>
          </cell>
          <cell r="S528">
            <v>0.02</v>
          </cell>
          <cell r="T528">
            <v>0.02</v>
          </cell>
          <cell r="U528">
            <v>0.02</v>
          </cell>
          <cell r="V528">
            <v>0.02</v>
          </cell>
          <cell r="W528">
            <v>0.02</v>
          </cell>
          <cell r="X528">
            <v>0.02</v>
          </cell>
          <cell r="Y528">
            <v>0.02</v>
          </cell>
          <cell r="Z528">
            <v>0.02</v>
          </cell>
          <cell r="AA528">
            <v>0.02</v>
          </cell>
          <cell r="AB528">
            <v>0.02</v>
          </cell>
          <cell r="AC528">
            <v>0.02</v>
          </cell>
          <cell r="AD528">
            <v>0.02</v>
          </cell>
          <cell r="AE528">
            <v>0.02</v>
          </cell>
          <cell r="AF528">
            <v>0.02</v>
          </cell>
          <cell r="AG528">
            <v>0.02</v>
          </cell>
          <cell r="AH528">
            <v>0.02</v>
          </cell>
          <cell r="AI528">
            <v>0.02</v>
          </cell>
          <cell r="AJ528">
            <v>0.02</v>
          </cell>
          <cell r="AK528">
            <v>0.02</v>
          </cell>
          <cell r="AL528">
            <v>0.02</v>
          </cell>
          <cell r="AM528">
            <v>0.02</v>
          </cell>
          <cell r="AN528">
            <v>0.02</v>
          </cell>
          <cell r="AO528">
            <v>0.02</v>
          </cell>
          <cell r="AU528" t="e">
            <v>#N/A</v>
          </cell>
        </row>
        <row r="529">
          <cell r="A529" t="str">
            <v>EF_N2O_Grazing_Turkeys</v>
          </cell>
          <cell r="B529" t="str">
            <v>3Da2b</v>
          </cell>
          <cell r="C529" t="str">
            <v>EF_N2O_Grazing</v>
          </cell>
          <cell r="D529" t="str">
            <v>N2O-N</v>
          </cell>
          <cell r="E529" t="str">
            <v>Turkeys</v>
          </cell>
          <cell r="F529" t="str">
            <v>kg N2O-N/kg N input</v>
          </cell>
          <cell r="G529" t="str">
            <v>D</v>
          </cell>
          <cell r="H529" t="str">
            <v>-</v>
          </cell>
          <cell r="I529" t="str">
            <v>IPCC 2006 TABLE 11.1 EF3 Default emission factors to estimate direct N2O emissions from urine and dung whilst grazing</v>
          </cell>
          <cell r="K529">
            <v>0.02</v>
          </cell>
          <cell r="L529">
            <v>0.02</v>
          </cell>
          <cell r="M529">
            <v>0.02</v>
          </cell>
          <cell r="N529">
            <v>0.02</v>
          </cell>
          <cell r="O529">
            <v>0.02</v>
          </cell>
          <cell r="P529">
            <v>0.02</v>
          </cell>
          <cell r="Q529">
            <v>0.02</v>
          </cell>
          <cell r="R529">
            <v>0.02</v>
          </cell>
          <cell r="S529">
            <v>0.02</v>
          </cell>
          <cell r="T529">
            <v>0.02</v>
          </cell>
          <cell r="U529">
            <v>0.02</v>
          </cell>
          <cell r="V529">
            <v>0.02</v>
          </cell>
          <cell r="W529">
            <v>0.02</v>
          </cell>
          <cell r="X529">
            <v>0.02</v>
          </cell>
          <cell r="Y529">
            <v>0.02</v>
          </cell>
          <cell r="Z529">
            <v>0.02</v>
          </cell>
          <cell r="AA529">
            <v>0.02</v>
          </cell>
          <cell r="AB529">
            <v>0.02</v>
          </cell>
          <cell r="AC529">
            <v>0.02</v>
          </cell>
          <cell r="AD529">
            <v>0.02</v>
          </cell>
          <cell r="AE529">
            <v>0.02</v>
          </cell>
          <cell r="AF529">
            <v>0.02</v>
          </cell>
          <cell r="AG529">
            <v>0.02</v>
          </cell>
          <cell r="AH529">
            <v>0.02</v>
          </cell>
          <cell r="AI529">
            <v>0.02</v>
          </cell>
          <cell r="AJ529">
            <v>0.02</v>
          </cell>
          <cell r="AK529">
            <v>0.02</v>
          </cell>
          <cell r="AL529">
            <v>0.02</v>
          </cell>
          <cell r="AM529">
            <v>0.02</v>
          </cell>
          <cell r="AN529">
            <v>0.02</v>
          </cell>
          <cell r="AO529">
            <v>0.02</v>
          </cell>
          <cell r="AU529" t="e">
            <v>#N/A</v>
          </cell>
        </row>
        <row r="530">
          <cell r="A530" t="str">
            <v>EF_N2O_Grazing_Other poultry (ducks)</v>
          </cell>
          <cell r="B530" t="str">
            <v>3Da2b</v>
          </cell>
          <cell r="C530" t="str">
            <v>EF_N2O_Grazing</v>
          </cell>
          <cell r="D530" t="str">
            <v>N2O-N</v>
          </cell>
          <cell r="E530" t="str">
            <v>Other poultry (ducks)</v>
          </cell>
          <cell r="F530" t="str">
            <v>kg N2O-N/kg N input</v>
          </cell>
          <cell r="G530" t="str">
            <v>D</v>
          </cell>
          <cell r="H530" t="str">
            <v>-</v>
          </cell>
          <cell r="I530" t="str">
            <v>IPCC 2006 TABLE 11.1 EF3 Default emission factors to estimate direct N2O emissions from urine and dung whilst grazing</v>
          </cell>
          <cell r="K530">
            <v>0.02</v>
          </cell>
          <cell r="L530">
            <v>0.02</v>
          </cell>
          <cell r="M530">
            <v>0.02</v>
          </cell>
          <cell r="N530">
            <v>0.02</v>
          </cell>
          <cell r="O530">
            <v>0.02</v>
          </cell>
          <cell r="P530">
            <v>0.02</v>
          </cell>
          <cell r="Q530">
            <v>0.02</v>
          </cell>
          <cell r="R530">
            <v>0.02</v>
          </cell>
          <cell r="S530">
            <v>0.02</v>
          </cell>
          <cell r="T530">
            <v>0.02</v>
          </cell>
          <cell r="U530">
            <v>0.02</v>
          </cell>
          <cell r="V530">
            <v>0.02</v>
          </cell>
          <cell r="W530">
            <v>0.02</v>
          </cell>
          <cell r="X530">
            <v>0.02</v>
          </cell>
          <cell r="Y530">
            <v>0.02</v>
          </cell>
          <cell r="Z530">
            <v>0.02</v>
          </cell>
          <cell r="AA530">
            <v>0.02</v>
          </cell>
          <cell r="AB530">
            <v>0.02</v>
          </cell>
          <cell r="AC530">
            <v>0.02</v>
          </cell>
          <cell r="AD530">
            <v>0.02</v>
          </cell>
          <cell r="AE530">
            <v>0.02</v>
          </cell>
          <cell r="AF530">
            <v>0.02</v>
          </cell>
          <cell r="AG530">
            <v>0.02</v>
          </cell>
          <cell r="AH530">
            <v>0.02</v>
          </cell>
          <cell r="AI530">
            <v>0.02</v>
          </cell>
          <cell r="AJ530">
            <v>0.02</v>
          </cell>
          <cell r="AK530">
            <v>0.02</v>
          </cell>
          <cell r="AL530">
            <v>0.02</v>
          </cell>
          <cell r="AM530">
            <v>0.02</v>
          </cell>
          <cell r="AN530">
            <v>0.02</v>
          </cell>
          <cell r="AO530">
            <v>0.02</v>
          </cell>
          <cell r="AU530" t="e">
            <v>#N/A</v>
          </cell>
        </row>
        <row r="531">
          <cell r="A531" t="str">
            <v>EF_N2O_Grazing_Other poultry (geese)</v>
          </cell>
          <cell r="B531" t="str">
            <v>3Da2b</v>
          </cell>
          <cell r="C531" t="str">
            <v>EF_N2O_Grazing</v>
          </cell>
          <cell r="D531" t="str">
            <v>N2O-N</v>
          </cell>
          <cell r="E531" t="str">
            <v>Other poultry (geese)</v>
          </cell>
          <cell r="F531" t="str">
            <v>kg N2O-N/kg N input</v>
          </cell>
          <cell r="G531" t="str">
            <v>D</v>
          </cell>
          <cell r="H531" t="str">
            <v>-</v>
          </cell>
          <cell r="I531" t="str">
            <v>IPCC 2006 TABLE 11.1 EF3 Default emission factors to estimate direct N2O emissions from urine and dung whilst grazing</v>
          </cell>
          <cell r="K531">
            <v>0.02</v>
          </cell>
          <cell r="L531">
            <v>0.02</v>
          </cell>
          <cell r="M531">
            <v>0.02</v>
          </cell>
          <cell r="N531">
            <v>0.02</v>
          </cell>
          <cell r="O531">
            <v>0.02</v>
          </cell>
          <cell r="P531">
            <v>0.02</v>
          </cell>
          <cell r="Q531">
            <v>0.02</v>
          </cell>
          <cell r="R531">
            <v>0.02</v>
          </cell>
          <cell r="S531">
            <v>0.02</v>
          </cell>
          <cell r="T531">
            <v>0.02</v>
          </cell>
          <cell r="U531">
            <v>0.02</v>
          </cell>
          <cell r="V531">
            <v>0.02</v>
          </cell>
          <cell r="W531">
            <v>0.02</v>
          </cell>
          <cell r="X531">
            <v>0.02</v>
          </cell>
          <cell r="Y531">
            <v>0.02</v>
          </cell>
          <cell r="Z531">
            <v>0.02</v>
          </cell>
          <cell r="AA531">
            <v>0.02</v>
          </cell>
          <cell r="AB531">
            <v>0.02</v>
          </cell>
          <cell r="AC531">
            <v>0.02</v>
          </cell>
          <cell r="AD531">
            <v>0.02</v>
          </cell>
          <cell r="AE531">
            <v>0.02</v>
          </cell>
          <cell r="AF531">
            <v>0.02</v>
          </cell>
          <cell r="AG531">
            <v>0.02</v>
          </cell>
          <cell r="AH531">
            <v>0.02</v>
          </cell>
          <cell r="AI531">
            <v>0.02</v>
          </cell>
          <cell r="AJ531">
            <v>0.02</v>
          </cell>
          <cell r="AK531">
            <v>0.02</v>
          </cell>
          <cell r="AL531">
            <v>0.02</v>
          </cell>
          <cell r="AM531">
            <v>0.02</v>
          </cell>
          <cell r="AN531">
            <v>0.02</v>
          </cell>
          <cell r="AO531">
            <v>0.02</v>
          </cell>
          <cell r="AU531" t="e">
            <v>#N/A</v>
          </cell>
        </row>
        <row r="532">
          <cell r="A532" t="str">
            <v>EF_N2O_Grazing_Other animals (fur animals)</v>
          </cell>
          <cell r="B532" t="str">
            <v>3Da2b</v>
          </cell>
          <cell r="C532" t="str">
            <v>EF_N2O_Grazing</v>
          </cell>
          <cell r="D532" t="str">
            <v>N2O-N</v>
          </cell>
          <cell r="E532" t="str">
            <v>Other animals (fur animals)</v>
          </cell>
          <cell r="F532" t="str">
            <v>kg N2O-N/kg N input</v>
          </cell>
          <cell r="G532" t="str">
            <v>D</v>
          </cell>
          <cell r="H532" t="str">
            <v>-</v>
          </cell>
          <cell r="I532" t="str">
            <v>IPCC 2006 TABLE 11.1 EF3 Default emission factors to estimate direct N2O emissions from urine and dung whilst grazing</v>
          </cell>
          <cell r="K532">
            <v>0.01</v>
          </cell>
          <cell r="L532">
            <v>0.01</v>
          </cell>
          <cell r="M532">
            <v>0.01</v>
          </cell>
          <cell r="N532">
            <v>0.01</v>
          </cell>
          <cell r="O532">
            <v>0.01</v>
          </cell>
          <cell r="P532">
            <v>0.01</v>
          </cell>
          <cell r="Q532">
            <v>0.01</v>
          </cell>
          <cell r="R532">
            <v>0.01</v>
          </cell>
          <cell r="S532">
            <v>0.01</v>
          </cell>
          <cell r="T532">
            <v>0.01</v>
          </cell>
          <cell r="U532">
            <v>0.01</v>
          </cell>
          <cell r="V532">
            <v>0.01</v>
          </cell>
          <cell r="W532">
            <v>0.01</v>
          </cell>
          <cell r="X532">
            <v>0.01</v>
          </cell>
          <cell r="Y532">
            <v>0.01</v>
          </cell>
          <cell r="Z532">
            <v>0.01</v>
          </cell>
          <cell r="AA532">
            <v>0.01</v>
          </cell>
          <cell r="AB532">
            <v>0.01</v>
          </cell>
          <cell r="AC532">
            <v>0.01</v>
          </cell>
          <cell r="AD532">
            <v>0.01</v>
          </cell>
          <cell r="AE532">
            <v>0.01</v>
          </cell>
          <cell r="AF532">
            <v>0.01</v>
          </cell>
          <cell r="AG532">
            <v>0.01</v>
          </cell>
          <cell r="AH532">
            <v>0.01</v>
          </cell>
          <cell r="AI532">
            <v>0.01</v>
          </cell>
          <cell r="AJ532">
            <v>0.01</v>
          </cell>
          <cell r="AK532">
            <v>0.01</v>
          </cell>
          <cell r="AL532">
            <v>0.01</v>
          </cell>
          <cell r="AM532">
            <v>0.01</v>
          </cell>
          <cell r="AN532">
            <v>0.01</v>
          </cell>
          <cell r="AO532">
            <v>0.01</v>
          </cell>
          <cell r="AU532" t="e">
            <v>#N/A</v>
          </cell>
        </row>
        <row r="533">
          <cell r="A533" t="str">
            <v>EF_N2O_Manure_application</v>
          </cell>
          <cell r="B533" t="str">
            <v>3Da2b</v>
          </cell>
          <cell r="C533" t="str">
            <v>EF_N2O_Manure_application</v>
          </cell>
          <cell r="D533" t="str">
            <v>N2O-N</v>
          </cell>
          <cell r="F533" t="str">
            <v>kg N2O-N/kg N input</v>
          </cell>
          <cell r="G533" t="str">
            <v>D</v>
          </cell>
          <cell r="H533" t="str">
            <v>-</v>
          </cell>
          <cell r="I533" t="str">
            <v>IPCC 2006 TABLE 11.1 EF1 Default emission factors to estimate direct N2O emissions form manure application</v>
          </cell>
          <cell r="K533">
            <v>0.01</v>
          </cell>
          <cell r="L533">
            <v>0.01</v>
          </cell>
          <cell r="M533">
            <v>0.01</v>
          </cell>
          <cell r="N533">
            <v>0.01</v>
          </cell>
          <cell r="O533">
            <v>0.01</v>
          </cell>
          <cell r="P533">
            <v>0.01</v>
          </cell>
          <cell r="Q533">
            <v>0.01</v>
          </cell>
          <cell r="R533">
            <v>0.01</v>
          </cell>
          <cell r="S533">
            <v>0.01</v>
          </cell>
          <cell r="T533">
            <v>0.01</v>
          </cell>
          <cell r="U533">
            <v>0.01</v>
          </cell>
          <cell r="V533">
            <v>0.01</v>
          </cell>
          <cell r="W533">
            <v>0.01</v>
          </cell>
          <cell r="X533">
            <v>0.01</v>
          </cell>
          <cell r="Y533">
            <v>0.01</v>
          </cell>
          <cell r="Z533">
            <v>0.01</v>
          </cell>
          <cell r="AA533">
            <v>0.01</v>
          </cell>
          <cell r="AB533">
            <v>0.01</v>
          </cell>
          <cell r="AC533">
            <v>0.01</v>
          </cell>
          <cell r="AD533">
            <v>0.01</v>
          </cell>
          <cell r="AE533">
            <v>0.01</v>
          </cell>
          <cell r="AF533">
            <v>0.01</v>
          </cell>
          <cell r="AG533">
            <v>0.01</v>
          </cell>
          <cell r="AH533">
            <v>0.01</v>
          </cell>
          <cell r="AI533">
            <v>0.01</v>
          </cell>
          <cell r="AJ533">
            <v>0.01</v>
          </cell>
          <cell r="AK533">
            <v>0.01</v>
          </cell>
          <cell r="AL533">
            <v>0.01</v>
          </cell>
          <cell r="AM533">
            <v>0.01</v>
          </cell>
          <cell r="AN533">
            <v>0.01</v>
          </cell>
          <cell r="AO533">
            <v>0.01</v>
          </cell>
        </row>
        <row r="534">
          <cell r="A534" t="str">
            <v>NO emission factors from managed soils</v>
          </cell>
        </row>
        <row r="535">
          <cell r="A535" t="str">
            <v>EF_NO_Managed_Soils_Manure</v>
          </cell>
          <cell r="B535" t="str">
            <v>3Da2a</v>
          </cell>
          <cell r="C535" t="str">
            <v>EF_NO_Managed_Soils_Manure</v>
          </cell>
          <cell r="D535" t="str">
            <v>NO</v>
          </cell>
          <cell r="F535" t="str">
            <v>kg NO2/kg N input</v>
          </cell>
          <cell r="G535" t="str">
            <v>D</v>
          </cell>
          <cell r="H535" t="str">
            <v>-</v>
          </cell>
          <cell r="I535" t="str">
            <v>Table 3.1, 3D, EMEP/EEA Guidebook 2019, NO from N applied in fertiliser, manure and excreta</v>
          </cell>
          <cell r="K535">
            <v>0.04</v>
          </cell>
          <cell r="L535">
            <v>0.04</v>
          </cell>
          <cell r="M535">
            <v>0.04</v>
          </cell>
          <cell r="N535">
            <v>0.04</v>
          </cell>
          <cell r="O535">
            <v>0.04</v>
          </cell>
          <cell r="P535">
            <v>0.04</v>
          </cell>
          <cell r="Q535">
            <v>0.04</v>
          </cell>
          <cell r="R535">
            <v>0.04</v>
          </cell>
          <cell r="S535">
            <v>0.04</v>
          </cell>
          <cell r="T535">
            <v>0.04</v>
          </cell>
          <cell r="U535">
            <v>0.04</v>
          </cell>
          <cell r="V535">
            <v>0.04</v>
          </cell>
          <cell r="W535">
            <v>0.04</v>
          </cell>
          <cell r="X535">
            <v>0.04</v>
          </cell>
          <cell r="Y535">
            <v>0.04</v>
          </cell>
          <cell r="Z535">
            <v>0.04</v>
          </cell>
          <cell r="AA535">
            <v>0.04</v>
          </cell>
          <cell r="AB535">
            <v>0.04</v>
          </cell>
          <cell r="AC535">
            <v>0.04</v>
          </cell>
          <cell r="AD535">
            <v>0.04</v>
          </cell>
          <cell r="AE535">
            <v>0.04</v>
          </cell>
          <cell r="AF535">
            <v>0.04</v>
          </cell>
          <cell r="AG535">
            <v>0.04</v>
          </cell>
          <cell r="AH535">
            <v>0.04</v>
          </cell>
          <cell r="AI535">
            <v>0.04</v>
          </cell>
          <cell r="AJ535">
            <v>0.04</v>
          </cell>
          <cell r="AK535">
            <v>0.04</v>
          </cell>
          <cell r="AL535">
            <v>0.04</v>
          </cell>
          <cell r="AM535">
            <v>0.04</v>
          </cell>
          <cell r="AN535">
            <v>0.04</v>
          </cell>
          <cell r="AO535">
            <v>0.04</v>
          </cell>
          <cell r="AU535" t="e">
            <v>#N/A</v>
          </cell>
        </row>
        <row r="536">
          <cell r="A536" t="str">
            <v>EF_NO_Managed_Soils_Excreta</v>
          </cell>
          <cell r="B536" t="str">
            <v>3Da3</v>
          </cell>
          <cell r="C536" t="str">
            <v>EF_NO_Managed_Soils_Excreta</v>
          </cell>
          <cell r="D536" t="str">
            <v>NO</v>
          </cell>
          <cell r="F536" t="str">
            <v>kg NO2/kg N input</v>
          </cell>
          <cell r="G536" t="str">
            <v>D</v>
          </cell>
          <cell r="H536" t="str">
            <v>-</v>
          </cell>
          <cell r="I536" t="str">
            <v>Table 3.1, 3D, EMEP/EEA Guidebook 2019, NO from N applied in fertiliser, manure and excreta</v>
          </cell>
          <cell r="K536">
            <v>0.04</v>
          </cell>
          <cell r="L536">
            <v>0.04</v>
          </cell>
          <cell r="M536">
            <v>0.04</v>
          </cell>
          <cell r="N536">
            <v>0.04</v>
          </cell>
          <cell r="O536">
            <v>0.04</v>
          </cell>
          <cell r="P536">
            <v>0.04</v>
          </cell>
          <cell r="Q536">
            <v>0.04</v>
          </cell>
          <cell r="R536">
            <v>0.04</v>
          </cell>
          <cell r="S536">
            <v>0.04</v>
          </cell>
          <cell r="T536">
            <v>0.04</v>
          </cell>
          <cell r="U536">
            <v>0.04</v>
          </cell>
          <cell r="V536">
            <v>0.04</v>
          </cell>
          <cell r="W536">
            <v>0.04</v>
          </cell>
          <cell r="X536">
            <v>0.04</v>
          </cell>
          <cell r="Y536">
            <v>0.04</v>
          </cell>
          <cell r="Z536">
            <v>0.04</v>
          </cell>
          <cell r="AA536">
            <v>0.04</v>
          </cell>
          <cell r="AB536">
            <v>0.04</v>
          </cell>
          <cell r="AC536">
            <v>0.04</v>
          </cell>
          <cell r="AD536">
            <v>0.04</v>
          </cell>
          <cell r="AE536">
            <v>0.04</v>
          </cell>
          <cell r="AF536">
            <v>0.04</v>
          </cell>
          <cell r="AG536">
            <v>0.04</v>
          </cell>
          <cell r="AH536">
            <v>0.04</v>
          </cell>
          <cell r="AI536">
            <v>0.04</v>
          </cell>
          <cell r="AJ536">
            <v>0.04</v>
          </cell>
          <cell r="AK536">
            <v>0.04</v>
          </cell>
          <cell r="AL536">
            <v>0.04</v>
          </cell>
          <cell r="AM536">
            <v>0.04</v>
          </cell>
          <cell r="AN536">
            <v>0.04</v>
          </cell>
          <cell r="AO536">
            <v>0.04</v>
          </cell>
          <cell r="AU536" t="e">
            <v>#N/A</v>
          </cell>
        </row>
        <row r="538">
          <cell r="A538" t="str">
            <v>PARAMETER CHECKS</v>
          </cell>
        </row>
        <row r="540">
          <cell r="A540" t="str">
            <v>PARAMETER CHECK 1: Check that proportion of slurry going to storage + proportion to biogas &lt;= 1</v>
          </cell>
          <cell r="I540" t="str">
            <v>Check Result</v>
          </cell>
          <cell r="J540" t="str">
            <v>Notes</v>
          </cell>
        </row>
        <row r="541">
          <cell r="A541" t="str">
            <v>Xstore_slurry  + xbiogas_slurry  &lt;= 1</v>
          </cell>
          <cell r="C541" t="str">
            <v>Slurry stored proportion + biogas proportion &lt;= 1</v>
          </cell>
          <cell r="D541" t="str">
            <v>-</v>
          </cell>
          <cell r="E541" t="str">
            <v>Dairy cattle</v>
          </cell>
          <cell r="F541" t="str">
            <v>Fraction</v>
          </cell>
          <cell r="G541" t="str">
            <v>-</v>
          </cell>
          <cell r="H541" t="str">
            <v>-</v>
          </cell>
          <cell r="I541" t="str">
            <v>OK</v>
          </cell>
          <cell r="K541">
            <v>1</v>
          </cell>
          <cell r="L541">
            <v>1</v>
          </cell>
          <cell r="M541">
            <v>1</v>
          </cell>
          <cell r="N541">
            <v>1</v>
          </cell>
          <cell r="O541">
            <v>1</v>
          </cell>
          <cell r="P541">
            <v>1</v>
          </cell>
          <cell r="Q541">
            <v>1</v>
          </cell>
          <cell r="R541">
            <v>1</v>
          </cell>
          <cell r="S541">
            <v>1</v>
          </cell>
          <cell r="T541">
            <v>1</v>
          </cell>
          <cell r="U541">
            <v>1</v>
          </cell>
          <cell r="V541">
            <v>1</v>
          </cell>
          <cell r="W541">
            <v>1</v>
          </cell>
          <cell r="X541">
            <v>1</v>
          </cell>
          <cell r="Y541">
            <v>1</v>
          </cell>
          <cell r="Z541">
            <v>1</v>
          </cell>
          <cell r="AA541">
            <v>1</v>
          </cell>
          <cell r="AB541">
            <v>1</v>
          </cell>
          <cell r="AC541">
            <v>1</v>
          </cell>
          <cell r="AD541">
            <v>1</v>
          </cell>
          <cell r="AE541">
            <v>1</v>
          </cell>
          <cell r="AF541">
            <v>1</v>
          </cell>
          <cell r="AG541">
            <v>1</v>
          </cell>
          <cell r="AH541">
            <v>1</v>
          </cell>
          <cell r="AI541">
            <v>1</v>
          </cell>
          <cell r="AJ541">
            <v>1</v>
          </cell>
          <cell r="AK541">
            <v>1</v>
          </cell>
          <cell r="AL541">
            <v>1</v>
          </cell>
          <cell r="AM541">
            <v>1</v>
          </cell>
          <cell r="AN541">
            <v>1</v>
          </cell>
          <cell r="AO541">
            <v>1</v>
          </cell>
        </row>
        <row r="542">
          <cell r="A542" t="str">
            <v>Xstore_slurry  + xbiogas_slurry  &lt;= 1</v>
          </cell>
          <cell r="C542" t="str">
            <v>Slurry stored proportion + biogas proportion &lt;= 1</v>
          </cell>
          <cell r="D542" t="str">
            <v>-</v>
          </cell>
          <cell r="E542" t="str">
            <v>Non-dairy cattle</v>
          </cell>
          <cell r="F542" t="str">
            <v>Fraction</v>
          </cell>
          <cell r="G542" t="str">
            <v>-</v>
          </cell>
          <cell r="H542" t="str">
            <v>-</v>
          </cell>
          <cell r="I542" t="str">
            <v>OK</v>
          </cell>
          <cell r="K542">
            <v>1</v>
          </cell>
          <cell r="L542">
            <v>1</v>
          </cell>
          <cell r="M542">
            <v>1</v>
          </cell>
          <cell r="N542">
            <v>1</v>
          </cell>
          <cell r="O542">
            <v>1</v>
          </cell>
          <cell r="P542">
            <v>1</v>
          </cell>
          <cell r="Q542">
            <v>1</v>
          </cell>
          <cell r="R542">
            <v>1</v>
          </cell>
          <cell r="S542">
            <v>1</v>
          </cell>
          <cell r="T542">
            <v>1</v>
          </cell>
          <cell r="U542">
            <v>1</v>
          </cell>
          <cell r="V542">
            <v>1</v>
          </cell>
          <cell r="W542">
            <v>1</v>
          </cell>
          <cell r="X542">
            <v>1</v>
          </cell>
          <cell r="Y542">
            <v>1</v>
          </cell>
          <cell r="Z542">
            <v>1</v>
          </cell>
          <cell r="AA542">
            <v>1</v>
          </cell>
          <cell r="AB542">
            <v>1</v>
          </cell>
          <cell r="AC542">
            <v>1</v>
          </cell>
          <cell r="AD542">
            <v>1</v>
          </cell>
          <cell r="AE542">
            <v>1</v>
          </cell>
          <cell r="AF542">
            <v>1</v>
          </cell>
          <cell r="AG542">
            <v>1</v>
          </cell>
          <cell r="AH542">
            <v>1</v>
          </cell>
          <cell r="AI542">
            <v>1</v>
          </cell>
          <cell r="AJ542">
            <v>1</v>
          </cell>
          <cell r="AK542">
            <v>1</v>
          </cell>
          <cell r="AL542">
            <v>1</v>
          </cell>
          <cell r="AM542">
            <v>1</v>
          </cell>
          <cell r="AN542">
            <v>1</v>
          </cell>
          <cell r="AO542">
            <v>1</v>
          </cell>
        </row>
        <row r="543">
          <cell r="A543" t="str">
            <v>Xstore_slurry  + xbiogas_slurry  &lt;= 1</v>
          </cell>
          <cell r="C543" t="str">
            <v>Slurry stored proportion + biogas proportion &lt;= 1</v>
          </cell>
          <cell r="D543" t="str">
            <v>-</v>
          </cell>
          <cell r="E543" t="str">
            <v>Non-dairy cattle (calves)</v>
          </cell>
          <cell r="F543" t="str">
            <v>Fraction</v>
          </cell>
          <cell r="G543" t="str">
            <v>-</v>
          </cell>
          <cell r="H543" t="str">
            <v>-</v>
          </cell>
          <cell r="I543" t="str">
            <v>OK</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row>
        <row r="544">
          <cell r="A544" t="str">
            <v>Xstore_slurry  + xbiogas_slurry  &lt;= 1</v>
          </cell>
          <cell r="C544" t="str">
            <v>Slurry stored proportion + biogas proportion &lt;= 1</v>
          </cell>
          <cell r="D544" t="str">
            <v>-</v>
          </cell>
          <cell r="E544" t="str">
            <v>Sheep</v>
          </cell>
          <cell r="F544" t="str">
            <v>Fraction</v>
          </cell>
          <cell r="G544" t="str">
            <v>-</v>
          </cell>
          <cell r="H544" t="str">
            <v>-</v>
          </cell>
          <cell r="I544" t="str">
            <v>OK</v>
          </cell>
          <cell r="K544">
            <v>1</v>
          </cell>
          <cell r="L544">
            <v>1</v>
          </cell>
          <cell r="M544">
            <v>1</v>
          </cell>
          <cell r="N544">
            <v>1</v>
          </cell>
          <cell r="O544">
            <v>1</v>
          </cell>
          <cell r="P544">
            <v>1</v>
          </cell>
          <cell r="Q544">
            <v>1</v>
          </cell>
          <cell r="R544">
            <v>1</v>
          </cell>
          <cell r="S544">
            <v>1</v>
          </cell>
          <cell r="T544">
            <v>1</v>
          </cell>
          <cell r="U544">
            <v>1</v>
          </cell>
          <cell r="V544">
            <v>1</v>
          </cell>
          <cell r="W544">
            <v>1</v>
          </cell>
          <cell r="X544">
            <v>1</v>
          </cell>
          <cell r="Y544">
            <v>1</v>
          </cell>
          <cell r="Z544">
            <v>1</v>
          </cell>
          <cell r="AA544">
            <v>1</v>
          </cell>
          <cell r="AB544">
            <v>1</v>
          </cell>
          <cell r="AC544">
            <v>1</v>
          </cell>
          <cell r="AD544">
            <v>1</v>
          </cell>
          <cell r="AE544">
            <v>1</v>
          </cell>
          <cell r="AF544">
            <v>1</v>
          </cell>
          <cell r="AG544">
            <v>1</v>
          </cell>
          <cell r="AH544">
            <v>1</v>
          </cell>
          <cell r="AI544">
            <v>1</v>
          </cell>
          <cell r="AJ544">
            <v>1</v>
          </cell>
          <cell r="AK544">
            <v>1</v>
          </cell>
          <cell r="AL544">
            <v>1</v>
          </cell>
          <cell r="AM544">
            <v>1</v>
          </cell>
          <cell r="AN544">
            <v>1</v>
          </cell>
          <cell r="AO544">
            <v>1</v>
          </cell>
        </row>
        <row r="545">
          <cell r="A545" t="str">
            <v>Xstore_slurry  + xbiogas_slurry  &lt;= 1</v>
          </cell>
          <cell r="C545" t="str">
            <v>Slurry stored proportion + biogas proportion &lt;= 1</v>
          </cell>
          <cell r="D545" t="str">
            <v>-</v>
          </cell>
          <cell r="E545" t="str">
            <v>Swine (finishing pigs)</v>
          </cell>
          <cell r="F545" t="str">
            <v>Fraction</v>
          </cell>
          <cell r="G545" t="str">
            <v>-</v>
          </cell>
          <cell r="H545" t="str">
            <v>-</v>
          </cell>
          <cell r="I545" t="str">
            <v>OK</v>
          </cell>
          <cell r="K545">
            <v>1</v>
          </cell>
          <cell r="L545">
            <v>1</v>
          </cell>
          <cell r="M545">
            <v>1</v>
          </cell>
          <cell r="N545">
            <v>1</v>
          </cell>
          <cell r="O545">
            <v>1</v>
          </cell>
          <cell r="P545">
            <v>1</v>
          </cell>
          <cell r="Q545">
            <v>1</v>
          </cell>
          <cell r="R545">
            <v>1</v>
          </cell>
          <cell r="S545">
            <v>1</v>
          </cell>
          <cell r="T545">
            <v>1</v>
          </cell>
          <cell r="U545">
            <v>1</v>
          </cell>
          <cell r="V545">
            <v>1</v>
          </cell>
          <cell r="W545">
            <v>1</v>
          </cell>
          <cell r="X545">
            <v>1</v>
          </cell>
          <cell r="Y545">
            <v>1</v>
          </cell>
          <cell r="Z545">
            <v>1</v>
          </cell>
          <cell r="AA545">
            <v>1</v>
          </cell>
          <cell r="AB545">
            <v>1</v>
          </cell>
          <cell r="AC545">
            <v>1</v>
          </cell>
          <cell r="AD545">
            <v>1</v>
          </cell>
          <cell r="AE545">
            <v>1</v>
          </cell>
          <cell r="AF545">
            <v>1</v>
          </cell>
          <cell r="AG545">
            <v>1</v>
          </cell>
          <cell r="AH545">
            <v>1</v>
          </cell>
          <cell r="AI545">
            <v>1</v>
          </cell>
          <cell r="AJ545">
            <v>1</v>
          </cell>
          <cell r="AK545">
            <v>1</v>
          </cell>
          <cell r="AL545">
            <v>1</v>
          </cell>
          <cell r="AM545">
            <v>1</v>
          </cell>
          <cell r="AN545">
            <v>1</v>
          </cell>
          <cell r="AO545">
            <v>1</v>
          </cell>
        </row>
        <row r="546">
          <cell r="A546" t="str">
            <v>Xstore_slurry  + xbiogas_slurry  &lt;= 1</v>
          </cell>
          <cell r="C546" t="str">
            <v>Slurry stored proportion + biogas proportion &lt;= 1</v>
          </cell>
          <cell r="D546" t="str">
            <v>-</v>
          </cell>
          <cell r="E546" t="str">
            <v>Swine (sows)</v>
          </cell>
          <cell r="F546" t="str">
            <v>Fraction</v>
          </cell>
          <cell r="G546" t="str">
            <v>-</v>
          </cell>
          <cell r="H546" t="str">
            <v>-</v>
          </cell>
          <cell r="I546" t="str">
            <v>OK</v>
          </cell>
          <cell r="K546">
            <v>1</v>
          </cell>
          <cell r="L546">
            <v>1</v>
          </cell>
          <cell r="M546">
            <v>1</v>
          </cell>
          <cell r="N546">
            <v>1</v>
          </cell>
          <cell r="O546">
            <v>1</v>
          </cell>
          <cell r="P546">
            <v>1</v>
          </cell>
          <cell r="Q546">
            <v>1</v>
          </cell>
          <cell r="R546">
            <v>1</v>
          </cell>
          <cell r="S546">
            <v>1</v>
          </cell>
          <cell r="T546">
            <v>1</v>
          </cell>
          <cell r="U546">
            <v>1</v>
          </cell>
          <cell r="V546">
            <v>1</v>
          </cell>
          <cell r="W546">
            <v>1</v>
          </cell>
          <cell r="X546">
            <v>1</v>
          </cell>
          <cell r="Y546">
            <v>1</v>
          </cell>
          <cell r="Z546">
            <v>1</v>
          </cell>
          <cell r="AA546">
            <v>1</v>
          </cell>
          <cell r="AB546">
            <v>1</v>
          </cell>
          <cell r="AC546">
            <v>1</v>
          </cell>
          <cell r="AD546">
            <v>1</v>
          </cell>
          <cell r="AE546">
            <v>1</v>
          </cell>
          <cell r="AF546">
            <v>1</v>
          </cell>
          <cell r="AG546">
            <v>1</v>
          </cell>
          <cell r="AH546">
            <v>1</v>
          </cell>
          <cell r="AI546">
            <v>1</v>
          </cell>
          <cell r="AJ546">
            <v>1</v>
          </cell>
          <cell r="AK546">
            <v>1</v>
          </cell>
          <cell r="AL546">
            <v>1</v>
          </cell>
          <cell r="AM546">
            <v>1</v>
          </cell>
          <cell r="AN546">
            <v>1</v>
          </cell>
          <cell r="AO546">
            <v>1</v>
          </cell>
        </row>
        <row r="547">
          <cell r="A547" t="str">
            <v>Xstore_slurry  + xbiogas_slurry  &lt;= 1</v>
          </cell>
          <cell r="C547" t="str">
            <v>Slurry stored proportion + biogas proportion &lt;= 1</v>
          </cell>
          <cell r="D547" t="str">
            <v>-</v>
          </cell>
          <cell r="E547" t="str">
            <v>Buffalo</v>
          </cell>
          <cell r="F547" t="str">
            <v>Fraction</v>
          </cell>
          <cell r="G547" t="str">
            <v>-</v>
          </cell>
          <cell r="H547" t="str">
            <v>-</v>
          </cell>
          <cell r="I547" t="str">
            <v>OK</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row>
        <row r="548">
          <cell r="A548" t="str">
            <v>Xstore_slurry  + xbiogas_slurry  &lt;= 1</v>
          </cell>
          <cell r="C548" t="str">
            <v>Slurry stored proportion + biogas proportion &lt;= 1</v>
          </cell>
          <cell r="D548" t="str">
            <v>-</v>
          </cell>
          <cell r="E548" t="str">
            <v>Goats</v>
          </cell>
          <cell r="F548" t="str">
            <v>Fraction</v>
          </cell>
          <cell r="G548" t="str">
            <v>-</v>
          </cell>
          <cell r="H548" t="str">
            <v>-</v>
          </cell>
          <cell r="I548" t="str">
            <v>OK</v>
          </cell>
          <cell r="K548">
            <v>1</v>
          </cell>
          <cell r="L548">
            <v>1</v>
          </cell>
          <cell r="M548">
            <v>1</v>
          </cell>
          <cell r="N548">
            <v>1</v>
          </cell>
          <cell r="O548">
            <v>1</v>
          </cell>
          <cell r="P548">
            <v>1</v>
          </cell>
          <cell r="Q548">
            <v>1</v>
          </cell>
          <cell r="R548">
            <v>1</v>
          </cell>
          <cell r="S548">
            <v>1</v>
          </cell>
          <cell r="T548">
            <v>1</v>
          </cell>
          <cell r="U548">
            <v>1</v>
          </cell>
          <cell r="V548">
            <v>1</v>
          </cell>
          <cell r="W548">
            <v>1</v>
          </cell>
          <cell r="X548">
            <v>1</v>
          </cell>
          <cell r="Y548">
            <v>1</v>
          </cell>
          <cell r="Z548">
            <v>1</v>
          </cell>
          <cell r="AA548">
            <v>1</v>
          </cell>
          <cell r="AB548">
            <v>1</v>
          </cell>
          <cell r="AC548">
            <v>1</v>
          </cell>
          <cell r="AD548">
            <v>1</v>
          </cell>
          <cell r="AE548">
            <v>1</v>
          </cell>
          <cell r="AF548">
            <v>1</v>
          </cell>
          <cell r="AG548">
            <v>1</v>
          </cell>
          <cell r="AH548">
            <v>1</v>
          </cell>
          <cell r="AI548">
            <v>1</v>
          </cell>
          <cell r="AJ548">
            <v>1</v>
          </cell>
          <cell r="AK548">
            <v>1</v>
          </cell>
          <cell r="AL548">
            <v>1</v>
          </cell>
          <cell r="AM548">
            <v>1</v>
          </cell>
          <cell r="AN548">
            <v>1</v>
          </cell>
          <cell r="AO548">
            <v>1</v>
          </cell>
        </row>
        <row r="549">
          <cell r="A549" t="str">
            <v>Xstore_slurry  + xbiogas_slurry  &lt;= 1</v>
          </cell>
          <cell r="C549" t="str">
            <v>Slurry stored proportion + biogas proportion &lt;= 1</v>
          </cell>
          <cell r="D549" t="str">
            <v>-</v>
          </cell>
          <cell r="E549" t="str">
            <v>Horses</v>
          </cell>
          <cell r="F549" t="str">
            <v>Fraction</v>
          </cell>
          <cell r="G549" t="str">
            <v>-</v>
          </cell>
          <cell r="H549" t="str">
            <v>-</v>
          </cell>
          <cell r="I549" t="str">
            <v>OK</v>
          </cell>
          <cell r="K549">
            <v>1</v>
          </cell>
          <cell r="L549">
            <v>1</v>
          </cell>
          <cell r="M549">
            <v>1</v>
          </cell>
          <cell r="N549">
            <v>1</v>
          </cell>
          <cell r="O549">
            <v>1</v>
          </cell>
          <cell r="P549">
            <v>1</v>
          </cell>
          <cell r="Q549">
            <v>1</v>
          </cell>
          <cell r="R549">
            <v>1</v>
          </cell>
          <cell r="S549">
            <v>1</v>
          </cell>
          <cell r="T549">
            <v>1</v>
          </cell>
          <cell r="U549">
            <v>1</v>
          </cell>
          <cell r="V549">
            <v>1</v>
          </cell>
          <cell r="W549">
            <v>1</v>
          </cell>
          <cell r="X549">
            <v>1</v>
          </cell>
          <cell r="Y549">
            <v>1</v>
          </cell>
          <cell r="Z549">
            <v>1</v>
          </cell>
          <cell r="AA549">
            <v>1</v>
          </cell>
          <cell r="AB549">
            <v>1</v>
          </cell>
          <cell r="AC549">
            <v>1</v>
          </cell>
          <cell r="AD549">
            <v>1</v>
          </cell>
          <cell r="AE549">
            <v>1</v>
          </cell>
          <cell r="AF549">
            <v>1</v>
          </cell>
          <cell r="AG549">
            <v>1</v>
          </cell>
          <cell r="AH549">
            <v>1</v>
          </cell>
          <cell r="AI549">
            <v>1</v>
          </cell>
          <cell r="AJ549">
            <v>1</v>
          </cell>
          <cell r="AK549">
            <v>1</v>
          </cell>
          <cell r="AL549">
            <v>1</v>
          </cell>
          <cell r="AM549">
            <v>1</v>
          </cell>
          <cell r="AN549">
            <v>1</v>
          </cell>
          <cell r="AO549">
            <v>1</v>
          </cell>
        </row>
        <row r="550">
          <cell r="A550" t="str">
            <v>Xstore_slurry  + xbiogas_slurry  &lt;= 1</v>
          </cell>
          <cell r="C550" t="str">
            <v>Slurry stored proportion + biogas proportion &lt;= 1</v>
          </cell>
          <cell r="D550" t="str">
            <v>-</v>
          </cell>
          <cell r="E550" t="str">
            <v>Mules and asses</v>
          </cell>
          <cell r="F550" t="str">
            <v>Fraction</v>
          </cell>
          <cell r="G550" t="str">
            <v>-</v>
          </cell>
          <cell r="H550" t="str">
            <v>-</v>
          </cell>
          <cell r="I550" t="str">
            <v>OK</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row>
        <row r="551">
          <cell r="A551" t="str">
            <v>Xstore_slurry  + xbiogas_slurry  &lt;= 1</v>
          </cell>
          <cell r="C551" t="str">
            <v>Slurry stored proportion + biogas proportion &lt;= 1</v>
          </cell>
          <cell r="D551" t="str">
            <v>-</v>
          </cell>
          <cell r="E551" t="str">
            <v>Laying hens</v>
          </cell>
          <cell r="F551" t="str">
            <v>Fraction</v>
          </cell>
          <cell r="G551" t="str">
            <v>-</v>
          </cell>
          <cell r="H551" t="str">
            <v>-</v>
          </cell>
          <cell r="I551" t="str">
            <v>OK</v>
          </cell>
          <cell r="K551">
            <v>1</v>
          </cell>
          <cell r="L551">
            <v>1</v>
          </cell>
          <cell r="M551">
            <v>1</v>
          </cell>
          <cell r="N551">
            <v>1</v>
          </cell>
          <cell r="O551">
            <v>1</v>
          </cell>
          <cell r="P551">
            <v>1</v>
          </cell>
          <cell r="Q551">
            <v>1</v>
          </cell>
          <cell r="R551">
            <v>1</v>
          </cell>
          <cell r="S551">
            <v>1</v>
          </cell>
          <cell r="T551">
            <v>1</v>
          </cell>
          <cell r="U551">
            <v>1</v>
          </cell>
          <cell r="V551">
            <v>1</v>
          </cell>
          <cell r="W551">
            <v>1</v>
          </cell>
          <cell r="X551">
            <v>1</v>
          </cell>
          <cell r="Y551">
            <v>1</v>
          </cell>
          <cell r="Z551">
            <v>1</v>
          </cell>
          <cell r="AA551">
            <v>1</v>
          </cell>
          <cell r="AB551">
            <v>1</v>
          </cell>
          <cell r="AC551">
            <v>1</v>
          </cell>
          <cell r="AD551">
            <v>1</v>
          </cell>
          <cell r="AE551">
            <v>1</v>
          </cell>
          <cell r="AF551">
            <v>1</v>
          </cell>
          <cell r="AG551">
            <v>1</v>
          </cell>
          <cell r="AH551">
            <v>1</v>
          </cell>
          <cell r="AI551">
            <v>1</v>
          </cell>
          <cell r="AJ551">
            <v>1</v>
          </cell>
          <cell r="AK551">
            <v>1</v>
          </cell>
          <cell r="AL551">
            <v>1</v>
          </cell>
          <cell r="AM551">
            <v>1</v>
          </cell>
          <cell r="AN551">
            <v>1</v>
          </cell>
          <cell r="AO551">
            <v>1</v>
          </cell>
        </row>
        <row r="552">
          <cell r="A552" t="str">
            <v>Xstore_slurry  + xbiogas_slurry  &lt;= 1</v>
          </cell>
          <cell r="C552" t="str">
            <v>Slurry stored proportion + biogas proportion &lt;= 1</v>
          </cell>
          <cell r="D552" t="str">
            <v>-</v>
          </cell>
          <cell r="E552" t="str">
            <v>Broilers</v>
          </cell>
          <cell r="F552" t="str">
            <v>Fraction</v>
          </cell>
          <cell r="G552" t="str">
            <v>-</v>
          </cell>
          <cell r="H552" t="str">
            <v>-</v>
          </cell>
          <cell r="I552" t="str">
            <v>OK</v>
          </cell>
          <cell r="K552">
            <v>1</v>
          </cell>
          <cell r="L552">
            <v>1</v>
          </cell>
          <cell r="M552">
            <v>1</v>
          </cell>
          <cell r="N552">
            <v>1</v>
          </cell>
          <cell r="O552">
            <v>1</v>
          </cell>
          <cell r="P552">
            <v>1</v>
          </cell>
          <cell r="Q552">
            <v>1</v>
          </cell>
          <cell r="R552">
            <v>1</v>
          </cell>
          <cell r="S552">
            <v>1</v>
          </cell>
          <cell r="T552">
            <v>1</v>
          </cell>
          <cell r="U552">
            <v>1</v>
          </cell>
          <cell r="V552">
            <v>1</v>
          </cell>
          <cell r="W552">
            <v>1</v>
          </cell>
          <cell r="X552">
            <v>1</v>
          </cell>
          <cell r="Y552">
            <v>1</v>
          </cell>
          <cell r="Z552">
            <v>1</v>
          </cell>
          <cell r="AA552">
            <v>1</v>
          </cell>
          <cell r="AB552">
            <v>1</v>
          </cell>
          <cell r="AC552">
            <v>1</v>
          </cell>
          <cell r="AD552">
            <v>1</v>
          </cell>
          <cell r="AE552">
            <v>1</v>
          </cell>
          <cell r="AF552">
            <v>1</v>
          </cell>
          <cell r="AG552">
            <v>1</v>
          </cell>
          <cell r="AH552">
            <v>1</v>
          </cell>
          <cell r="AI552">
            <v>1</v>
          </cell>
          <cell r="AJ552">
            <v>1</v>
          </cell>
          <cell r="AK552">
            <v>1</v>
          </cell>
          <cell r="AL552">
            <v>1</v>
          </cell>
          <cell r="AM552">
            <v>1</v>
          </cell>
          <cell r="AN552">
            <v>1</v>
          </cell>
          <cell r="AO552">
            <v>1</v>
          </cell>
        </row>
        <row r="553">
          <cell r="A553" t="str">
            <v>Xstore_slurry  + xbiogas_slurry  &lt;= 1</v>
          </cell>
          <cell r="C553" t="str">
            <v>Slurry stored proportion + biogas proportion &lt;= 1</v>
          </cell>
          <cell r="D553" t="str">
            <v>-</v>
          </cell>
          <cell r="E553" t="str">
            <v>Turkeys</v>
          </cell>
          <cell r="F553" t="str">
            <v>Fraction</v>
          </cell>
          <cell r="G553" t="str">
            <v>-</v>
          </cell>
          <cell r="H553" t="str">
            <v>-</v>
          </cell>
          <cell r="I553" t="str">
            <v>OK</v>
          </cell>
          <cell r="K553">
            <v>1</v>
          </cell>
          <cell r="L553">
            <v>1</v>
          </cell>
          <cell r="M553">
            <v>1</v>
          </cell>
          <cell r="N553">
            <v>1</v>
          </cell>
          <cell r="O553">
            <v>1</v>
          </cell>
          <cell r="P553">
            <v>1</v>
          </cell>
          <cell r="Q553">
            <v>1</v>
          </cell>
          <cell r="R553">
            <v>1</v>
          </cell>
          <cell r="S553">
            <v>1</v>
          </cell>
          <cell r="T553">
            <v>1</v>
          </cell>
          <cell r="U553">
            <v>1</v>
          </cell>
          <cell r="V553">
            <v>1</v>
          </cell>
          <cell r="W553">
            <v>1</v>
          </cell>
          <cell r="X553">
            <v>1</v>
          </cell>
          <cell r="Y553">
            <v>1</v>
          </cell>
          <cell r="Z553">
            <v>1</v>
          </cell>
          <cell r="AA553">
            <v>1</v>
          </cell>
          <cell r="AB553">
            <v>1</v>
          </cell>
          <cell r="AC553">
            <v>1</v>
          </cell>
          <cell r="AD553">
            <v>1</v>
          </cell>
          <cell r="AE553">
            <v>1</v>
          </cell>
          <cell r="AF553">
            <v>1</v>
          </cell>
          <cell r="AG553">
            <v>1</v>
          </cell>
          <cell r="AH553">
            <v>1</v>
          </cell>
          <cell r="AI553">
            <v>1</v>
          </cell>
          <cell r="AJ553">
            <v>1</v>
          </cell>
          <cell r="AK553">
            <v>1</v>
          </cell>
          <cell r="AL553">
            <v>1</v>
          </cell>
          <cell r="AM553">
            <v>1</v>
          </cell>
          <cell r="AN553">
            <v>1</v>
          </cell>
          <cell r="AO553">
            <v>1</v>
          </cell>
        </row>
        <row r="554">
          <cell r="A554" t="str">
            <v>Xstore_slurry  + xbiogas_slurry  &lt;= 1</v>
          </cell>
          <cell r="C554" t="str">
            <v>Slurry stored proportion + biogas proportion &lt;= 1</v>
          </cell>
          <cell r="D554" t="str">
            <v>-</v>
          </cell>
          <cell r="E554" t="str">
            <v>Other poultry (ducks)</v>
          </cell>
          <cell r="F554" t="str">
            <v>Fraction</v>
          </cell>
          <cell r="G554" t="str">
            <v>-</v>
          </cell>
          <cell r="H554" t="str">
            <v>-</v>
          </cell>
          <cell r="I554" t="str">
            <v>OK</v>
          </cell>
          <cell r="K554">
            <v>1</v>
          </cell>
          <cell r="L554">
            <v>1</v>
          </cell>
          <cell r="M554">
            <v>1</v>
          </cell>
          <cell r="N554">
            <v>1</v>
          </cell>
          <cell r="O554">
            <v>1</v>
          </cell>
          <cell r="P554">
            <v>1</v>
          </cell>
          <cell r="Q554">
            <v>1</v>
          </cell>
          <cell r="R554">
            <v>1</v>
          </cell>
          <cell r="S554">
            <v>1</v>
          </cell>
          <cell r="T554">
            <v>1</v>
          </cell>
          <cell r="U554">
            <v>1</v>
          </cell>
          <cell r="V554">
            <v>1</v>
          </cell>
          <cell r="W554">
            <v>1</v>
          </cell>
          <cell r="X554">
            <v>1</v>
          </cell>
          <cell r="Y554">
            <v>1</v>
          </cell>
          <cell r="Z554">
            <v>1</v>
          </cell>
          <cell r="AA554">
            <v>1</v>
          </cell>
          <cell r="AB554">
            <v>1</v>
          </cell>
          <cell r="AC554">
            <v>1</v>
          </cell>
          <cell r="AD554">
            <v>1</v>
          </cell>
          <cell r="AE554">
            <v>1</v>
          </cell>
          <cell r="AF554">
            <v>1</v>
          </cell>
          <cell r="AG554">
            <v>1</v>
          </cell>
          <cell r="AH554">
            <v>1</v>
          </cell>
          <cell r="AI554">
            <v>1</v>
          </cell>
          <cell r="AJ554">
            <v>1</v>
          </cell>
          <cell r="AK554">
            <v>1</v>
          </cell>
          <cell r="AL554">
            <v>1</v>
          </cell>
          <cell r="AM554">
            <v>1</v>
          </cell>
          <cell r="AN554">
            <v>1</v>
          </cell>
          <cell r="AO554">
            <v>1</v>
          </cell>
        </row>
        <row r="555">
          <cell r="A555" t="str">
            <v>Xstore_slurry  + xbiogas_slurry  &lt;= 1</v>
          </cell>
          <cell r="C555" t="str">
            <v>Slurry stored proportion + biogas proportion &lt;= 1</v>
          </cell>
          <cell r="D555" t="str">
            <v>-</v>
          </cell>
          <cell r="E555" t="str">
            <v>Other poultry (geese)</v>
          </cell>
          <cell r="F555" t="str">
            <v>Fraction</v>
          </cell>
          <cell r="G555" t="str">
            <v>-</v>
          </cell>
          <cell r="H555" t="str">
            <v>-</v>
          </cell>
          <cell r="I555" t="str">
            <v>OK</v>
          </cell>
          <cell r="K555">
            <v>1</v>
          </cell>
          <cell r="L555">
            <v>1</v>
          </cell>
          <cell r="M555">
            <v>1</v>
          </cell>
          <cell r="N555">
            <v>1</v>
          </cell>
          <cell r="O555">
            <v>1</v>
          </cell>
          <cell r="P555">
            <v>1</v>
          </cell>
          <cell r="Q555">
            <v>1</v>
          </cell>
          <cell r="R555">
            <v>1</v>
          </cell>
          <cell r="S555">
            <v>1</v>
          </cell>
          <cell r="T555">
            <v>1</v>
          </cell>
          <cell r="U555">
            <v>1</v>
          </cell>
          <cell r="V555">
            <v>1</v>
          </cell>
          <cell r="W555">
            <v>1</v>
          </cell>
          <cell r="X555">
            <v>1</v>
          </cell>
          <cell r="Y555">
            <v>1</v>
          </cell>
          <cell r="Z555">
            <v>1</v>
          </cell>
          <cell r="AA555">
            <v>1</v>
          </cell>
          <cell r="AB555">
            <v>1</v>
          </cell>
          <cell r="AC555">
            <v>1</v>
          </cell>
          <cell r="AD555">
            <v>1</v>
          </cell>
          <cell r="AE555">
            <v>1</v>
          </cell>
          <cell r="AF555">
            <v>1</v>
          </cell>
          <cell r="AG555">
            <v>1</v>
          </cell>
          <cell r="AH555">
            <v>1</v>
          </cell>
          <cell r="AI555">
            <v>1</v>
          </cell>
          <cell r="AJ555">
            <v>1</v>
          </cell>
          <cell r="AK555">
            <v>1</v>
          </cell>
          <cell r="AL555">
            <v>1</v>
          </cell>
          <cell r="AM555">
            <v>1</v>
          </cell>
          <cell r="AN555">
            <v>1</v>
          </cell>
          <cell r="AO555">
            <v>1</v>
          </cell>
        </row>
        <row r="556">
          <cell r="A556" t="str">
            <v>Xstore_slurry  + xbiogas_slurry  &lt;= 1</v>
          </cell>
          <cell r="C556" t="str">
            <v>Slurry stored proportion + biogas proportion &lt;= 1</v>
          </cell>
          <cell r="D556" t="str">
            <v>-</v>
          </cell>
          <cell r="E556" t="str">
            <v>Other animals (fur animals)</v>
          </cell>
          <cell r="F556" t="str">
            <v>Fraction</v>
          </cell>
          <cell r="G556" t="str">
            <v>-</v>
          </cell>
          <cell r="H556" t="str">
            <v>-</v>
          </cell>
          <cell r="I556" t="str">
            <v>OK</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row>
        <row r="557">
          <cell r="A557" t="str">
            <v>PARAMETER CHECK 2: Check that proportion of solid manure going to storage + proportion to biogas &lt;= 1</v>
          </cell>
          <cell r="I557" t="str">
            <v>Check Result</v>
          </cell>
          <cell r="J557" t="str">
            <v>Notes</v>
          </cell>
        </row>
        <row r="558">
          <cell r="A558" t="str">
            <v>xstore_solid  + xbiogas_solid  &lt;= 1</v>
          </cell>
          <cell r="C558" t="str">
            <v>Solid stored proportion + biogas proportion &lt;= 1</v>
          </cell>
          <cell r="D558" t="str">
            <v>-</v>
          </cell>
          <cell r="E558" t="str">
            <v>Dairy cattle</v>
          </cell>
          <cell r="F558" t="str">
            <v>Fraction</v>
          </cell>
          <cell r="G558" t="str">
            <v>-</v>
          </cell>
          <cell r="H558" t="str">
            <v>-</v>
          </cell>
          <cell r="I558" t="str">
            <v>OK</v>
          </cell>
          <cell r="K558">
            <v>1</v>
          </cell>
          <cell r="L558">
            <v>1</v>
          </cell>
          <cell r="M558">
            <v>1</v>
          </cell>
          <cell r="N558">
            <v>1</v>
          </cell>
          <cell r="O558">
            <v>1</v>
          </cell>
          <cell r="P558">
            <v>1</v>
          </cell>
          <cell r="Q558">
            <v>1</v>
          </cell>
          <cell r="R558">
            <v>1</v>
          </cell>
          <cell r="S558">
            <v>1</v>
          </cell>
          <cell r="T558">
            <v>1</v>
          </cell>
          <cell r="U558">
            <v>1</v>
          </cell>
          <cell r="V558">
            <v>1</v>
          </cell>
          <cell r="W558">
            <v>1</v>
          </cell>
          <cell r="X558">
            <v>1</v>
          </cell>
          <cell r="Y558">
            <v>1</v>
          </cell>
          <cell r="Z558">
            <v>1</v>
          </cell>
          <cell r="AA558">
            <v>1</v>
          </cell>
          <cell r="AB558">
            <v>1</v>
          </cell>
          <cell r="AC558">
            <v>1</v>
          </cell>
          <cell r="AD558">
            <v>1</v>
          </cell>
          <cell r="AE558">
            <v>1</v>
          </cell>
          <cell r="AF558">
            <v>1</v>
          </cell>
          <cell r="AG558">
            <v>1</v>
          </cell>
          <cell r="AH558">
            <v>1</v>
          </cell>
          <cell r="AI558">
            <v>1</v>
          </cell>
          <cell r="AJ558">
            <v>1</v>
          </cell>
          <cell r="AK558">
            <v>1</v>
          </cell>
          <cell r="AL558">
            <v>1</v>
          </cell>
          <cell r="AM558">
            <v>1</v>
          </cell>
          <cell r="AN558">
            <v>1</v>
          </cell>
          <cell r="AO558">
            <v>1</v>
          </cell>
        </row>
        <row r="559">
          <cell r="A559" t="str">
            <v>xstore_solid  + xbiogas_solid  &lt;= 1</v>
          </cell>
          <cell r="C559" t="str">
            <v>Solid stored proportion + biogas proportion &lt;= 2</v>
          </cell>
          <cell r="D559" t="str">
            <v>-</v>
          </cell>
          <cell r="E559" t="str">
            <v>Non-dairy cattle</v>
          </cell>
          <cell r="F559" t="str">
            <v>Fraction</v>
          </cell>
          <cell r="G559" t="str">
            <v>-</v>
          </cell>
          <cell r="H559" t="str">
            <v>-</v>
          </cell>
          <cell r="I559" t="str">
            <v>OK</v>
          </cell>
          <cell r="K559">
            <v>1</v>
          </cell>
          <cell r="L559">
            <v>1</v>
          </cell>
          <cell r="M559">
            <v>1</v>
          </cell>
          <cell r="N559">
            <v>1</v>
          </cell>
          <cell r="O559">
            <v>1</v>
          </cell>
          <cell r="P559">
            <v>1</v>
          </cell>
          <cell r="Q559">
            <v>1</v>
          </cell>
          <cell r="R559">
            <v>1</v>
          </cell>
          <cell r="S559">
            <v>1</v>
          </cell>
          <cell r="T559">
            <v>1</v>
          </cell>
          <cell r="U559">
            <v>1</v>
          </cell>
          <cell r="V559">
            <v>1</v>
          </cell>
          <cell r="W559">
            <v>1</v>
          </cell>
          <cell r="X559">
            <v>1</v>
          </cell>
          <cell r="Y559">
            <v>1</v>
          </cell>
          <cell r="Z559">
            <v>1</v>
          </cell>
          <cell r="AA559">
            <v>1</v>
          </cell>
          <cell r="AB559">
            <v>1</v>
          </cell>
          <cell r="AC559">
            <v>1</v>
          </cell>
          <cell r="AD559">
            <v>1</v>
          </cell>
          <cell r="AE559">
            <v>1</v>
          </cell>
          <cell r="AF559">
            <v>1</v>
          </cell>
          <cell r="AG559">
            <v>1</v>
          </cell>
          <cell r="AH559">
            <v>1</v>
          </cell>
          <cell r="AI559">
            <v>1</v>
          </cell>
          <cell r="AJ559">
            <v>1</v>
          </cell>
          <cell r="AK559">
            <v>1</v>
          </cell>
          <cell r="AL559">
            <v>1</v>
          </cell>
          <cell r="AM559">
            <v>1</v>
          </cell>
          <cell r="AN559">
            <v>1</v>
          </cell>
          <cell r="AO559">
            <v>1</v>
          </cell>
        </row>
        <row r="560">
          <cell r="A560" t="str">
            <v>xstore_solid  + xbiogas_solid  &lt;= 1</v>
          </cell>
          <cell r="C560" t="str">
            <v>Solid stored proportion + biogas proportion &lt;= 3</v>
          </cell>
          <cell r="D560" t="str">
            <v>-</v>
          </cell>
          <cell r="E560" t="str">
            <v>Non-dairy cattle (calves)</v>
          </cell>
          <cell r="F560" t="str">
            <v>Fraction</v>
          </cell>
          <cell r="G560" t="str">
            <v>-</v>
          </cell>
          <cell r="H560" t="str">
            <v>-</v>
          </cell>
          <cell r="I560" t="str">
            <v>OK</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row>
        <row r="561">
          <cell r="A561" t="str">
            <v>xstore_solid  + xbiogas_solid  &lt;= 1</v>
          </cell>
          <cell r="C561" t="str">
            <v>Solid stored proportion + biogas proportion &lt;= 4</v>
          </cell>
          <cell r="D561" t="str">
            <v>-</v>
          </cell>
          <cell r="E561" t="str">
            <v>Sheep</v>
          </cell>
          <cell r="F561" t="str">
            <v>Fraction</v>
          </cell>
          <cell r="G561" t="str">
            <v>-</v>
          </cell>
          <cell r="H561" t="str">
            <v>-</v>
          </cell>
          <cell r="I561" t="str">
            <v>OK</v>
          </cell>
          <cell r="K561">
            <v>1</v>
          </cell>
          <cell r="L561">
            <v>1</v>
          </cell>
          <cell r="M561">
            <v>1</v>
          </cell>
          <cell r="N561">
            <v>1</v>
          </cell>
          <cell r="O561">
            <v>1</v>
          </cell>
          <cell r="P561">
            <v>1</v>
          </cell>
          <cell r="Q561">
            <v>1</v>
          </cell>
          <cell r="R561">
            <v>1</v>
          </cell>
          <cell r="S561">
            <v>1</v>
          </cell>
          <cell r="T561">
            <v>1</v>
          </cell>
          <cell r="U561">
            <v>1</v>
          </cell>
          <cell r="V561">
            <v>1</v>
          </cell>
          <cell r="W561">
            <v>1</v>
          </cell>
          <cell r="X561">
            <v>1</v>
          </cell>
          <cell r="Y561">
            <v>1</v>
          </cell>
          <cell r="Z561">
            <v>1</v>
          </cell>
          <cell r="AA561">
            <v>1</v>
          </cell>
          <cell r="AB561">
            <v>1</v>
          </cell>
          <cell r="AC561">
            <v>1</v>
          </cell>
          <cell r="AD561">
            <v>1</v>
          </cell>
          <cell r="AE561">
            <v>1</v>
          </cell>
          <cell r="AF561">
            <v>1</v>
          </cell>
          <cell r="AG561">
            <v>1</v>
          </cell>
          <cell r="AH561">
            <v>1</v>
          </cell>
          <cell r="AI561">
            <v>1</v>
          </cell>
          <cell r="AJ561">
            <v>1</v>
          </cell>
          <cell r="AK561">
            <v>1</v>
          </cell>
          <cell r="AL561">
            <v>1</v>
          </cell>
          <cell r="AM561">
            <v>1</v>
          </cell>
          <cell r="AN561">
            <v>1</v>
          </cell>
          <cell r="AO561">
            <v>1</v>
          </cell>
        </row>
        <row r="562">
          <cell r="A562" t="str">
            <v>xstore_solid  + xbiogas_solid  &lt;= 1</v>
          </cell>
          <cell r="C562" t="str">
            <v>Solid stored proportion + biogas proportion &lt;= 5</v>
          </cell>
          <cell r="D562" t="str">
            <v>-</v>
          </cell>
          <cell r="E562" t="str">
            <v>Swine (finishing pigs)</v>
          </cell>
          <cell r="F562" t="str">
            <v>Fraction</v>
          </cell>
          <cell r="G562" t="str">
            <v>-</v>
          </cell>
          <cell r="H562" t="str">
            <v>-</v>
          </cell>
          <cell r="I562" t="str">
            <v>OK</v>
          </cell>
          <cell r="K562">
            <v>1</v>
          </cell>
          <cell r="L562">
            <v>1</v>
          </cell>
          <cell r="M562">
            <v>1</v>
          </cell>
          <cell r="N562">
            <v>1</v>
          </cell>
          <cell r="O562">
            <v>1</v>
          </cell>
          <cell r="P562">
            <v>1</v>
          </cell>
          <cell r="Q562">
            <v>1</v>
          </cell>
          <cell r="R562">
            <v>1</v>
          </cell>
          <cell r="S562">
            <v>1</v>
          </cell>
          <cell r="T562">
            <v>1</v>
          </cell>
          <cell r="U562">
            <v>1</v>
          </cell>
          <cell r="V562">
            <v>1</v>
          </cell>
          <cell r="W562">
            <v>1</v>
          </cell>
          <cell r="X562">
            <v>1</v>
          </cell>
          <cell r="Y562">
            <v>1</v>
          </cell>
          <cell r="Z562">
            <v>1</v>
          </cell>
          <cell r="AA562">
            <v>1</v>
          </cell>
          <cell r="AB562">
            <v>1</v>
          </cell>
          <cell r="AC562">
            <v>1</v>
          </cell>
          <cell r="AD562">
            <v>1</v>
          </cell>
          <cell r="AE562">
            <v>1</v>
          </cell>
          <cell r="AF562">
            <v>1</v>
          </cell>
          <cell r="AG562">
            <v>1</v>
          </cell>
          <cell r="AH562">
            <v>1</v>
          </cell>
          <cell r="AI562">
            <v>1</v>
          </cell>
          <cell r="AJ562">
            <v>1</v>
          </cell>
          <cell r="AK562">
            <v>1</v>
          </cell>
          <cell r="AL562">
            <v>1</v>
          </cell>
          <cell r="AM562">
            <v>1</v>
          </cell>
          <cell r="AN562">
            <v>1</v>
          </cell>
          <cell r="AO562">
            <v>1</v>
          </cell>
        </row>
        <row r="563">
          <cell r="A563" t="str">
            <v>xstore_solid  + xbiogas_solid  &lt;= 1</v>
          </cell>
          <cell r="C563" t="str">
            <v>Solid stored proportion + biogas proportion &lt;= 6</v>
          </cell>
          <cell r="D563" t="str">
            <v>-</v>
          </cell>
          <cell r="E563" t="str">
            <v>Swine (sows)</v>
          </cell>
          <cell r="F563" t="str">
            <v>Fraction</v>
          </cell>
          <cell r="G563" t="str">
            <v>-</v>
          </cell>
          <cell r="H563" t="str">
            <v>-</v>
          </cell>
          <cell r="I563" t="str">
            <v>OK</v>
          </cell>
          <cell r="K563">
            <v>1</v>
          </cell>
          <cell r="L563">
            <v>1</v>
          </cell>
          <cell r="M563">
            <v>1</v>
          </cell>
          <cell r="N563">
            <v>1</v>
          </cell>
          <cell r="O563">
            <v>1</v>
          </cell>
          <cell r="P563">
            <v>1</v>
          </cell>
          <cell r="Q563">
            <v>1</v>
          </cell>
          <cell r="R563">
            <v>1</v>
          </cell>
          <cell r="S563">
            <v>1</v>
          </cell>
          <cell r="T563">
            <v>1</v>
          </cell>
          <cell r="U563">
            <v>1</v>
          </cell>
          <cell r="V563">
            <v>1</v>
          </cell>
          <cell r="W563">
            <v>1</v>
          </cell>
          <cell r="X563">
            <v>1</v>
          </cell>
          <cell r="Y563">
            <v>1</v>
          </cell>
          <cell r="Z563">
            <v>1</v>
          </cell>
          <cell r="AA563">
            <v>1</v>
          </cell>
          <cell r="AB563">
            <v>1</v>
          </cell>
          <cell r="AC563">
            <v>1</v>
          </cell>
          <cell r="AD563">
            <v>1</v>
          </cell>
          <cell r="AE563">
            <v>1</v>
          </cell>
          <cell r="AF563">
            <v>1</v>
          </cell>
          <cell r="AG563">
            <v>1</v>
          </cell>
          <cell r="AH563">
            <v>1</v>
          </cell>
          <cell r="AI563">
            <v>1</v>
          </cell>
          <cell r="AJ563">
            <v>1</v>
          </cell>
          <cell r="AK563">
            <v>1</v>
          </cell>
          <cell r="AL563">
            <v>1</v>
          </cell>
          <cell r="AM563">
            <v>1</v>
          </cell>
          <cell r="AN563">
            <v>1</v>
          </cell>
          <cell r="AO563">
            <v>1</v>
          </cell>
        </row>
        <row r="564">
          <cell r="A564" t="str">
            <v>xstore_solid  + xbiogas_solid  &lt;= 1</v>
          </cell>
          <cell r="C564" t="str">
            <v>Solid stored proportion + biogas proportion &lt;= 8</v>
          </cell>
          <cell r="D564" t="str">
            <v>-</v>
          </cell>
          <cell r="E564" t="str">
            <v>Buffalo</v>
          </cell>
          <cell r="F564" t="str">
            <v>Fraction</v>
          </cell>
          <cell r="G564" t="str">
            <v>-</v>
          </cell>
          <cell r="H564" t="str">
            <v>-</v>
          </cell>
          <cell r="I564" t="str">
            <v>OK</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row>
        <row r="565">
          <cell r="A565" t="str">
            <v>xstore_solid  + xbiogas_solid  &lt;= 1</v>
          </cell>
          <cell r="C565" t="str">
            <v>Solid stored proportion + biogas proportion &lt;= 9</v>
          </cell>
          <cell r="D565" t="str">
            <v>-</v>
          </cell>
          <cell r="E565" t="str">
            <v>Goats</v>
          </cell>
          <cell r="F565" t="str">
            <v>Fraction</v>
          </cell>
          <cell r="G565" t="str">
            <v>-</v>
          </cell>
          <cell r="H565" t="str">
            <v>-</v>
          </cell>
          <cell r="I565" t="str">
            <v>OK</v>
          </cell>
          <cell r="K565">
            <v>1</v>
          </cell>
          <cell r="L565">
            <v>1</v>
          </cell>
          <cell r="M565">
            <v>1</v>
          </cell>
          <cell r="N565">
            <v>1</v>
          </cell>
          <cell r="O565">
            <v>1</v>
          </cell>
          <cell r="P565">
            <v>1</v>
          </cell>
          <cell r="Q565">
            <v>1</v>
          </cell>
          <cell r="R565">
            <v>1</v>
          </cell>
          <cell r="S565">
            <v>1</v>
          </cell>
          <cell r="T565">
            <v>1</v>
          </cell>
          <cell r="U565">
            <v>1</v>
          </cell>
          <cell r="V565">
            <v>1</v>
          </cell>
          <cell r="W565">
            <v>1</v>
          </cell>
          <cell r="X565">
            <v>1</v>
          </cell>
          <cell r="Y565">
            <v>1</v>
          </cell>
          <cell r="Z565">
            <v>1</v>
          </cell>
          <cell r="AA565">
            <v>1</v>
          </cell>
          <cell r="AB565">
            <v>1</v>
          </cell>
          <cell r="AC565">
            <v>1</v>
          </cell>
          <cell r="AD565">
            <v>1</v>
          </cell>
          <cell r="AE565">
            <v>1</v>
          </cell>
          <cell r="AF565">
            <v>1</v>
          </cell>
          <cell r="AG565">
            <v>1</v>
          </cell>
          <cell r="AH565">
            <v>1</v>
          </cell>
          <cell r="AI565">
            <v>1</v>
          </cell>
          <cell r="AJ565">
            <v>1</v>
          </cell>
          <cell r="AK565">
            <v>1</v>
          </cell>
          <cell r="AL565">
            <v>1</v>
          </cell>
          <cell r="AM565">
            <v>1</v>
          </cell>
          <cell r="AN565">
            <v>1</v>
          </cell>
          <cell r="AO565">
            <v>1</v>
          </cell>
        </row>
        <row r="566">
          <cell r="A566" t="str">
            <v>xstore_solid  + xbiogas_solid  &lt;= 1</v>
          </cell>
          <cell r="C566" t="str">
            <v>Solid stored proportion + biogas proportion &lt;= 10</v>
          </cell>
          <cell r="D566" t="str">
            <v>-</v>
          </cell>
          <cell r="E566" t="str">
            <v>Horses</v>
          </cell>
          <cell r="F566" t="str">
            <v>Fraction</v>
          </cell>
          <cell r="G566" t="str">
            <v>-</v>
          </cell>
          <cell r="H566" t="str">
            <v>-</v>
          </cell>
          <cell r="I566" t="str">
            <v>OK</v>
          </cell>
          <cell r="K566">
            <v>1</v>
          </cell>
          <cell r="L566">
            <v>1</v>
          </cell>
          <cell r="M566">
            <v>1</v>
          </cell>
          <cell r="N566">
            <v>1</v>
          </cell>
          <cell r="O566">
            <v>1</v>
          </cell>
          <cell r="P566">
            <v>1</v>
          </cell>
          <cell r="Q566">
            <v>1</v>
          </cell>
          <cell r="R566">
            <v>1</v>
          </cell>
          <cell r="S566">
            <v>1</v>
          </cell>
          <cell r="T566">
            <v>1</v>
          </cell>
          <cell r="U566">
            <v>1</v>
          </cell>
          <cell r="V566">
            <v>1</v>
          </cell>
          <cell r="W566">
            <v>1</v>
          </cell>
          <cell r="X566">
            <v>1</v>
          </cell>
          <cell r="Y566">
            <v>1</v>
          </cell>
          <cell r="Z566">
            <v>1</v>
          </cell>
          <cell r="AA566">
            <v>1</v>
          </cell>
          <cell r="AB566">
            <v>1</v>
          </cell>
          <cell r="AC566">
            <v>1</v>
          </cell>
          <cell r="AD566">
            <v>1</v>
          </cell>
          <cell r="AE566">
            <v>1</v>
          </cell>
          <cell r="AF566">
            <v>1</v>
          </cell>
          <cell r="AG566">
            <v>1</v>
          </cell>
          <cell r="AH566">
            <v>1</v>
          </cell>
          <cell r="AI566">
            <v>1</v>
          </cell>
          <cell r="AJ566">
            <v>1</v>
          </cell>
          <cell r="AK566">
            <v>1</v>
          </cell>
          <cell r="AL566">
            <v>1</v>
          </cell>
          <cell r="AM566">
            <v>1</v>
          </cell>
          <cell r="AN566">
            <v>1</v>
          </cell>
          <cell r="AO566">
            <v>1</v>
          </cell>
        </row>
        <row r="567">
          <cell r="A567" t="str">
            <v>xstore_solid  + xbiogas_solid  &lt;= 1</v>
          </cell>
          <cell r="C567" t="str">
            <v>Solid stored proportion + biogas proportion &lt;= 11</v>
          </cell>
          <cell r="D567" t="str">
            <v>-</v>
          </cell>
          <cell r="E567" t="str">
            <v>Mules and asses</v>
          </cell>
          <cell r="F567" t="str">
            <v>Fraction</v>
          </cell>
          <cell r="G567" t="str">
            <v>-</v>
          </cell>
          <cell r="H567" t="str">
            <v>-</v>
          </cell>
          <cell r="I567" t="str">
            <v>OK</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row>
        <row r="568">
          <cell r="A568" t="str">
            <v>xstore_solid  + xbiogas_solid  &lt;= 1</v>
          </cell>
          <cell r="C568" t="str">
            <v>Solid stored proportion + biogas proportion &lt;= 12</v>
          </cell>
          <cell r="D568" t="str">
            <v>-</v>
          </cell>
          <cell r="E568" t="str">
            <v>Laying hens</v>
          </cell>
          <cell r="F568" t="str">
            <v>Fraction</v>
          </cell>
          <cell r="G568" t="str">
            <v>-</v>
          </cell>
          <cell r="H568" t="str">
            <v>-</v>
          </cell>
          <cell r="I568" t="str">
            <v>OK</v>
          </cell>
          <cell r="K568">
            <v>1</v>
          </cell>
          <cell r="L568">
            <v>1</v>
          </cell>
          <cell r="M568">
            <v>1</v>
          </cell>
          <cell r="N568">
            <v>1</v>
          </cell>
          <cell r="O568">
            <v>1</v>
          </cell>
          <cell r="P568">
            <v>1</v>
          </cell>
          <cell r="Q568">
            <v>1</v>
          </cell>
          <cell r="R568">
            <v>1</v>
          </cell>
          <cell r="S568">
            <v>1</v>
          </cell>
          <cell r="T568">
            <v>1</v>
          </cell>
          <cell r="U568">
            <v>1</v>
          </cell>
          <cell r="V568">
            <v>1</v>
          </cell>
          <cell r="W568">
            <v>1</v>
          </cell>
          <cell r="X568">
            <v>1</v>
          </cell>
          <cell r="Y568">
            <v>1</v>
          </cell>
          <cell r="Z568">
            <v>1</v>
          </cell>
          <cell r="AA568">
            <v>1</v>
          </cell>
          <cell r="AB568">
            <v>1</v>
          </cell>
          <cell r="AC568">
            <v>1</v>
          </cell>
          <cell r="AD568">
            <v>1</v>
          </cell>
          <cell r="AE568">
            <v>1</v>
          </cell>
          <cell r="AF568">
            <v>1</v>
          </cell>
          <cell r="AG568">
            <v>1</v>
          </cell>
          <cell r="AH568">
            <v>1</v>
          </cell>
          <cell r="AI568">
            <v>1</v>
          </cell>
          <cell r="AJ568">
            <v>1</v>
          </cell>
          <cell r="AK568">
            <v>1</v>
          </cell>
          <cell r="AL568">
            <v>1</v>
          </cell>
          <cell r="AM568">
            <v>1</v>
          </cell>
          <cell r="AN568">
            <v>1</v>
          </cell>
          <cell r="AO568">
            <v>1</v>
          </cell>
        </row>
        <row r="569">
          <cell r="A569" t="str">
            <v>xstore_solid  + xbiogas_solid  &lt;= 1</v>
          </cell>
          <cell r="C569" t="str">
            <v>Solid stored proportion + biogas proportion &lt;= 13</v>
          </cell>
          <cell r="D569" t="str">
            <v>-</v>
          </cell>
          <cell r="E569" t="str">
            <v>Broilers</v>
          </cell>
          <cell r="F569" t="str">
            <v>Fraction</v>
          </cell>
          <cell r="G569" t="str">
            <v>-</v>
          </cell>
          <cell r="H569" t="str">
            <v>-</v>
          </cell>
          <cell r="I569" t="str">
            <v>OK</v>
          </cell>
          <cell r="K569">
            <v>1</v>
          </cell>
          <cell r="L569">
            <v>1</v>
          </cell>
          <cell r="M569">
            <v>1</v>
          </cell>
          <cell r="N569">
            <v>1</v>
          </cell>
          <cell r="O569">
            <v>1</v>
          </cell>
          <cell r="P569">
            <v>1</v>
          </cell>
          <cell r="Q569">
            <v>1</v>
          </cell>
          <cell r="R569">
            <v>1</v>
          </cell>
          <cell r="S569">
            <v>1</v>
          </cell>
          <cell r="T569">
            <v>1</v>
          </cell>
          <cell r="U569">
            <v>1</v>
          </cell>
          <cell r="V569">
            <v>1</v>
          </cell>
          <cell r="W569">
            <v>1</v>
          </cell>
          <cell r="X569">
            <v>1</v>
          </cell>
          <cell r="Y569">
            <v>1</v>
          </cell>
          <cell r="Z569">
            <v>1</v>
          </cell>
          <cell r="AA569">
            <v>1</v>
          </cell>
          <cell r="AB569">
            <v>1</v>
          </cell>
          <cell r="AC569">
            <v>1</v>
          </cell>
          <cell r="AD569">
            <v>1</v>
          </cell>
          <cell r="AE569">
            <v>1</v>
          </cell>
          <cell r="AF569">
            <v>1</v>
          </cell>
          <cell r="AG569">
            <v>1</v>
          </cell>
          <cell r="AH569">
            <v>1</v>
          </cell>
          <cell r="AI569">
            <v>1</v>
          </cell>
          <cell r="AJ569">
            <v>1</v>
          </cell>
          <cell r="AK569">
            <v>1</v>
          </cell>
          <cell r="AL569">
            <v>1</v>
          </cell>
          <cell r="AM569">
            <v>1</v>
          </cell>
          <cell r="AN569">
            <v>1</v>
          </cell>
          <cell r="AO569">
            <v>1</v>
          </cell>
        </row>
        <row r="570">
          <cell r="A570" t="str">
            <v>xstore_solid  + xbiogas_solid  &lt;= 1</v>
          </cell>
          <cell r="C570" t="str">
            <v>Solid stored proportion + biogas proportion &lt;= 14</v>
          </cell>
          <cell r="D570" t="str">
            <v>-</v>
          </cell>
          <cell r="E570" t="str">
            <v>Turkeys</v>
          </cell>
          <cell r="F570" t="str">
            <v>Fraction</v>
          </cell>
          <cell r="G570" t="str">
            <v>-</v>
          </cell>
          <cell r="H570" t="str">
            <v>-</v>
          </cell>
          <cell r="I570" t="str">
            <v>OK</v>
          </cell>
          <cell r="K570">
            <v>1</v>
          </cell>
          <cell r="L570">
            <v>1</v>
          </cell>
          <cell r="M570">
            <v>1</v>
          </cell>
          <cell r="N570">
            <v>1</v>
          </cell>
          <cell r="O570">
            <v>1</v>
          </cell>
          <cell r="P570">
            <v>1</v>
          </cell>
          <cell r="Q570">
            <v>1</v>
          </cell>
          <cell r="R570">
            <v>1</v>
          </cell>
          <cell r="S570">
            <v>1</v>
          </cell>
          <cell r="T570">
            <v>1</v>
          </cell>
          <cell r="U570">
            <v>1</v>
          </cell>
          <cell r="V570">
            <v>1</v>
          </cell>
          <cell r="W570">
            <v>1</v>
          </cell>
          <cell r="X570">
            <v>1</v>
          </cell>
          <cell r="Y570">
            <v>1</v>
          </cell>
          <cell r="Z570">
            <v>1</v>
          </cell>
          <cell r="AA570">
            <v>1</v>
          </cell>
          <cell r="AB570">
            <v>1</v>
          </cell>
          <cell r="AC570">
            <v>1</v>
          </cell>
          <cell r="AD570">
            <v>1</v>
          </cell>
          <cell r="AE570">
            <v>1</v>
          </cell>
          <cell r="AF570">
            <v>1</v>
          </cell>
          <cell r="AG570">
            <v>1</v>
          </cell>
          <cell r="AH570">
            <v>1</v>
          </cell>
          <cell r="AI570">
            <v>1</v>
          </cell>
          <cell r="AJ570">
            <v>1</v>
          </cell>
          <cell r="AK570">
            <v>1</v>
          </cell>
          <cell r="AL570">
            <v>1</v>
          </cell>
          <cell r="AM570">
            <v>1</v>
          </cell>
          <cell r="AN570">
            <v>1</v>
          </cell>
          <cell r="AO570">
            <v>1</v>
          </cell>
        </row>
        <row r="571">
          <cell r="A571" t="str">
            <v>xstore_solid  + xbiogas_solid  &lt;= 1</v>
          </cell>
          <cell r="C571" t="str">
            <v>Solid stored proportion + biogas proportion &lt;= 15</v>
          </cell>
          <cell r="D571" t="str">
            <v>-</v>
          </cell>
          <cell r="E571" t="str">
            <v>Other poultry (ducks)</v>
          </cell>
          <cell r="F571" t="str">
            <v>Fraction</v>
          </cell>
          <cell r="G571" t="str">
            <v>-</v>
          </cell>
          <cell r="H571" t="str">
            <v>-</v>
          </cell>
          <cell r="I571" t="str">
            <v>OK</v>
          </cell>
          <cell r="K571">
            <v>1</v>
          </cell>
          <cell r="L571">
            <v>1</v>
          </cell>
          <cell r="M571">
            <v>1</v>
          </cell>
          <cell r="N571">
            <v>1</v>
          </cell>
          <cell r="O571">
            <v>1</v>
          </cell>
          <cell r="P571">
            <v>1</v>
          </cell>
          <cell r="Q571">
            <v>1</v>
          </cell>
          <cell r="R571">
            <v>1</v>
          </cell>
          <cell r="S571">
            <v>1</v>
          </cell>
          <cell r="T571">
            <v>1</v>
          </cell>
          <cell r="U571">
            <v>1</v>
          </cell>
          <cell r="V571">
            <v>1</v>
          </cell>
          <cell r="W571">
            <v>1</v>
          </cell>
          <cell r="X571">
            <v>1</v>
          </cell>
          <cell r="Y571">
            <v>1</v>
          </cell>
          <cell r="Z571">
            <v>1</v>
          </cell>
          <cell r="AA571">
            <v>1</v>
          </cell>
          <cell r="AB571">
            <v>1</v>
          </cell>
          <cell r="AC571">
            <v>1</v>
          </cell>
          <cell r="AD571">
            <v>1</v>
          </cell>
          <cell r="AE571">
            <v>1</v>
          </cell>
          <cell r="AF571">
            <v>1</v>
          </cell>
          <cell r="AG571">
            <v>1</v>
          </cell>
          <cell r="AH571">
            <v>1</v>
          </cell>
          <cell r="AI571">
            <v>1</v>
          </cell>
          <cell r="AJ571">
            <v>1</v>
          </cell>
          <cell r="AK571">
            <v>1</v>
          </cell>
          <cell r="AL571">
            <v>1</v>
          </cell>
          <cell r="AM571">
            <v>1</v>
          </cell>
          <cell r="AN571">
            <v>1</v>
          </cell>
          <cell r="AO571">
            <v>1</v>
          </cell>
        </row>
        <row r="572">
          <cell r="A572" t="str">
            <v>xstore_solid  + xbiogas_solid  &lt;= 1</v>
          </cell>
          <cell r="C572" t="str">
            <v>Solid stored proportion + biogas proportion &lt;= 16</v>
          </cell>
          <cell r="D572" t="str">
            <v>-</v>
          </cell>
          <cell r="E572" t="str">
            <v>Other poultry (geese)</v>
          </cell>
          <cell r="F572" t="str">
            <v>Fraction</v>
          </cell>
          <cell r="G572" t="str">
            <v>-</v>
          </cell>
          <cell r="H572" t="str">
            <v>-</v>
          </cell>
          <cell r="I572" t="str">
            <v>OK</v>
          </cell>
          <cell r="K572">
            <v>1</v>
          </cell>
          <cell r="L572">
            <v>1</v>
          </cell>
          <cell r="M572">
            <v>1</v>
          </cell>
          <cell r="N572">
            <v>1</v>
          </cell>
          <cell r="O572">
            <v>1</v>
          </cell>
          <cell r="P572">
            <v>1</v>
          </cell>
          <cell r="Q572">
            <v>1</v>
          </cell>
          <cell r="R572">
            <v>1</v>
          </cell>
          <cell r="S572">
            <v>1</v>
          </cell>
          <cell r="T572">
            <v>1</v>
          </cell>
          <cell r="U572">
            <v>1</v>
          </cell>
          <cell r="V572">
            <v>1</v>
          </cell>
          <cell r="W572">
            <v>1</v>
          </cell>
          <cell r="X572">
            <v>1</v>
          </cell>
          <cell r="Y572">
            <v>1</v>
          </cell>
          <cell r="Z572">
            <v>1</v>
          </cell>
          <cell r="AA572">
            <v>1</v>
          </cell>
          <cell r="AB572">
            <v>1</v>
          </cell>
          <cell r="AC572">
            <v>1</v>
          </cell>
          <cell r="AD572">
            <v>1</v>
          </cell>
          <cell r="AE572">
            <v>1</v>
          </cell>
          <cell r="AF572">
            <v>1</v>
          </cell>
          <cell r="AG572">
            <v>1</v>
          </cell>
          <cell r="AH572">
            <v>1</v>
          </cell>
          <cell r="AI572">
            <v>1</v>
          </cell>
          <cell r="AJ572">
            <v>1</v>
          </cell>
          <cell r="AK572">
            <v>1</v>
          </cell>
          <cell r="AL572">
            <v>1</v>
          </cell>
          <cell r="AM572">
            <v>1</v>
          </cell>
          <cell r="AN572">
            <v>1</v>
          </cell>
          <cell r="AO572">
            <v>1</v>
          </cell>
        </row>
        <row r="573">
          <cell r="A573" t="str">
            <v>xstore_solid  + xbiogas_solid  &lt;= 1</v>
          </cell>
          <cell r="C573" t="str">
            <v>Solid stored proportion + biogas proportion &lt;= 17</v>
          </cell>
          <cell r="D573" t="str">
            <v>-</v>
          </cell>
          <cell r="E573" t="str">
            <v>Other animals (fur animals)</v>
          </cell>
          <cell r="F573" t="str">
            <v>Fraction</v>
          </cell>
          <cell r="G573" t="str">
            <v>-</v>
          </cell>
          <cell r="H573" t="str">
            <v>-</v>
          </cell>
          <cell r="I573" t="str">
            <v>OK</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row>
      </sheetData>
      <sheetData sheetId="6">
        <row r="154">
          <cell r="AL154">
            <v>777850.4495913221</v>
          </cell>
        </row>
      </sheetData>
      <sheetData sheetId="7">
        <row r="151">
          <cell r="AL151">
            <v>420875.23033876484</v>
          </cell>
        </row>
      </sheetData>
      <sheetData sheetId="8"/>
      <sheetData sheetId="9">
        <row r="148">
          <cell r="AL148">
            <v>0</v>
          </cell>
        </row>
      </sheetData>
      <sheetData sheetId="10">
        <row r="148">
          <cell r="AL148">
            <v>160840.360240871</v>
          </cell>
        </row>
      </sheetData>
      <sheetData sheetId="11">
        <row r="148">
          <cell r="AL148">
            <v>50611.431723872643</v>
          </cell>
        </row>
      </sheetData>
      <sheetData sheetId="12"/>
      <sheetData sheetId="13">
        <row r="150">
          <cell r="AL150">
            <v>2.4729943212542856E-2</v>
          </cell>
        </row>
      </sheetData>
      <sheetData sheetId="14">
        <row r="150">
          <cell r="AL150">
            <v>0.2825344266741</v>
          </cell>
        </row>
      </sheetData>
      <sheetData sheetId="15"/>
      <sheetData sheetId="16">
        <row r="148">
          <cell r="AL148">
            <v>28536.449269727276</v>
          </cell>
        </row>
      </sheetData>
      <sheetData sheetId="17">
        <row r="150">
          <cell r="AL150">
            <v>0.47639187294985774</v>
          </cell>
        </row>
      </sheetData>
      <sheetData sheetId="18">
        <row r="148">
          <cell r="AL148">
            <v>0</v>
          </cell>
        </row>
      </sheetData>
      <sheetData sheetId="19">
        <row r="150">
          <cell r="AL150">
            <v>0.12215640075942236</v>
          </cell>
        </row>
      </sheetData>
      <sheetData sheetId="20">
        <row r="148">
          <cell r="AL148">
            <v>0</v>
          </cell>
        </row>
      </sheetData>
      <sheetData sheetId="21"/>
      <sheetData sheetId="22">
        <row r="1">
          <cell r="A1" t="str">
            <v>Default Parameters</v>
          </cell>
        </row>
        <row r="3">
          <cell r="A3" t="str">
            <v>Lookup</v>
          </cell>
          <cell r="B3" t="str">
            <v>NFR Code</v>
          </cell>
          <cell r="C3" t="str">
            <v>Activity</v>
          </cell>
          <cell r="D3" t="str">
            <v>Pollutant</v>
          </cell>
          <cell r="E3" t="str">
            <v>#Activity/ livestock category</v>
          </cell>
          <cell r="F3" t="str">
            <v>Units</v>
          </cell>
          <cell r="G3" t="str">
            <v>Region</v>
          </cell>
          <cell r="H3" t="str">
            <v>Data source</v>
          </cell>
          <cell r="I3" t="str">
            <v>Notes</v>
          </cell>
          <cell r="J3">
            <v>1990</v>
          </cell>
          <cell r="K3">
            <v>1991</v>
          </cell>
          <cell r="L3">
            <v>1992</v>
          </cell>
          <cell r="M3">
            <v>1993</v>
          </cell>
          <cell r="N3">
            <v>1994</v>
          </cell>
          <cell r="O3">
            <v>1995</v>
          </cell>
          <cell r="P3">
            <v>1996</v>
          </cell>
          <cell r="Q3">
            <v>1997</v>
          </cell>
          <cell r="R3">
            <v>1998</v>
          </cell>
          <cell r="S3">
            <v>1999</v>
          </cell>
          <cell r="T3">
            <v>2000</v>
          </cell>
          <cell r="U3">
            <v>2001</v>
          </cell>
          <cell r="V3">
            <v>2002</v>
          </cell>
          <cell r="W3">
            <v>2003</v>
          </cell>
          <cell r="X3">
            <v>2004</v>
          </cell>
          <cell r="Y3">
            <v>2005</v>
          </cell>
          <cell r="Z3">
            <v>2006</v>
          </cell>
          <cell r="AA3">
            <v>2007</v>
          </cell>
          <cell r="AB3">
            <v>2008</v>
          </cell>
          <cell r="AC3">
            <v>2009</v>
          </cell>
          <cell r="AD3">
            <v>2010</v>
          </cell>
          <cell r="AE3">
            <v>2011</v>
          </cell>
          <cell r="AF3">
            <v>2012</v>
          </cell>
          <cell r="AG3">
            <v>2013</v>
          </cell>
          <cell r="AH3">
            <v>2014</v>
          </cell>
          <cell r="AI3">
            <v>2015</v>
          </cell>
          <cell r="AJ3">
            <v>2016</v>
          </cell>
          <cell r="AK3">
            <v>2017</v>
          </cell>
          <cell r="AL3">
            <v>2018</v>
          </cell>
          <cell r="AM3">
            <v>2019</v>
          </cell>
          <cell r="AN3">
            <v>2020</v>
          </cell>
          <cell r="AO3">
            <v>2021</v>
          </cell>
          <cell r="AP3">
            <v>2022</v>
          </cell>
          <cell r="AQ3">
            <v>2023</v>
          </cell>
          <cell r="AR3">
            <v>2024</v>
          </cell>
          <cell r="AS3">
            <v>2025</v>
          </cell>
          <cell r="AT3">
            <v>2026</v>
          </cell>
          <cell r="AU3">
            <v>2027</v>
          </cell>
          <cell r="AV3">
            <v>2028</v>
          </cell>
          <cell r="AW3">
            <v>2029</v>
          </cell>
          <cell r="AX3">
            <v>2030</v>
          </cell>
        </row>
        <row r="4">
          <cell r="A4" t="str">
            <v>% excreta on yards</v>
          </cell>
        </row>
        <row r="5">
          <cell r="A5" t="str">
            <v>Prop excreta on yards_Dairy cattle</v>
          </cell>
        </row>
        <row r="6">
          <cell r="A6" t="str">
            <v>Prop excreta on yards_Non-dairy cattle</v>
          </cell>
        </row>
        <row r="7">
          <cell r="A7" t="str">
            <v>Prop excreta on yards_Non-dairy cattle (calves)</v>
          </cell>
        </row>
        <row r="8">
          <cell r="A8" t="str">
            <v>Prop excreta on yards_Sheep</v>
          </cell>
        </row>
        <row r="9">
          <cell r="A9" t="str">
            <v>Prop excreta on yards_Swine (finishing pigs)</v>
          </cell>
        </row>
        <row r="10">
          <cell r="A10" t="str">
            <v>Prop excreta on yards_Swine (sows)</v>
          </cell>
        </row>
        <row r="11">
          <cell r="A11" t="str">
            <v>Prop excreta on yards_Buffalo</v>
          </cell>
        </row>
        <row r="12">
          <cell r="A12" t="str">
            <v>Prop excreta on yards_Goats</v>
          </cell>
        </row>
        <row r="13">
          <cell r="A13" t="str">
            <v>Prop excreta on yards_Horses</v>
          </cell>
        </row>
        <row r="14">
          <cell r="A14" t="str">
            <v>Prop excreta on yards_Mules and asses</v>
          </cell>
        </row>
        <row r="15">
          <cell r="A15" t="str">
            <v>Prop excreta on yards_Laying hens</v>
          </cell>
        </row>
        <row r="16">
          <cell r="A16" t="str">
            <v>Prop excreta on yards_Broilers</v>
          </cell>
        </row>
        <row r="17">
          <cell r="A17" t="str">
            <v>Prop excreta on yards_Turkeys</v>
          </cell>
        </row>
        <row r="18">
          <cell r="A18" t="str">
            <v>Prop excreta on yards_Other poultry (ducks)</v>
          </cell>
        </row>
        <row r="19">
          <cell r="A19" t="str">
            <v>Prop excreta on yards_Other poultry (geese)</v>
          </cell>
        </row>
        <row r="20">
          <cell r="A20" t="str">
            <v>Prop excreta on yards_Other animals (fur animals)</v>
          </cell>
        </row>
        <row r="21">
          <cell r="A21" t="str">
            <v>Animal weight</v>
          </cell>
        </row>
        <row r="22">
          <cell r="A22" t="str">
            <v>Animal Weight_Dairy cattle_Western Europe</v>
          </cell>
        </row>
        <row r="23">
          <cell r="A23" t="str">
            <v>Animal Weight_Non-dairy cattle_Western Europe</v>
          </cell>
        </row>
        <row r="24">
          <cell r="A24" t="str">
            <v>Animal Weight_Non-dairy cattle (calves)_Western Europe</v>
          </cell>
        </row>
        <row r="25">
          <cell r="A25" t="str">
            <v>Animal Weight_Sheep_Western Europe</v>
          </cell>
        </row>
        <row r="26">
          <cell r="A26" t="str">
            <v>Animal Weight_Swine (finishing pigs)_Western Europe</v>
          </cell>
        </row>
        <row r="27">
          <cell r="A27" t="str">
            <v>Animal Weight_Swine (sows)_Western Europe</v>
          </cell>
        </row>
        <row r="28">
          <cell r="A28" t="str">
            <v>Animal Weight_Buffalo_Western Europe</v>
          </cell>
        </row>
        <row r="29">
          <cell r="A29" t="str">
            <v>Animal Weight_Goats_Western Europe</v>
          </cell>
        </row>
        <row r="30">
          <cell r="A30" t="str">
            <v>Animal Weight_Horses_Western Europe</v>
          </cell>
        </row>
        <row r="31">
          <cell r="A31" t="str">
            <v>Animal Weight_Mules and asses_Western Europe</v>
          </cell>
        </row>
        <row r="32">
          <cell r="A32" t="str">
            <v>Animal Weight_Laying hens_Western Europe</v>
          </cell>
        </row>
        <row r="33">
          <cell r="A33" t="str">
            <v>Animal Weight_Broilers_Western Europe</v>
          </cell>
        </row>
        <row r="34">
          <cell r="A34" t="str">
            <v>Animal Weight_Turkeys_Western Europe</v>
          </cell>
        </row>
        <row r="35">
          <cell r="A35" t="str">
            <v>Animal Weight_Other poultry (ducks)_Western Europe</v>
          </cell>
        </row>
        <row r="36">
          <cell r="A36" t="str">
            <v>Animal Weight_Other poultry (geese)_Western Europe</v>
          </cell>
        </row>
        <row r="37">
          <cell r="A37" t="str">
            <v>Animal Weight_Other animals (fur animals)_Western Europe</v>
          </cell>
        </row>
        <row r="38">
          <cell r="A38" t="str">
            <v>Animal Weight_Dairy cattle_Eastern Europe</v>
          </cell>
        </row>
        <row r="39">
          <cell r="A39" t="str">
            <v>Animal Weight_Non-dairy cattle_Eastern Europe</v>
          </cell>
        </row>
        <row r="40">
          <cell r="A40" t="str">
            <v>Animal Weight_Non-dairy cattle (calves)_Eastern Europe</v>
          </cell>
        </row>
        <row r="41">
          <cell r="A41" t="str">
            <v>Animal Weight_Sheep_Eastern Europe</v>
          </cell>
        </row>
        <row r="42">
          <cell r="A42" t="str">
            <v>Animal Weight_Swine (finishing pigs)_Eastern Europe</v>
          </cell>
        </row>
        <row r="43">
          <cell r="A43" t="str">
            <v>Animal Weight_Swine (sows)_Eastern Europe</v>
          </cell>
        </row>
        <row r="44">
          <cell r="A44" t="str">
            <v>Animal Weight_Buffalo_Eastern Europe</v>
          </cell>
        </row>
        <row r="45">
          <cell r="A45" t="str">
            <v>Animal Weight_Goats_Eastern Europe</v>
          </cell>
        </row>
        <row r="46">
          <cell r="A46" t="str">
            <v>Animal Weight_Horses_Eastern Europe</v>
          </cell>
        </row>
        <row r="47">
          <cell r="A47" t="str">
            <v>Animal Weight_Mules and asses_Eastern Europe</v>
          </cell>
        </row>
        <row r="48">
          <cell r="A48" t="str">
            <v>Animal Weight_Laying hens_Eastern Europe</v>
          </cell>
        </row>
        <row r="49">
          <cell r="A49" t="str">
            <v>Animal Weight_Broilers_Eastern Europe</v>
          </cell>
        </row>
        <row r="50">
          <cell r="A50" t="str">
            <v>Animal Weight_Turkeys_Eastern Europe</v>
          </cell>
        </row>
        <row r="51">
          <cell r="A51" t="str">
            <v>Animal Weight_Other poultry (ducks)_Eastern Europe</v>
          </cell>
        </row>
        <row r="52">
          <cell r="A52" t="str">
            <v>Animal Weight_Other poultry (geese)_Eastern Europe</v>
          </cell>
        </row>
        <row r="53">
          <cell r="A53" t="str">
            <v>Animal Weight_Other animals (fur animals)_Eastern Europe</v>
          </cell>
        </row>
        <row r="54">
          <cell r="A54" t="str">
            <v>Nitrogen excretion by mass of animal</v>
          </cell>
        </row>
        <row r="55">
          <cell r="A55" t="str">
            <v>Nex_Dairy cattle_Western Europe</v>
          </cell>
        </row>
        <row r="56">
          <cell r="A56" t="str">
            <v>Nex_Non-dairy cattle_Western Europe</v>
          </cell>
        </row>
        <row r="57">
          <cell r="A57" t="str">
            <v>Nex_Non-dairy cattle (calves)_Western Europe</v>
          </cell>
        </row>
        <row r="58">
          <cell r="A58" t="str">
            <v>Nex_Sheep_Western Europe</v>
          </cell>
        </row>
        <row r="59">
          <cell r="A59" t="str">
            <v>Nex_Swine (finishing pigs)_Western Europe</v>
          </cell>
        </row>
        <row r="60">
          <cell r="A60" t="str">
            <v>Nex_Swine (sows)_Western Europe</v>
          </cell>
        </row>
        <row r="61">
          <cell r="A61" t="str">
            <v>Nex_Buffalo_Western Europe</v>
          </cell>
        </row>
        <row r="62">
          <cell r="A62" t="str">
            <v>Nex_Goats_Western Europe</v>
          </cell>
        </row>
        <row r="63">
          <cell r="A63" t="str">
            <v>Nex_Horses_Western Europe</v>
          </cell>
        </row>
        <row r="64">
          <cell r="A64" t="str">
            <v>Nex_Mules and asses_Western Europe</v>
          </cell>
        </row>
        <row r="65">
          <cell r="A65" t="str">
            <v>Nex_Laying hens_Western Europe</v>
          </cell>
        </row>
        <row r="66">
          <cell r="A66" t="str">
            <v>Nex_Broilers_Western Europe</v>
          </cell>
        </row>
        <row r="67">
          <cell r="A67" t="str">
            <v>Nex_Turkeys_Western Europe</v>
          </cell>
        </row>
        <row r="68">
          <cell r="A68" t="str">
            <v>Nex_Other poultry (ducks)_Western Europe</v>
          </cell>
        </row>
        <row r="69">
          <cell r="A69" t="str">
            <v>Nex_Other poultry (geese)_Western Europe</v>
          </cell>
        </row>
        <row r="70">
          <cell r="A70" t="str">
            <v>Nex_Other animals (fur animals)_Western Europe</v>
          </cell>
        </row>
        <row r="71">
          <cell r="A71" t="str">
            <v>Nex_Dairy cattle_Eastern Europe</v>
          </cell>
        </row>
        <row r="72">
          <cell r="A72" t="str">
            <v>Nex_Non-dairy cattle_Eastern Europe</v>
          </cell>
        </row>
        <row r="73">
          <cell r="A73" t="str">
            <v>Nex_Non-dairy cattle (calves)_Eastern Europe</v>
          </cell>
        </row>
        <row r="74">
          <cell r="A74" t="str">
            <v>Nex_Sheep_Eastern Europe</v>
          </cell>
        </row>
        <row r="75">
          <cell r="A75" t="str">
            <v>Nex_Swine (finishing pigs)_Eastern Europe</v>
          </cell>
        </row>
        <row r="76">
          <cell r="A76" t="str">
            <v>Nex_Swine (sows)_Eastern Europe</v>
          </cell>
        </row>
        <row r="77">
          <cell r="A77" t="str">
            <v>Nex_Buffalo_Eastern Europe</v>
          </cell>
        </row>
        <row r="78">
          <cell r="A78" t="str">
            <v>Nex_Goats_Eastern Europe</v>
          </cell>
        </row>
        <row r="79">
          <cell r="A79" t="str">
            <v>Nex_Horses_Eastern Europe</v>
          </cell>
        </row>
        <row r="80">
          <cell r="A80" t="str">
            <v>Nex_Mules and asses_Eastern Europe</v>
          </cell>
        </row>
        <row r="81">
          <cell r="A81" t="str">
            <v>Nex_Laying hens_Eastern Europe</v>
          </cell>
        </row>
        <row r="82">
          <cell r="A82" t="str">
            <v>Nex_Broilers_Eastern Europe</v>
          </cell>
        </row>
        <row r="83">
          <cell r="A83" t="str">
            <v>Nex_Turkeys_Eastern Europe</v>
          </cell>
        </row>
        <row r="84">
          <cell r="A84" t="str">
            <v>Nex_Other poultry (ducks)_Eastern Europe</v>
          </cell>
        </row>
        <row r="85">
          <cell r="A85" t="str">
            <v>Nex_Other poultry (geese)_Eastern Europe</v>
          </cell>
        </row>
        <row r="86">
          <cell r="A86" t="str">
            <v>Nex_Other animals (fur animals)_Eastern Europe</v>
          </cell>
        </row>
        <row r="87">
          <cell r="A87" t="str">
            <v>Housed period</v>
          </cell>
        </row>
        <row r="88">
          <cell r="A88" t="str">
            <v>Housed period_Dairy cattle</v>
          </cell>
        </row>
        <row r="89">
          <cell r="A89" t="str">
            <v>Housed period_Non-dairy cattle</v>
          </cell>
        </row>
        <row r="90">
          <cell r="A90" t="str">
            <v>Housed period_Non-dairy cattle (calves)</v>
          </cell>
        </row>
        <row r="91">
          <cell r="A91" t="str">
            <v>Housed period_Sheep</v>
          </cell>
        </row>
        <row r="92">
          <cell r="A92" t="str">
            <v>Housed period_Swine (finishing pigs)</v>
          </cell>
        </row>
        <row r="93">
          <cell r="A93" t="str">
            <v>Housed period_Swine (sows)</v>
          </cell>
        </row>
        <row r="94">
          <cell r="A94" t="str">
            <v>Housed period_Buffalo</v>
          </cell>
        </row>
        <row r="95">
          <cell r="A95" t="str">
            <v>Housed period_Goats</v>
          </cell>
        </row>
        <row r="96">
          <cell r="A96" t="str">
            <v>Housed period_Horses</v>
          </cell>
        </row>
        <row r="97">
          <cell r="A97" t="str">
            <v>Housed period_Mules and asses</v>
          </cell>
        </row>
        <row r="98">
          <cell r="A98" t="str">
            <v>Housed period_Laying hens</v>
          </cell>
        </row>
        <row r="99">
          <cell r="A99" t="str">
            <v>Housed period_Broilers</v>
          </cell>
        </row>
        <row r="100">
          <cell r="A100" t="str">
            <v>Housed period_Turkeys</v>
          </cell>
        </row>
        <row r="101">
          <cell r="A101" t="str">
            <v>Housed period_Other poultry (ducks)</v>
          </cell>
        </row>
        <row r="102">
          <cell r="A102" t="str">
            <v>Housed period_Other poultry (geese)</v>
          </cell>
        </row>
        <row r="103">
          <cell r="A103" t="str">
            <v>Housed period_Other animals (fur animals)</v>
          </cell>
        </row>
        <row r="104">
          <cell r="A104" t="str">
            <v>Proportion of N excreted as TAN</v>
          </cell>
        </row>
        <row r="105">
          <cell r="A105" t="str">
            <v>Proportion of N excreted as TAN_Dairy cattle</v>
          </cell>
        </row>
        <row r="106">
          <cell r="A106" t="str">
            <v>Proportion of N excreted as TAN_Non-dairy cattle</v>
          </cell>
        </row>
        <row r="107">
          <cell r="A107" t="str">
            <v>Proportion of N excreted as TAN_Non-dairy cattle (calves)</v>
          </cell>
        </row>
        <row r="108">
          <cell r="A108" t="str">
            <v>Proportion of N excreted as TAN_Sheep</v>
          </cell>
        </row>
        <row r="109">
          <cell r="A109" t="str">
            <v>Proportion of N excreted as TAN_Swine (finishing pigs)</v>
          </cell>
        </row>
        <row r="110">
          <cell r="A110" t="str">
            <v>Proportion of N excreted as TAN_Swine (sows)</v>
          </cell>
        </row>
        <row r="111">
          <cell r="A111" t="str">
            <v>Proportion of N excreted as TAN_Buffalo</v>
          </cell>
        </row>
        <row r="112">
          <cell r="A112" t="str">
            <v>Proportion of N excreted as TAN_Goats</v>
          </cell>
        </row>
        <row r="113">
          <cell r="A113" t="str">
            <v>Proportion of N excreted as TAN_Horses</v>
          </cell>
        </row>
        <row r="114">
          <cell r="A114" t="str">
            <v>Proportion of N excreted as TAN_Mules and asses</v>
          </cell>
        </row>
        <row r="115">
          <cell r="A115" t="str">
            <v>Proportion of N excreted as TAN_Laying hens</v>
          </cell>
        </row>
        <row r="116">
          <cell r="A116" t="str">
            <v>Proportion of N excreted as TAN_Broilers</v>
          </cell>
        </row>
        <row r="117">
          <cell r="A117" t="str">
            <v>Proportion of N excreted as TAN_Turkeys</v>
          </cell>
        </row>
        <row r="118">
          <cell r="A118" t="str">
            <v>Proportion of N excreted as TAN_Other poultry (ducks)</v>
          </cell>
        </row>
        <row r="119">
          <cell r="A119" t="str">
            <v>Proportion of N excreted as TAN_Other poultry (geese)</v>
          </cell>
        </row>
        <row r="120">
          <cell r="A120" t="str">
            <v>Proportion of N excreted as TAN_Other animals (fur animals)</v>
          </cell>
        </row>
        <row r="121">
          <cell r="A121" t="str">
            <v>Annual straw use in litter-based manure management systems</v>
          </cell>
        </row>
        <row r="122">
          <cell r="A122" t="str">
            <v>Straw_Dairy cattle</v>
          </cell>
        </row>
        <row r="123">
          <cell r="A123" t="str">
            <v>Straw_Non-dairy cattle</v>
          </cell>
        </row>
        <row r="124">
          <cell r="A124" t="str">
            <v>Straw_Non-dairy cattle (calves)</v>
          </cell>
        </row>
        <row r="125">
          <cell r="A125" t="str">
            <v>Straw_Sheep</v>
          </cell>
        </row>
        <row r="126">
          <cell r="A126" t="str">
            <v>Straw_Swine (finishing pigs)</v>
          </cell>
        </row>
        <row r="127">
          <cell r="A127" t="str">
            <v>Straw_Swine (sows)</v>
          </cell>
        </row>
        <row r="128">
          <cell r="A128" t="str">
            <v>Straw_Buffalo</v>
          </cell>
        </row>
        <row r="129">
          <cell r="A129" t="str">
            <v>Straw_Goats</v>
          </cell>
        </row>
        <row r="130">
          <cell r="A130" t="str">
            <v>Straw_Horses</v>
          </cell>
        </row>
        <row r="131">
          <cell r="A131" t="str">
            <v>Straw_Mules and asses</v>
          </cell>
        </row>
        <row r="132">
          <cell r="A132" t="str">
            <v>Straw_Laying hens</v>
          </cell>
        </row>
        <row r="133">
          <cell r="A133" t="str">
            <v>Straw_Broilers</v>
          </cell>
        </row>
        <row r="134">
          <cell r="A134" t="str">
            <v>Straw_Turkeys</v>
          </cell>
        </row>
        <row r="135">
          <cell r="A135" t="str">
            <v>Straw_Other poultry (ducks)</v>
          </cell>
        </row>
        <row r="136">
          <cell r="A136" t="str">
            <v>Straw_Other poultry (geese)</v>
          </cell>
        </row>
        <row r="137">
          <cell r="A137" t="str">
            <v>Straw_Other animals (fur animals)</v>
          </cell>
        </row>
        <row r="138">
          <cell r="A138" t="str">
            <v>N content of straw</v>
          </cell>
        </row>
        <row r="139">
          <cell r="A139" t="str">
            <v>N_added_in_straw_Dairy cattle</v>
          </cell>
        </row>
        <row r="140">
          <cell r="A140" t="str">
            <v>N_added_in_straw_Non-dairy cattle</v>
          </cell>
        </row>
        <row r="141">
          <cell r="A141" t="str">
            <v>N_added_in_straw_Non-dairy cattle (calves)</v>
          </cell>
        </row>
        <row r="142">
          <cell r="A142" t="str">
            <v>N_added_in_straw_Sheep</v>
          </cell>
        </row>
        <row r="143">
          <cell r="A143" t="str">
            <v>N_added_in_straw_Swine (finishing pigs)</v>
          </cell>
        </row>
        <row r="144">
          <cell r="A144" t="str">
            <v>N_added_in_straw_Swine (sows)</v>
          </cell>
        </row>
        <row r="145">
          <cell r="A145" t="str">
            <v>N_added_in_straw_Buffalo</v>
          </cell>
        </row>
        <row r="146">
          <cell r="A146" t="str">
            <v>N_added_in_straw_Goats</v>
          </cell>
        </row>
        <row r="147">
          <cell r="A147" t="str">
            <v>N_added_in_straw_Horses</v>
          </cell>
        </row>
        <row r="148">
          <cell r="A148" t="str">
            <v>N_added_in_straw_Mules and asses</v>
          </cell>
        </row>
        <row r="149">
          <cell r="A149" t="str">
            <v>N_added_in_straw_Laying hens</v>
          </cell>
        </row>
        <row r="150">
          <cell r="A150" t="str">
            <v>N_added_in_straw_Broilers</v>
          </cell>
        </row>
        <row r="151">
          <cell r="A151" t="str">
            <v>N_added_in_straw_Turkeys</v>
          </cell>
        </row>
        <row r="152">
          <cell r="A152" t="str">
            <v>N_added_in_straw_Other poultry (ducks)</v>
          </cell>
        </row>
        <row r="153">
          <cell r="A153" t="str">
            <v>N_added_in_straw_Other poultry (geese)</v>
          </cell>
        </row>
        <row r="154">
          <cell r="A154" t="str">
            <v>N_added_in_straw_Other animals (fur animals)</v>
          </cell>
        </row>
        <row r="155">
          <cell r="A155" t="str">
            <v>EF NH3 house, slurry</v>
          </cell>
        </row>
        <row r="156">
          <cell r="A156" t="str">
            <v>EF_NH3_house_slurry_Dairy cattle</v>
          </cell>
        </row>
        <row r="157">
          <cell r="A157" t="str">
            <v>EF_NH3_house_slurry_Dairy cattle_tied housing</v>
          </cell>
        </row>
        <row r="158">
          <cell r="A158" t="str">
            <v>EF_NH3_house_slurry_Non-dairy cattle</v>
          </cell>
        </row>
        <row r="159">
          <cell r="A159" t="str">
            <v>EF_NH3_house_slurry_Non-dairy cattle (calves)</v>
          </cell>
        </row>
        <row r="160">
          <cell r="A160" t="str">
            <v>EF_NH3_house_slurry_Sheep</v>
          </cell>
        </row>
        <row r="161">
          <cell r="A161" t="str">
            <v>EF_NH3_house_slurry_Swine (finishing pigs)</v>
          </cell>
        </row>
        <row r="162">
          <cell r="A162" t="str">
            <v>EF_NH3_house_slurry_Swine (sows)</v>
          </cell>
        </row>
        <row r="163">
          <cell r="A163" t="str">
            <v>EF_NH3_house_slurry_Buffalo</v>
          </cell>
        </row>
        <row r="164">
          <cell r="A164" t="str">
            <v>EF_NH3_house_slurry_Goats</v>
          </cell>
        </row>
        <row r="165">
          <cell r="A165" t="str">
            <v>EF_NH3_house_slurry_Horses</v>
          </cell>
        </row>
        <row r="166">
          <cell r="A166" t="str">
            <v>EF_NH3_house_slurry_Mules and asses</v>
          </cell>
        </row>
        <row r="167">
          <cell r="A167" t="str">
            <v>EF_NH3_house_slurry_Laying hens</v>
          </cell>
        </row>
        <row r="168">
          <cell r="A168" t="str">
            <v>EF_NH3_house_slurry_Broilers</v>
          </cell>
        </row>
        <row r="169">
          <cell r="A169" t="str">
            <v>EF_NH3_house_slurry_Turkeys</v>
          </cell>
        </row>
        <row r="170">
          <cell r="A170" t="str">
            <v>EF_NH3_house_slurry_Other poultry (ducks)</v>
          </cell>
        </row>
        <row r="171">
          <cell r="A171" t="str">
            <v>EF_NH3_house_slurry_Other poultry (geese)</v>
          </cell>
        </row>
        <row r="172">
          <cell r="A172" t="str">
            <v>EF_NH3_house_slurry_Other animals (fur animals)</v>
          </cell>
        </row>
        <row r="173">
          <cell r="A173" t="str">
            <v>EF NH3 house, solid</v>
          </cell>
        </row>
        <row r="174">
          <cell r="A174" t="str">
            <v>EF_NH3_house_solid_Dairy cattle</v>
          </cell>
        </row>
        <row r="175">
          <cell r="A175" t="str">
            <v>EF_NH3_house_solid_Dairy cattle_tied housing</v>
          </cell>
        </row>
        <row r="176">
          <cell r="A176" t="str">
            <v>EF_NH3_house_solid_Non-dairy cattle</v>
          </cell>
        </row>
        <row r="177">
          <cell r="A177" t="str">
            <v>EF_NH3_house_solid_Non-dairy cattle (calves)</v>
          </cell>
        </row>
        <row r="178">
          <cell r="A178" t="str">
            <v>EF_NH3_house_solid_Sheep</v>
          </cell>
        </row>
        <row r="179">
          <cell r="A179" t="str">
            <v>EF_NH3_house_solid_Swine (finishing pigs)</v>
          </cell>
        </row>
        <row r="180">
          <cell r="A180" t="str">
            <v>EF_NH3_house_solid_Swine (sows)</v>
          </cell>
        </row>
        <row r="181">
          <cell r="A181" t="str">
            <v>EF_NH3_house_solid_Buffalo</v>
          </cell>
        </row>
        <row r="182">
          <cell r="A182" t="str">
            <v>EF_NH3_house_solid_Goats</v>
          </cell>
        </row>
        <row r="183">
          <cell r="A183" t="str">
            <v>EF_NH3_house_solid_Horses</v>
          </cell>
        </row>
        <row r="184">
          <cell r="A184" t="str">
            <v>EF_NH3_house_solid_Mules and asses</v>
          </cell>
        </row>
        <row r="185">
          <cell r="A185" t="str">
            <v>EF_NH3_house_solid_Laying hens</v>
          </cell>
        </row>
        <row r="186">
          <cell r="A186" t="str">
            <v>EF_NH3_house_solid_Broilers</v>
          </cell>
        </row>
        <row r="187">
          <cell r="A187" t="str">
            <v>EF_NH3_house_solid_Turkeys</v>
          </cell>
        </row>
        <row r="188">
          <cell r="A188" t="str">
            <v>EF_NH3_house_solid_Other poultry (ducks)</v>
          </cell>
        </row>
        <row r="189">
          <cell r="A189" t="str">
            <v>EF_NH3_house_solid_Other poultry (geese)</v>
          </cell>
        </row>
        <row r="190">
          <cell r="A190" t="str">
            <v>EF_NH3_house_solid_Other animals (fur animals)</v>
          </cell>
        </row>
        <row r="191">
          <cell r="A191" t="str">
            <v>EF NH3 yard</v>
          </cell>
        </row>
        <row r="192">
          <cell r="A192" t="str">
            <v>EF_NH3_yard_Dairy cattle</v>
          </cell>
        </row>
        <row r="193">
          <cell r="A193" t="str">
            <v>EF_NH3_yard_Non-dairy cattle</v>
          </cell>
        </row>
        <row r="194">
          <cell r="A194" t="str">
            <v>EF_NH3_yard_Non-dairy cattle (calves)</v>
          </cell>
        </row>
        <row r="195">
          <cell r="A195" t="str">
            <v>EF_NH3_yard_Sheep</v>
          </cell>
        </row>
        <row r="196">
          <cell r="A196" t="str">
            <v>EF_NH3_yard_Swine (finishing pigs)</v>
          </cell>
        </row>
        <row r="197">
          <cell r="A197" t="str">
            <v>EF_NH3_yard_Swine (sows)</v>
          </cell>
        </row>
        <row r="198">
          <cell r="A198" t="str">
            <v>EF_NH3_yard_Buffalo</v>
          </cell>
        </row>
        <row r="199">
          <cell r="A199" t="str">
            <v>EF_NH3_yard_Goats</v>
          </cell>
        </row>
        <row r="200">
          <cell r="A200" t="str">
            <v>EF_NH3_yard_Horses</v>
          </cell>
        </row>
        <row r="201">
          <cell r="A201" t="str">
            <v>EF_NH3_yard_Mules and asses</v>
          </cell>
        </row>
        <row r="202">
          <cell r="A202" t="str">
            <v>EF_NH3_yard_Laying hens</v>
          </cell>
        </row>
        <row r="203">
          <cell r="A203" t="str">
            <v>EF_NH3_yard_Broilers</v>
          </cell>
        </row>
        <row r="204">
          <cell r="A204" t="str">
            <v>EF_NH3_yard_Turkeys</v>
          </cell>
        </row>
        <row r="205">
          <cell r="A205" t="str">
            <v>EF_NH3_yard_Other poultry (ducks)</v>
          </cell>
        </row>
        <row r="206">
          <cell r="A206" t="str">
            <v>EF_NH3_yard_Other poultry (geese)</v>
          </cell>
        </row>
        <row r="207">
          <cell r="A207" t="str">
            <v>EF_NH3_yard_Other animals (fur animals)</v>
          </cell>
        </row>
        <row r="208">
          <cell r="A208" t="str">
            <v>EF NH3 storage, slurry</v>
          </cell>
        </row>
        <row r="209">
          <cell r="A209" t="str">
            <v>EF_NH3_storage_slurry_Dairy cattle</v>
          </cell>
        </row>
        <row r="210">
          <cell r="A210" t="str">
            <v>EF_NH3_storage_slurry_Non-dairy cattle</v>
          </cell>
        </row>
        <row r="211">
          <cell r="A211" t="str">
            <v>EF_NH3_storage_slurry_Non-dairy cattle (calves)</v>
          </cell>
        </row>
        <row r="212">
          <cell r="A212" t="str">
            <v>EF_NH3_storage_slurry_Sheep</v>
          </cell>
        </row>
        <row r="213">
          <cell r="A213" t="str">
            <v>EF_NH3_storage_slurry_Swine (finishing pigs)</v>
          </cell>
        </row>
        <row r="214">
          <cell r="A214" t="str">
            <v>EF_NH3_storage_slurry_Swine (sows)</v>
          </cell>
        </row>
        <row r="215">
          <cell r="A215" t="str">
            <v>EF_NH3_storage_slurry_Buffalo</v>
          </cell>
        </row>
        <row r="216">
          <cell r="A216" t="str">
            <v>EF_NH3_storage_slurry_Goats</v>
          </cell>
        </row>
        <row r="217">
          <cell r="A217" t="str">
            <v>EF_NH3_storage_slurry_Horses</v>
          </cell>
        </row>
        <row r="218">
          <cell r="A218" t="str">
            <v>EF_NH3_storage_slurry_Mules and asses</v>
          </cell>
        </row>
        <row r="219">
          <cell r="A219" t="str">
            <v>EF_NH3_storage_slurry_Laying hens</v>
          </cell>
        </row>
        <row r="220">
          <cell r="A220" t="str">
            <v>EF_NH3_storage_slurry_Broilers</v>
          </cell>
        </row>
        <row r="221">
          <cell r="A221" t="str">
            <v>EF_NH3_storage_slurry_Turkeys</v>
          </cell>
        </row>
        <row r="222">
          <cell r="A222" t="str">
            <v>EF_NH3_storage_slurry_Other poultry (ducks)</v>
          </cell>
        </row>
        <row r="223">
          <cell r="A223" t="str">
            <v>EF_NH3_storage_slurry_Other poultry (geese)</v>
          </cell>
        </row>
        <row r="224">
          <cell r="A224" t="str">
            <v>EF_NH3_storage_slurry_Other animals (fur animals)</v>
          </cell>
        </row>
        <row r="225">
          <cell r="A225" t="str">
            <v>EF NH3 storage, solid</v>
          </cell>
        </row>
        <row r="226">
          <cell r="A226" t="str">
            <v>EF_NH3_storage_solid_Dairy cattle</v>
          </cell>
        </row>
        <row r="227">
          <cell r="A227" t="str">
            <v>EF_NH3_storage_solid_Non-dairy cattle</v>
          </cell>
        </row>
        <row r="228">
          <cell r="A228" t="str">
            <v>EF_NH3_storage_solid_Non-dairy cattle (calves)</v>
          </cell>
        </row>
        <row r="229">
          <cell r="A229" t="str">
            <v>EF_NH3_storage_solid_Sheep</v>
          </cell>
        </row>
        <row r="230">
          <cell r="A230" t="str">
            <v>EF_NH3_storage_solid_Swine (finishing pigs)</v>
          </cell>
        </row>
        <row r="231">
          <cell r="A231" t="str">
            <v>EF_NH3_storage_solid_Swine (sows)</v>
          </cell>
        </row>
        <row r="232">
          <cell r="A232" t="str">
            <v>EF_NH3_storage_solid_Buffalo</v>
          </cell>
        </row>
        <row r="233">
          <cell r="A233" t="str">
            <v>EF_NH3_storage_solid_Goats</v>
          </cell>
        </row>
        <row r="234">
          <cell r="A234" t="str">
            <v>EF_NH3_storage_solid_Horses</v>
          </cell>
        </row>
        <row r="235">
          <cell r="A235" t="str">
            <v>EF_NH3_storage_solid_Mules and asses</v>
          </cell>
        </row>
        <row r="236">
          <cell r="A236" t="str">
            <v>EF_NH3_storage_solid_Laying hens</v>
          </cell>
        </row>
        <row r="237">
          <cell r="A237" t="str">
            <v>EF_NH3_storage_solid_Broilers</v>
          </cell>
        </row>
        <row r="238">
          <cell r="A238" t="str">
            <v>EF_NH3_storage_solid_Turkeys</v>
          </cell>
        </row>
        <row r="239">
          <cell r="A239" t="str">
            <v>EF_NH3_storage_solid_Other poultry (ducks)</v>
          </cell>
        </row>
        <row r="240">
          <cell r="A240" t="str">
            <v>EF_NH3_storage_solid_Other poultry (geese)</v>
          </cell>
        </row>
        <row r="241">
          <cell r="A241" t="str">
            <v>EF_NH3_storage_solid_Other animals (fur animals)</v>
          </cell>
        </row>
        <row r="242">
          <cell r="A242" t="str">
            <v>EF NH3 application, slurry</v>
          </cell>
        </row>
        <row r="243">
          <cell r="A243" t="str">
            <v>EF_NH3_applic_slurry_Dairy cattle</v>
          </cell>
        </row>
        <row r="244">
          <cell r="A244" t="str">
            <v>EF_NH3_applic_slurry_Non-dairy cattle</v>
          </cell>
        </row>
        <row r="245">
          <cell r="A245" t="str">
            <v>EF_NH3_applic_slurry_Non-dairy cattle (calves)</v>
          </cell>
        </row>
        <row r="246">
          <cell r="A246" t="str">
            <v>EF_NH3_applic_slurry_Sheep</v>
          </cell>
        </row>
        <row r="247">
          <cell r="A247" t="str">
            <v>EF_NH3_applic_slurry_Swine (finishing pigs)</v>
          </cell>
        </row>
        <row r="248">
          <cell r="A248" t="str">
            <v>EF_NH3_applic_slurry_Swine (sows)</v>
          </cell>
        </row>
        <row r="249">
          <cell r="A249" t="str">
            <v>EF_NH3_applic_slurry_Buffalo</v>
          </cell>
        </row>
        <row r="250">
          <cell r="A250" t="str">
            <v>EF_NH3_applic_slurry_Goats</v>
          </cell>
        </row>
        <row r="251">
          <cell r="A251" t="str">
            <v>EF_NH3_applic_slurry_Horses</v>
          </cell>
        </row>
        <row r="252">
          <cell r="A252" t="str">
            <v>EF_NH3_applic_slurry_Mules and asses</v>
          </cell>
        </row>
        <row r="253">
          <cell r="A253" t="str">
            <v>EF_NH3_applic_slurry_Laying hens</v>
          </cell>
        </row>
        <row r="254">
          <cell r="A254" t="str">
            <v>EF_NH3_applic_slurry_Broilers</v>
          </cell>
        </row>
        <row r="255">
          <cell r="A255" t="str">
            <v>EF_NH3_applic_slurry_Turkeys</v>
          </cell>
        </row>
        <row r="256">
          <cell r="A256" t="str">
            <v>EF_NH3_applic_slurry_Other poultry (ducks)</v>
          </cell>
        </row>
        <row r="257">
          <cell r="A257" t="str">
            <v>EF_NH3_applic_slurry_Other poultry (geese)</v>
          </cell>
        </row>
        <row r="258">
          <cell r="A258" t="str">
            <v>EF_NH3_applic_slurry_Other animals (fur animals)</v>
          </cell>
        </row>
        <row r="259">
          <cell r="A259" t="str">
            <v>EF NH3 application, solid</v>
          </cell>
        </row>
        <row r="260">
          <cell r="A260" t="str">
            <v>EF_NH3_applic_solid_Dairy cattle</v>
          </cell>
        </row>
        <row r="261">
          <cell r="A261" t="str">
            <v>EF_NH3_applic_solid_Non-dairy cattle</v>
          </cell>
        </row>
        <row r="262">
          <cell r="A262" t="str">
            <v>EF_NH3_applic_solid_Non-dairy cattle (calves)</v>
          </cell>
        </row>
        <row r="263">
          <cell r="A263" t="str">
            <v>EF_NH3_applic_solid_Sheep</v>
          </cell>
        </row>
        <row r="264">
          <cell r="A264" t="str">
            <v>EF_NH3_applic_solid_Swine (finishing pigs)</v>
          </cell>
        </row>
        <row r="265">
          <cell r="A265" t="str">
            <v>EF_NH3_applic_solid_Swine (sows)</v>
          </cell>
        </row>
        <row r="266">
          <cell r="A266" t="str">
            <v>EF_NH3_applic_solid_Buffalo</v>
          </cell>
        </row>
        <row r="267">
          <cell r="A267" t="str">
            <v>EF_NH3_applic_solid_Goats</v>
          </cell>
        </row>
        <row r="268">
          <cell r="A268" t="str">
            <v>EF_NH3_applic_solid_Horses</v>
          </cell>
        </row>
        <row r="269">
          <cell r="A269" t="str">
            <v>EF_NH3_applic_solid_Mules and asses</v>
          </cell>
        </row>
        <row r="270">
          <cell r="A270" t="str">
            <v>EF_NH3_applic_solid_Laying hens</v>
          </cell>
        </row>
        <row r="271">
          <cell r="A271" t="str">
            <v>EF_NH3_applic_solid_Broilers</v>
          </cell>
        </row>
        <row r="272">
          <cell r="A272" t="str">
            <v>EF_NH3_applic_solid_Turkeys</v>
          </cell>
        </row>
        <row r="273">
          <cell r="A273" t="str">
            <v>EF_NH3_applic_solid_Other poultry (ducks)</v>
          </cell>
        </row>
        <row r="274">
          <cell r="A274" t="str">
            <v>EF_NH3_applic_solid_Other poultry (geese)</v>
          </cell>
        </row>
        <row r="275">
          <cell r="A275" t="str">
            <v>EF_NH3_applic_solid_Other animals (fur animals)</v>
          </cell>
        </row>
        <row r="276">
          <cell r="A276" t="str">
            <v>EF NH3 grazing</v>
          </cell>
        </row>
        <row r="277">
          <cell r="A277" t="str">
            <v>EF_NH3_grazing_Dairy cattle</v>
          </cell>
        </row>
        <row r="278">
          <cell r="A278" t="str">
            <v>EF_NH3_grazing_Non-dairy cattle</v>
          </cell>
        </row>
        <row r="279">
          <cell r="A279" t="str">
            <v>EF_NH3_grazing_Non-dairy cattle (calves)</v>
          </cell>
        </row>
        <row r="280">
          <cell r="A280" t="str">
            <v>EF_NH3_grazing_Sheep</v>
          </cell>
        </row>
        <row r="281">
          <cell r="A281" t="str">
            <v>EF_NH3_grazing_Swine (finishing pigs)</v>
          </cell>
        </row>
        <row r="282">
          <cell r="A282" t="str">
            <v>EF_NH3_grazing_Swine (sows)</v>
          </cell>
        </row>
        <row r="283">
          <cell r="A283" t="str">
            <v>EF_NH3_grazing_Buffalo</v>
          </cell>
        </row>
        <row r="284">
          <cell r="A284" t="str">
            <v>EF_NH3_grazing_Goats</v>
          </cell>
        </row>
        <row r="285">
          <cell r="A285" t="str">
            <v>EF_NH3_grazing_Horses</v>
          </cell>
        </row>
        <row r="286">
          <cell r="A286" t="str">
            <v>EF_NH3_grazing_Mules and asses</v>
          </cell>
        </row>
        <row r="287">
          <cell r="A287" t="str">
            <v>EF_NH3_grazing_Laying hens</v>
          </cell>
        </row>
        <row r="288">
          <cell r="A288" t="str">
            <v>EF_NH3_grazing_Broilers</v>
          </cell>
        </row>
        <row r="289">
          <cell r="A289" t="str">
            <v>EF_NH3_grazing_Turkeys</v>
          </cell>
        </row>
        <row r="290">
          <cell r="A290" t="str">
            <v>EF_NH3_grazing_Other poultry (ducks)</v>
          </cell>
        </row>
        <row r="291">
          <cell r="A291" t="str">
            <v>EF_NH3_grazing_Other poultry (geese)</v>
          </cell>
        </row>
        <row r="292">
          <cell r="A292" t="str">
            <v>EF_NH3_grazing_Other animals (fur animals)</v>
          </cell>
        </row>
        <row r="293">
          <cell r="A293" t="str">
            <v>EF NO/N2 storage, solid and slurry</v>
          </cell>
        </row>
        <row r="294">
          <cell r="A294" t="str">
            <v>EF_NO_storage_slurry</v>
          </cell>
        </row>
        <row r="295">
          <cell r="A295" t="str">
            <v>EF_N2_storage_slurry</v>
          </cell>
        </row>
        <row r="296">
          <cell r="A296" t="str">
            <v>EF_NO_storage_solid</v>
          </cell>
        </row>
        <row r="297">
          <cell r="A297" t="str">
            <v>EF_N2_storage_solid</v>
          </cell>
        </row>
        <row r="298">
          <cell r="A298" t="str">
            <v>EF N2O storage, slurry</v>
          </cell>
        </row>
        <row r="299">
          <cell r="A299" t="str">
            <v>EF_N2O_storage_slurry_with_natural_crust_Dairy cattle</v>
          </cell>
        </row>
        <row r="300">
          <cell r="A300" t="str">
            <v>EF_N2O_storage_slurry_with_natural_crust_Non-dairy cattle</v>
          </cell>
        </row>
        <row r="301">
          <cell r="A301" t="str">
            <v>EF_N2O_storage_slurry_with_natural_crust_Non-dairy cattle (calves)</v>
          </cell>
        </row>
        <row r="302">
          <cell r="A302" t="str">
            <v>EF_N2O_storage_slurry_without_natural_crust_Dairy cattle</v>
          </cell>
        </row>
        <row r="303">
          <cell r="A303" t="str">
            <v>EF_N2O_storage_slurry_without_natural_crust_Non-dairy cattle</v>
          </cell>
        </row>
        <row r="304">
          <cell r="A304" t="str">
            <v>EF_N2O_storage_slurry_without_natural_crust_Non-dairy cattle (calves)</v>
          </cell>
        </row>
        <row r="305">
          <cell r="A305" t="str">
            <v>EF_N2O_storage_slurry_Sheep</v>
          </cell>
        </row>
        <row r="306">
          <cell r="A306" t="str">
            <v>EF_N2O_storage_slurry_Swine (finishing pigs)</v>
          </cell>
        </row>
        <row r="307">
          <cell r="A307" t="str">
            <v>EF_N2O_storage_slurry_Swine (sows)</v>
          </cell>
        </row>
        <row r="308">
          <cell r="A308" t="str">
            <v>EF_N2O_storage_slurry_Buffalo</v>
          </cell>
        </row>
        <row r="309">
          <cell r="A309" t="str">
            <v>EF_N2O_storage_slurry_Goats</v>
          </cell>
        </row>
        <row r="310">
          <cell r="A310" t="str">
            <v>EF_N2O_storage_slurry_Horses</v>
          </cell>
        </row>
        <row r="311">
          <cell r="A311" t="str">
            <v>EF_N2O_storage_slurry_Mules and asses</v>
          </cell>
        </row>
        <row r="312">
          <cell r="A312" t="str">
            <v>EF_N2O_storage_slurry_Laying hens</v>
          </cell>
        </row>
        <row r="313">
          <cell r="A313" t="str">
            <v>EF_N2O_storage_slurry_Broilers</v>
          </cell>
        </row>
        <row r="314">
          <cell r="A314" t="str">
            <v>EF_N2O_storage_slurry_Turkeys</v>
          </cell>
        </row>
        <row r="315">
          <cell r="A315" t="str">
            <v>EF_N2O_storage_slurry_Other poultry (ducks)</v>
          </cell>
        </row>
        <row r="316">
          <cell r="A316" t="str">
            <v>EF_N2O_storage_slurry_Other poultry (geese)</v>
          </cell>
        </row>
        <row r="317">
          <cell r="A317" t="str">
            <v>EF_N2O_storage_slurry_Other animals (fur animals)</v>
          </cell>
        </row>
        <row r="318">
          <cell r="A318" t="str">
            <v>EF N2O storage, solid</v>
          </cell>
        </row>
        <row r="319">
          <cell r="A319" t="str">
            <v>EF_N2O_storage_solid_Dairy cattle</v>
          </cell>
        </row>
        <row r="320">
          <cell r="A320" t="str">
            <v>EF_N2O_storage_solid_Non-dairy cattle</v>
          </cell>
        </row>
        <row r="321">
          <cell r="A321" t="str">
            <v>EF_N2O_storage_solid_Non-dairy cattle (calves)</v>
          </cell>
        </row>
        <row r="322">
          <cell r="A322" t="str">
            <v>EF_N2O_storage_solid_Sheep</v>
          </cell>
        </row>
        <row r="323">
          <cell r="A323" t="str">
            <v>EF_N2O_storage_solid_Swine (finishing pigs)</v>
          </cell>
        </row>
        <row r="324">
          <cell r="A324" t="str">
            <v>EF_N2O_storage_solid_Swine (sows)</v>
          </cell>
        </row>
        <row r="325">
          <cell r="A325" t="str">
            <v>EF_N2O_storage_solid_Buffalo</v>
          </cell>
        </row>
        <row r="326">
          <cell r="A326" t="str">
            <v>EF_N2O_storage_solid_Goats</v>
          </cell>
        </row>
        <row r="327">
          <cell r="A327" t="str">
            <v>EF_N2O_storage_solid_Horses</v>
          </cell>
        </row>
        <row r="328">
          <cell r="A328" t="str">
            <v>EF_N2O_storage_solid_Mules and asses</v>
          </cell>
        </row>
        <row r="329">
          <cell r="A329" t="str">
            <v>EF_N2O_storage_solid_Laying hens</v>
          </cell>
        </row>
        <row r="330">
          <cell r="A330" t="str">
            <v>EF_N2O_storage_solid_Broilers</v>
          </cell>
        </row>
        <row r="331">
          <cell r="A331" t="str">
            <v>EF_N2O_storage_solid_Turkeys</v>
          </cell>
        </row>
        <row r="332">
          <cell r="A332" t="str">
            <v>EF_N2O_storage_solid_Other poultry (ducks)</v>
          </cell>
        </row>
        <row r="333">
          <cell r="A333" t="str">
            <v>EF_N2O_storage_solid_Other poultry (geese)</v>
          </cell>
        </row>
        <row r="334">
          <cell r="A334" t="str">
            <v>EF_N2O_storage_solid_Other animals (fur animals)</v>
          </cell>
        </row>
        <row r="335">
          <cell r="A335" t="str">
            <v>Fraction of TAN that is immobilised in organic matter (fimm)/ Fraction of the organic N is mineralised (fmin)</v>
          </cell>
        </row>
        <row r="336">
          <cell r="A336" t="str">
            <v>fimm</v>
          </cell>
        </row>
        <row r="337">
          <cell r="A337" t="str">
            <v>fmin</v>
          </cell>
        </row>
        <row r="338">
          <cell r="A338" t="str">
            <v>fmin_biogas</v>
          </cell>
        </row>
        <row r="339">
          <cell r="A339" t="str">
            <v>NH3 emission factors from biogas production</v>
          </cell>
        </row>
        <row r="340">
          <cell r="A340" t="str">
            <v>EFNH3 Pre-storage</v>
          </cell>
        </row>
        <row r="341">
          <cell r="A341" t="str">
            <v>EFNH3 Storage of digestate</v>
          </cell>
        </row>
        <row r="342">
          <cell r="A342" t="str">
            <v>N2O emission factors from managed soils</v>
          </cell>
        </row>
        <row r="343">
          <cell r="A343" t="str">
            <v>EF_N2O_Grazing_Dairy cattle</v>
          </cell>
        </row>
        <row r="344">
          <cell r="A344" t="str">
            <v>EF_N2O_Grazing_Non-dairy cattle</v>
          </cell>
        </row>
        <row r="345">
          <cell r="A345" t="str">
            <v>EF_N2O_Grazing_Non-dairy cattle (calves)</v>
          </cell>
        </row>
        <row r="346">
          <cell r="A346" t="str">
            <v>EF_N2O_Grazing_Sheep</v>
          </cell>
        </row>
        <row r="347">
          <cell r="A347" t="str">
            <v>EF_N2O_Grazing_Swine (finishing pigs)</v>
          </cell>
        </row>
        <row r="348">
          <cell r="A348" t="str">
            <v>EF_N2O_Grazing_Swine (sows)</v>
          </cell>
        </row>
        <row r="349">
          <cell r="A349" t="str">
            <v>EF_N2O_Grazing_Buffalo</v>
          </cell>
        </row>
        <row r="350">
          <cell r="A350" t="str">
            <v>EF_N2O_Grazing_Goats</v>
          </cell>
        </row>
        <row r="351">
          <cell r="A351" t="str">
            <v>EF_N2O_Grazing_Horses</v>
          </cell>
        </row>
        <row r="352">
          <cell r="A352" t="str">
            <v>EF_N2O_Grazing_Mules and asses</v>
          </cell>
        </row>
        <row r="353">
          <cell r="A353" t="str">
            <v>EF_N2O_Grazing_Laying hens</v>
          </cell>
        </row>
        <row r="354">
          <cell r="A354" t="str">
            <v>EF_N2O_Grazing_Broilers</v>
          </cell>
        </row>
        <row r="355">
          <cell r="A355" t="str">
            <v>EF_N2O_Grazing_Turkeys</v>
          </cell>
        </row>
        <row r="356">
          <cell r="A356" t="str">
            <v>EF_N2O_Grazing_Other poultry (ducks)</v>
          </cell>
        </row>
        <row r="357">
          <cell r="A357" t="str">
            <v>EF_N2O_Grazing_Other poultry (geese)</v>
          </cell>
        </row>
        <row r="358">
          <cell r="A358" t="str">
            <v>EF_N2O_Grazing_Other animals (fur animals)</v>
          </cell>
        </row>
        <row r="359">
          <cell r="A359" t="str">
            <v>EF_N2O_Manure_application</v>
          </cell>
        </row>
        <row r="360">
          <cell r="A360" t="str">
            <v>NO and NH3 emission factor from managed soils</v>
          </cell>
        </row>
        <row r="361">
          <cell r="A361" t="str">
            <v>EF_NO_Managed_Soils_Manure</v>
          </cell>
        </row>
        <row r="362">
          <cell r="A362" t="str">
            <v>EF_NO_Managed_Soils_Excreta</v>
          </cell>
        </row>
        <row r="363">
          <cell r="A363" t="str">
            <v>EF_NH3_Managed_Soils_Fertiliser</v>
          </cell>
        </row>
      </sheetData>
      <sheetData sheetId="23">
        <row r="219">
          <cell r="AF219">
            <v>0.75</v>
          </cell>
        </row>
      </sheetData>
      <sheetData sheetId="24"/>
      <sheetData sheetId="25"/>
      <sheetData sheetId="26"/>
      <sheetData sheetId="27"/>
      <sheetData sheetId="28"/>
      <sheetData sheetId="29">
        <row r="8">
          <cell r="AF8">
            <v>26.286315789473679</v>
          </cell>
        </row>
      </sheetData>
      <sheetData sheetId="3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QA Sheet"/>
      <sheetName val="Summary"/>
      <sheetName val="Check Library"/>
      <sheetName val="Step 1"/>
      <sheetName val="Parameters"/>
      <sheetName val="Dairy cattle"/>
      <sheetName val="Non-dairy cattle"/>
      <sheetName val="Non-dairy cattle (calves)"/>
      <sheetName val="Sheep"/>
      <sheetName val="Swine (finishing pigs)"/>
      <sheetName val="Swine (sows)"/>
      <sheetName val="Buffalo"/>
      <sheetName val="Goats"/>
      <sheetName val="Horses"/>
      <sheetName val="Mules and asses"/>
      <sheetName val="Laying hens"/>
      <sheetName val="Broilers"/>
      <sheetName val="Turkeys"/>
      <sheetName val="Other poultry (ducks)"/>
      <sheetName val="Other poultry (geese)"/>
      <sheetName val="Other animals (fur animals)"/>
      <sheetName val="Default Parameters"/>
      <sheetName val="MMS_TERT"/>
      <sheetName val="3B_4 AWMS"/>
      <sheetName val="PM"/>
      <sheetName val="NMVOC TIER 2"/>
      <sheetName val="Abatement effects "/>
      <sheetName val="manure aplication"/>
      <sheetName val="Anearobic digestion"/>
      <sheetName val="CZ_AEI_NITRAT_2.1 Livestock"/>
      <sheetName val="CZ_AEI_NITRAT_2.2 Nex coeficien"/>
      <sheetName val="CZ_AEI_NITRAT_2.3 N Excretion"/>
      <sheetName val="CRF data 2021 2023 Cattle"/>
      <sheetName val="spotřeba N a výnosy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431">
          <cell r="B431">
            <v>0</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row>
        <row r="432">
          <cell r="B432">
            <v>26.1</v>
          </cell>
          <cell r="C432">
            <v>26.1</v>
          </cell>
          <cell r="D432">
            <v>25.110044017607049</v>
          </cell>
          <cell r="E432">
            <v>24.92492492492492</v>
          </cell>
          <cell r="F432">
            <v>24.424424424424423</v>
          </cell>
          <cell r="G432">
            <v>24.5</v>
          </cell>
          <cell r="H432">
            <v>24.499999999999996</v>
          </cell>
          <cell r="I432">
            <v>24.5</v>
          </cell>
          <cell r="J432">
            <v>24.5</v>
          </cell>
          <cell r="K432">
            <v>24.499999999999993</v>
          </cell>
          <cell r="L432">
            <v>26.026026026025921</v>
          </cell>
          <cell r="M432">
            <v>25.651529304917137</v>
          </cell>
          <cell r="N432">
            <v>25.234962018032274</v>
          </cell>
          <cell r="O432">
            <v>24.606572894260083</v>
          </cell>
          <cell r="P432">
            <v>24.201207242382154</v>
          </cell>
          <cell r="Q432">
            <v>23.703552161016923</v>
          </cell>
          <cell r="R432">
            <v>22.505966238412075</v>
          </cell>
          <cell r="S432">
            <v>22.822202091484836</v>
          </cell>
          <cell r="T432">
            <v>22.932249923916114</v>
          </cell>
          <cell r="U432">
            <v>20.280126118902135</v>
          </cell>
          <cell r="V432">
            <v>18.474102375837845</v>
          </cell>
          <cell r="W432">
            <v>16.490718803283798</v>
          </cell>
          <cell r="X432">
            <v>13.498808016128731</v>
          </cell>
          <cell r="Y432">
            <v>11.000727816471333</v>
          </cell>
          <cell r="Z432">
            <v>10.998331164127137</v>
          </cell>
          <cell r="AA432">
            <v>10.999141690559497</v>
          </cell>
          <cell r="AB432">
            <v>10.607951334659552</v>
          </cell>
          <cell r="AC432">
            <v>10.708797656937433</v>
          </cell>
          <cell r="AD432">
            <v>10.893466110189948</v>
          </cell>
          <cell r="AE432">
            <v>10.88272400280211</v>
          </cell>
          <cell r="AF432">
            <v>10.949674907549459</v>
          </cell>
          <cell r="AG432">
            <v>10.891638852745194</v>
          </cell>
        </row>
        <row r="433">
          <cell r="B433">
            <v>2</v>
          </cell>
          <cell r="C433">
            <v>2</v>
          </cell>
          <cell r="D433">
            <v>2.0008003201280511</v>
          </cell>
          <cell r="E433">
            <v>2.0020020020020017</v>
          </cell>
          <cell r="F433">
            <v>2.0020020020020022</v>
          </cell>
          <cell r="G433">
            <v>1</v>
          </cell>
          <cell r="H433">
            <v>1</v>
          </cell>
          <cell r="I433">
            <v>0.99999999999999989</v>
          </cell>
          <cell r="J433">
            <v>0.99999999999999989</v>
          </cell>
          <cell r="K433">
            <v>0.99999999999999989</v>
          </cell>
          <cell r="L433">
            <v>1.0010010010009971</v>
          </cell>
          <cell r="M433">
            <v>1.0000596220240598</v>
          </cell>
          <cell r="N433">
            <v>1.0001966713449175</v>
          </cell>
          <cell r="O433">
            <v>1.0002671908235805</v>
          </cell>
          <cell r="P433">
            <v>1.0000498860488494</v>
          </cell>
          <cell r="Q433">
            <v>1.0001498802116846</v>
          </cell>
          <cell r="R433">
            <v>1.0002651661516477</v>
          </cell>
          <cell r="S433">
            <v>1.0005349448261656</v>
          </cell>
          <cell r="T433">
            <v>1.0014082936207911</v>
          </cell>
          <cell r="U433">
            <v>1.001487709575414</v>
          </cell>
          <cell r="V433">
            <v>0.99860012842366719</v>
          </cell>
          <cell r="W433">
            <v>0.99943750322932112</v>
          </cell>
          <cell r="X433">
            <v>0.9999117048984244</v>
          </cell>
          <cell r="Y433">
            <v>1.0000661651337575</v>
          </cell>
          <cell r="Z433">
            <v>0.99984828764792155</v>
          </cell>
          <cell r="AA433">
            <v>0.9999219718690453</v>
          </cell>
          <cell r="AB433">
            <v>0</v>
          </cell>
          <cell r="AC433">
            <v>0</v>
          </cell>
          <cell r="AD433">
            <v>0</v>
          </cell>
          <cell r="AE433">
            <v>0</v>
          </cell>
          <cell r="AF433">
            <v>0</v>
          </cell>
          <cell r="AG433">
            <v>0</v>
          </cell>
        </row>
        <row r="434">
          <cell r="B434">
            <v>66.900000000000006</v>
          </cell>
          <cell r="C434">
            <v>66.900000000000006</v>
          </cell>
          <cell r="D434">
            <v>65.886354541816715</v>
          </cell>
          <cell r="E434">
            <v>65.065065065065056</v>
          </cell>
          <cell r="F434">
            <v>64.564564564564563</v>
          </cell>
          <cell r="G434">
            <v>64.5</v>
          </cell>
          <cell r="H434">
            <v>64.5</v>
          </cell>
          <cell r="I434">
            <v>64.5</v>
          </cell>
          <cell r="J434">
            <v>64.5</v>
          </cell>
          <cell r="K434">
            <v>64.5</v>
          </cell>
          <cell r="L434">
            <v>62.96296296296272</v>
          </cell>
          <cell r="M434">
            <v>62.953753206414575</v>
          </cell>
          <cell r="N434">
            <v>62.831354697216391</v>
          </cell>
          <cell r="O434">
            <v>62.966819662344399</v>
          </cell>
          <cell r="P434">
            <v>62.95314032677507</v>
          </cell>
          <cell r="Q434">
            <v>62.009292573124441</v>
          </cell>
          <cell r="R434">
            <v>63.416811534014485</v>
          </cell>
          <cell r="S434">
            <v>62.868613258152109</v>
          </cell>
          <cell r="T434">
            <v>63.088722498109838</v>
          </cell>
          <cell r="U434">
            <v>61.441270982451655</v>
          </cell>
          <cell r="V434">
            <v>58.268317493520982</v>
          </cell>
          <cell r="W434">
            <v>56.31830330697224</v>
          </cell>
          <cell r="X434">
            <v>54.995143769413346</v>
          </cell>
          <cell r="Y434">
            <v>52.353463744752204</v>
          </cell>
          <cell r="Z434">
            <v>53.341906146016612</v>
          </cell>
          <cell r="AA434">
            <v>54.345759171082605</v>
          </cell>
          <cell r="AB434">
            <v>57.838829850146581</v>
          </cell>
          <cell r="AC434">
            <v>57.993488711705979</v>
          </cell>
          <cell r="AD434">
            <v>58.285040692319065</v>
          </cell>
          <cell r="AE434">
            <v>57.668266444755126</v>
          </cell>
          <cell r="AF434">
            <v>58.023043668977046</v>
          </cell>
          <cell r="AG434">
            <v>58.275264026798148</v>
          </cell>
        </row>
        <row r="435">
          <cell r="B435">
            <v>5</v>
          </cell>
          <cell r="C435">
            <v>5</v>
          </cell>
          <cell r="D435">
            <v>7.002801120448181</v>
          </cell>
          <cell r="E435">
            <v>8.0080080080080069</v>
          </cell>
          <cell r="F435">
            <v>9.0090090090090094</v>
          </cell>
          <cell r="G435">
            <v>10</v>
          </cell>
          <cell r="H435">
            <v>10</v>
          </cell>
          <cell r="I435">
            <v>10.000000000000002</v>
          </cell>
          <cell r="J435">
            <v>10.000000000000002</v>
          </cell>
          <cell r="K435">
            <v>10</v>
          </cell>
          <cell r="L435">
            <v>10.010010010009971</v>
          </cell>
          <cell r="M435">
            <v>10.000596220240601</v>
          </cell>
          <cell r="N435">
            <v>10.101986380583666</v>
          </cell>
          <cell r="O435">
            <v>10.102698627318162</v>
          </cell>
          <cell r="P435">
            <v>10.000498860488493</v>
          </cell>
          <cell r="Q435">
            <v>11.001648682328531</v>
          </cell>
          <cell r="R435">
            <v>10.302731211361973</v>
          </cell>
          <cell r="S435">
            <v>10.005349448261656</v>
          </cell>
          <cell r="T435">
            <v>9.2129563013112783</v>
          </cell>
          <cell r="U435">
            <v>8.011901676603312</v>
          </cell>
          <cell r="V435">
            <v>6.9902008989656723</v>
          </cell>
          <cell r="W435">
            <v>4.9971875161466057</v>
          </cell>
          <cell r="X435">
            <v>3.9996468195936976</v>
          </cell>
          <cell r="Y435">
            <v>3.0001984954012726</v>
          </cell>
          <cell r="Z435">
            <v>2.4996207191198039</v>
          </cell>
          <cell r="AA435">
            <v>1.9998439437380906</v>
          </cell>
          <cell r="AB435">
            <v>0</v>
          </cell>
          <cell r="AC435">
            <v>0</v>
          </cell>
          <cell r="AD435">
            <v>0</v>
          </cell>
          <cell r="AE435">
            <v>0</v>
          </cell>
          <cell r="AF435">
            <v>0</v>
          </cell>
          <cell r="AG435">
            <v>0</v>
          </cell>
        </row>
        <row r="436">
          <cell r="B436">
            <v>0</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row>
        <row r="437">
          <cell r="B437">
            <v>0</v>
          </cell>
          <cell r="C437">
            <v>0</v>
          </cell>
          <cell r="D437">
            <v>0</v>
          </cell>
          <cell r="E437">
            <v>0</v>
          </cell>
          <cell r="F437">
            <v>0</v>
          </cell>
          <cell r="G437">
            <v>0</v>
          </cell>
          <cell r="H437">
            <v>0</v>
          </cell>
          <cell r="I437">
            <v>0</v>
          </cell>
          <cell r="J437">
            <v>0</v>
          </cell>
          <cell r="K437">
            <v>0</v>
          </cell>
          <cell r="L437">
            <v>1.9792062669477134E-13</v>
          </cell>
          <cell r="M437">
            <v>0.22172794209404201</v>
          </cell>
          <cell r="N437">
            <v>0.467862927430585</v>
          </cell>
          <cell r="O437">
            <v>0.74477771768974399</v>
          </cell>
          <cell r="P437">
            <v>1.0381904623424614</v>
          </cell>
          <cell r="Q437">
            <v>1.2859090535764488</v>
          </cell>
          <cell r="R437">
            <v>1.5609826387617178</v>
          </cell>
          <cell r="S437">
            <v>1.8586786479956356</v>
          </cell>
          <cell r="T437">
            <v>2.1182751062573724</v>
          </cell>
          <cell r="U437">
            <v>5.2132876770181946</v>
          </cell>
          <cell r="V437">
            <v>8.591333360530049</v>
          </cell>
          <cell r="W437">
            <v>11.925495132171973</v>
          </cell>
          <cell r="X437">
            <v>14.914492350960117</v>
          </cell>
          <cell r="Y437">
            <v>18.368773785909184</v>
          </cell>
          <cell r="Z437">
            <v>18.095736544195482</v>
          </cell>
          <cell r="AA437">
            <v>17.811608807504047</v>
          </cell>
          <cell r="AB437">
            <v>17.754151763276635</v>
          </cell>
          <cell r="AC437">
            <v>17.610385834459034</v>
          </cell>
          <cell r="AD437">
            <v>17.342429341489389</v>
          </cell>
          <cell r="AE437">
            <v>17.695516000096369</v>
          </cell>
          <cell r="AF437">
            <v>17.458220868705279</v>
          </cell>
          <cell r="AG437">
            <v>17.348958558384453</v>
          </cell>
        </row>
        <row r="438">
          <cell r="B438">
            <v>0</v>
          </cell>
          <cell r="C438">
            <v>0</v>
          </cell>
          <cell r="D438">
            <v>0</v>
          </cell>
          <cell r="E438">
            <v>0</v>
          </cell>
          <cell r="F438">
            <v>0</v>
          </cell>
          <cell r="G438">
            <v>0</v>
          </cell>
          <cell r="H438">
            <v>0</v>
          </cell>
          <cell r="I438">
            <v>0</v>
          </cell>
          <cell r="J438">
            <v>0</v>
          </cell>
          <cell r="K438">
            <v>0</v>
          </cell>
          <cell r="L438">
            <v>1.9792062669477134E-13</v>
          </cell>
          <cell r="M438">
            <v>0.1723337043095842</v>
          </cell>
          <cell r="N438">
            <v>0.36363730539217004</v>
          </cell>
          <cell r="O438">
            <v>0.57886390756403561</v>
          </cell>
          <cell r="P438">
            <v>0.806913221962968</v>
          </cell>
          <cell r="Q438">
            <v>0.9994476497419772</v>
          </cell>
          <cell r="R438">
            <v>1.2132432112981186</v>
          </cell>
          <cell r="S438">
            <v>1.4446216092795923</v>
          </cell>
          <cell r="T438">
            <v>1.6463878767846027</v>
          </cell>
          <cell r="U438">
            <v>4.0519258354492811</v>
          </cell>
          <cell r="V438">
            <v>6.6774457427217691</v>
          </cell>
          <cell r="W438">
            <v>9.2688577381960595</v>
          </cell>
          <cell r="X438">
            <v>11.591997339005678</v>
          </cell>
          <cell r="Y438">
            <v>14.276769992332261</v>
          </cell>
          <cell r="Z438">
            <v>14.064557138893038</v>
          </cell>
          <cell r="AA438">
            <v>13.843724415246717</v>
          </cell>
          <cell r="AB438">
            <v>13.799067051917252</v>
          </cell>
          <cell r="AC438">
            <v>13.687327796897552</v>
          </cell>
          <cell r="AD438">
            <v>13.479063856001602</v>
          </cell>
          <cell r="AE438">
            <v>13.753493552346384</v>
          </cell>
          <cell r="AF438">
            <v>13.569060554768198</v>
          </cell>
          <cell r="AG438">
            <v>13.484138562072207</v>
          </cell>
        </row>
        <row r="439">
          <cell r="B439">
            <v>0</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row>
        <row r="440">
          <cell r="B440">
            <v>0</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row>
        <row r="478">
          <cell r="B478">
            <v>0</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row>
        <row r="479">
          <cell r="B479">
            <v>22</v>
          </cell>
          <cell r="C479">
            <v>21</v>
          </cell>
          <cell r="D479">
            <v>19.999999999999996</v>
          </cell>
          <cell r="E479">
            <v>19</v>
          </cell>
          <cell r="F479">
            <v>17.999999999999996</v>
          </cell>
          <cell r="G479">
            <v>17.000000000000004</v>
          </cell>
          <cell r="H479">
            <v>17</v>
          </cell>
          <cell r="I479">
            <v>17</v>
          </cell>
          <cell r="J479">
            <v>17</v>
          </cell>
          <cell r="K479">
            <v>17</v>
          </cell>
          <cell r="L479">
            <v>16.999999999999936</v>
          </cell>
          <cell r="M479">
            <v>17.007877083357386</v>
          </cell>
          <cell r="N479">
            <v>17.015416095315281</v>
          </cell>
          <cell r="O479">
            <v>17.02220095980061</v>
          </cell>
          <cell r="P479">
            <v>17.028344929031171</v>
          </cell>
          <cell r="Q479">
            <v>17.037223112686281</v>
          </cell>
          <cell r="R479">
            <v>16.222303886494629</v>
          </cell>
          <cell r="S479">
            <v>15.012333035317999</v>
          </cell>
          <cell r="T479">
            <v>13.50927894299541</v>
          </cell>
          <cell r="U479">
            <v>11.537288153239638</v>
          </cell>
          <cell r="V479">
            <v>9.8466399382174146</v>
          </cell>
          <cell r="W479">
            <v>9.1516226579766133</v>
          </cell>
          <cell r="X479">
            <v>8.8698064735062747</v>
          </cell>
          <cell r="Y479">
            <v>7.168924154519611</v>
          </cell>
          <cell r="Z479">
            <v>6.143088120200253</v>
          </cell>
          <cell r="AA479">
            <v>5.1279713361460075</v>
          </cell>
          <cell r="AB479">
            <v>4.0958620691654746</v>
          </cell>
          <cell r="AC479">
            <v>3.8097874323992214</v>
          </cell>
          <cell r="AD479">
            <v>3.6060575522146978</v>
          </cell>
          <cell r="AE479">
            <v>3.0015008395325919</v>
          </cell>
          <cell r="AF479">
            <v>3.0041554629215117</v>
          </cell>
          <cell r="AG479">
            <v>3.603729842402676</v>
          </cell>
        </row>
        <row r="480">
          <cell r="B480">
            <v>1</v>
          </cell>
          <cell r="C480">
            <v>1</v>
          </cell>
          <cell r="D480">
            <v>0.99999999999999989</v>
          </cell>
          <cell r="E480">
            <v>1</v>
          </cell>
          <cell r="F480">
            <v>0.99999999999999989</v>
          </cell>
          <cell r="G480">
            <v>1</v>
          </cell>
          <cell r="H480">
            <v>1</v>
          </cell>
          <cell r="I480">
            <v>1</v>
          </cell>
          <cell r="J480">
            <v>1</v>
          </cell>
          <cell r="K480">
            <v>1.0000000000000002</v>
          </cell>
          <cell r="L480">
            <v>0.99999999999999623</v>
          </cell>
          <cell r="M480">
            <v>1.0004633578445521</v>
          </cell>
          <cell r="N480">
            <v>1.0009068291361931</v>
          </cell>
          <cell r="O480">
            <v>1.0013059388118004</v>
          </cell>
          <cell r="P480">
            <v>1.0016673487665393</v>
          </cell>
          <cell r="Q480">
            <v>1.0021895948638988</v>
          </cell>
          <cell r="R480">
            <v>1.0013767831169524</v>
          </cell>
          <cell r="S480">
            <v>1.0008222023545332</v>
          </cell>
          <cell r="T480">
            <v>1.000687329110771</v>
          </cell>
          <cell r="U480">
            <v>1.0032424481077948</v>
          </cell>
          <cell r="V480">
            <v>1.004759177369124</v>
          </cell>
          <cell r="W480">
            <v>1.0056728195578697</v>
          </cell>
          <cell r="X480">
            <v>1.007932553807531</v>
          </cell>
          <cell r="Y480">
            <v>1.0097076273971284</v>
          </cell>
          <cell r="Z480">
            <v>1.0070636262623367</v>
          </cell>
          <cell r="AA480">
            <v>1.0054845757149034</v>
          </cell>
          <cell r="AB480">
            <v>0</v>
          </cell>
          <cell r="AC480">
            <v>0</v>
          </cell>
          <cell r="AD480">
            <v>0</v>
          </cell>
          <cell r="AE480">
            <v>0</v>
          </cell>
          <cell r="AF480">
            <v>0</v>
          </cell>
          <cell r="AG480">
            <v>0</v>
          </cell>
        </row>
        <row r="481">
          <cell r="B481">
            <v>65</v>
          </cell>
          <cell r="C481">
            <v>65</v>
          </cell>
          <cell r="D481">
            <v>64.999999999999986</v>
          </cell>
          <cell r="E481">
            <v>65</v>
          </cell>
          <cell r="F481">
            <v>65</v>
          </cell>
          <cell r="G481">
            <v>65</v>
          </cell>
          <cell r="H481">
            <v>65</v>
          </cell>
          <cell r="I481">
            <v>65</v>
          </cell>
          <cell r="J481">
            <v>65.000000000000014</v>
          </cell>
          <cell r="K481">
            <v>65</v>
          </cell>
          <cell r="L481">
            <v>64.999999999999744</v>
          </cell>
          <cell r="M481">
            <v>64.930071924111431</v>
          </cell>
          <cell r="N481">
            <v>64.858762528025309</v>
          </cell>
          <cell r="O481">
            <v>64.784494241123497</v>
          </cell>
          <cell r="P481">
            <v>64.707710730318425</v>
          </cell>
          <cell r="Q481">
            <v>64.641228868721484</v>
          </cell>
          <cell r="R481">
            <v>64.408554690082369</v>
          </cell>
          <cell r="S481">
            <v>63.584236159988208</v>
          </cell>
          <cell r="T481">
            <v>63.043301733978574</v>
          </cell>
          <cell r="U481">
            <v>62.301356027494052</v>
          </cell>
          <cell r="V481">
            <v>62.295068996885682</v>
          </cell>
          <cell r="W481">
            <v>62.351714812587922</v>
          </cell>
          <cell r="X481">
            <v>61.959629947656545</v>
          </cell>
          <cell r="Y481">
            <v>63.005755949580802</v>
          </cell>
          <cell r="Z481">
            <v>64.250659355537081</v>
          </cell>
          <cell r="AA481">
            <v>65.306223192682992</v>
          </cell>
          <cell r="AB481">
            <v>65.633692181505296</v>
          </cell>
          <cell r="AC481">
            <v>65.2917359862018</v>
          </cell>
          <cell r="AD481">
            <v>65.810550327918222</v>
          </cell>
          <cell r="AE481">
            <v>65.73286838576378</v>
          </cell>
          <cell r="AF481">
            <v>66.769777869449086</v>
          </cell>
          <cell r="AG481">
            <v>65.768069623848845</v>
          </cell>
        </row>
        <row r="482">
          <cell r="B482">
            <v>12</v>
          </cell>
          <cell r="C482">
            <v>13</v>
          </cell>
          <cell r="D482">
            <v>13.999999999999998</v>
          </cell>
          <cell r="E482">
            <v>15</v>
          </cell>
          <cell r="F482">
            <v>15.999999999999998</v>
          </cell>
          <cell r="G482">
            <v>17.000000000000004</v>
          </cell>
          <cell r="H482">
            <v>17</v>
          </cell>
          <cell r="I482">
            <v>17</v>
          </cell>
          <cell r="J482">
            <v>17</v>
          </cell>
          <cell r="K482">
            <v>17</v>
          </cell>
          <cell r="L482">
            <v>16.999999999999936</v>
          </cell>
          <cell r="M482">
            <v>17.007877083357386</v>
          </cell>
          <cell r="N482">
            <v>17.015416095315281</v>
          </cell>
          <cell r="O482">
            <v>17.02220095980061</v>
          </cell>
          <cell r="P482">
            <v>17.028344929031171</v>
          </cell>
          <cell r="Q482">
            <v>17.037223112686281</v>
          </cell>
          <cell r="R482">
            <v>18.024782096105142</v>
          </cell>
          <cell r="S482">
            <v>20.016444047090669</v>
          </cell>
          <cell r="T482">
            <v>22.015121240436962</v>
          </cell>
          <cell r="U482">
            <v>24.077818754587071</v>
          </cell>
          <cell r="V482">
            <v>25.118979434228095</v>
          </cell>
          <cell r="W482">
            <v>25.141820488946742</v>
          </cell>
          <cell r="X482">
            <v>25.198313845188274</v>
          </cell>
          <cell r="Y482">
            <v>25.24269068492821</v>
          </cell>
          <cell r="Z482">
            <v>25.176590656558417</v>
          </cell>
          <cell r="AA482">
            <v>25.137114392872583</v>
          </cell>
          <cell r="AB482">
            <v>27.172548361292908</v>
          </cell>
          <cell r="AC482">
            <v>27.570830102889104</v>
          </cell>
          <cell r="AD482">
            <v>27.646441233646019</v>
          </cell>
          <cell r="AE482">
            <v>28.314157919590787</v>
          </cell>
          <cell r="AF482">
            <v>27.521940369990617</v>
          </cell>
          <cell r="AG482">
            <v>27.62859545842052</v>
          </cell>
        </row>
        <row r="483">
          <cell r="B483">
            <v>0</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row>
        <row r="484">
          <cell r="B484">
            <v>0</v>
          </cell>
          <cell r="C484">
            <v>0</v>
          </cell>
          <cell r="D484">
            <v>0</v>
          </cell>
          <cell r="E484">
            <v>0</v>
          </cell>
          <cell r="F484">
            <v>0</v>
          </cell>
          <cell r="G484">
            <v>0</v>
          </cell>
          <cell r="H484">
            <v>0</v>
          </cell>
          <cell r="I484">
            <v>0</v>
          </cell>
          <cell r="J484">
            <v>0</v>
          </cell>
          <cell r="K484">
            <v>0</v>
          </cell>
          <cell r="L484">
            <v>1.904976637538434E-13</v>
          </cell>
          <cell r="M484">
            <v>2.2806621260259442E-2</v>
          </cell>
          <cell r="N484">
            <v>4.6495328502222835E-2</v>
          </cell>
          <cell r="O484">
            <v>7.2099732935451258E-2</v>
          </cell>
          <cell r="P484">
            <v>9.9332437036488169E-2</v>
          </cell>
          <cell r="Q484">
            <v>0.11980054242286566</v>
          </cell>
          <cell r="R484">
            <v>0.14563754776060364</v>
          </cell>
          <cell r="S484">
            <v>0.16397353104222714</v>
          </cell>
          <cell r="T484">
            <v>0.18327093546446613</v>
          </cell>
          <cell r="U484">
            <v>0.45871564450312319</v>
          </cell>
          <cell r="V484">
            <v>0.73652717909960008</v>
          </cell>
          <cell r="W484">
            <v>0.99750628828107613</v>
          </cell>
          <cell r="X484">
            <v>1.2587109523679756</v>
          </cell>
          <cell r="Y484">
            <v>1.5171370863348324</v>
          </cell>
          <cell r="Z484">
            <v>1.4533066573830087</v>
          </cell>
          <cell r="AA484">
            <v>1.4535649377607056</v>
          </cell>
          <cell r="AB484">
            <v>1.3154318971501291</v>
          </cell>
          <cell r="AC484">
            <v>1.4129881567981244</v>
          </cell>
          <cell r="AD484">
            <v>1.2470906528467611</v>
          </cell>
          <cell r="AE484">
            <v>1.253256983972985</v>
          </cell>
          <cell r="AF484">
            <v>1.1482284725031724</v>
          </cell>
          <cell r="AG484">
            <v>1.2736949293988487</v>
          </cell>
        </row>
        <row r="485">
          <cell r="B485">
            <v>0</v>
          </cell>
          <cell r="C485">
            <v>0</v>
          </cell>
          <cell r="D485">
            <v>0</v>
          </cell>
          <cell r="E485">
            <v>0</v>
          </cell>
          <cell r="F485">
            <v>0</v>
          </cell>
          <cell r="G485">
            <v>0</v>
          </cell>
          <cell r="H485">
            <v>0</v>
          </cell>
          <cell r="I485">
            <v>0</v>
          </cell>
          <cell r="J485">
            <v>0</v>
          </cell>
          <cell r="K485">
            <v>0</v>
          </cell>
          <cell r="L485">
            <v>1.904976637538434E-13</v>
          </cell>
          <cell r="M485">
            <v>3.0903930068992346E-2</v>
          </cell>
          <cell r="N485">
            <v>6.3003123705693595E-2</v>
          </cell>
          <cell r="O485">
            <v>9.7698167528037269E-2</v>
          </cell>
          <cell r="P485">
            <v>0.1345996258162144</v>
          </cell>
          <cell r="Q485">
            <v>0.16233476861919363</v>
          </cell>
          <cell r="R485">
            <v>0.19734499644029649</v>
          </cell>
          <cell r="S485">
            <v>0.22219102420637085</v>
          </cell>
          <cell r="T485">
            <v>0.24833981801382479</v>
          </cell>
          <cell r="U485">
            <v>0.62157897206830737</v>
          </cell>
          <cell r="V485">
            <v>0.99802527420008791</v>
          </cell>
          <cell r="W485">
            <v>1.3516629326497771</v>
          </cell>
          <cell r="X485">
            <v>1.7056062274734118</v>
          </cell>
          <cell r="Y485">
            <v>2.0557844972394257</v>
          </cell>
          <cell r="Z485">
            <v>1.9692915840589087</v>
          </cell>
          <cell r="AA485">
            <v>1.9696415648228045</v>
          </cell>
          <cell r="AB485">
            <v>1.7824654908862041</v>
          </cell>
          <cell r="AC485">
            <v>1.9146583217117437</v>
          </cell>
          <cell r="AD485">
            <v>1.6898602333742876</v>
          </cell>
          <cell r="AE485">
            <v>1.6982158711398638</v>
          </cell>
          <cell r="AF485">
            <v>1.5558978251356006</v>
          </cell>
          <cell r="AG485">
            <v>1.7259101459291122</v>
          </cell>
        </row>
        <row r="486">
          <cell r="B486">
            <v>0</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row>
        <row r="487">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row>
        <row r="528">
          <cell r="B528">
            <v>0</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row>
        <row r="529">
          <cell r="B529">
            <v>75.999999999999986</v>
          </cell>
          <cell r="C529">
            <v>75.999999999999986</v>
          </cell>
          <cell r="D529">
            <v>76</v>
          </cell>
          <cell r="E529">
            <v>76</v>
          </cell>
          <cell r="F529">
            <v>76</v>
          </cell>
          <cell r="G529">
            <v>76</v>
          </cell>
          <cell r="H529">
            <v>75.999999999999986</v>
          </cell>
          <cell r="I529">
            <v>76</v>
          </cell>
          <cell r="J529">
            <v>76</v>
          </cell>
          <cell r="K529">
            <v>76</v>
          </cell>
          <cell r="L529">
            <v>75.999999999999588</v>
          </cell>
          <cell r="M529">
            <v>75.681173394356549</v>
          </cell>
          <cell r="N529">
            <v>75.331019162588319</v>
          </cell>
          <cell r="O529">
            <v>74.973261936415696</v>
          </cell>
          <cell r="P529">
            <v>74.476456876501288</v>
          </cell>
          <cell r="Q529">
            <v>74.023742026764097</v>
          </cell>
          <cell r="R529">
            <v>73.590978582152175</v>
          </cell>
          <cell r="S529">
            <v>73.180238922448112</v>
          </cell>
          <cell r="T529">
            <v>72.389271248258581</v>
          </cell>
          <cell r="U529">
            <v>64.879661271718248</v>
          </cell>
          <cell r="V529">
            <v>57.48037257068038</v>
          </cell>
          <cell r="W529">
            <v>46.304572009686829</v>
          </cell>
          <cell r="X529">
            <v>33.337852192506162</v>
          </cell>
          <cell r="Y529">
            <v>28.942421550072677</v>
          </cell>
          <cell r="Z529">
            <v>28.862029785885813</v>
          </cell>
          <cell r="AA529">
            <v>27.809137305476007</v>
          </cell>
          <cell r="AB529">
            <v>27.503369415428796</v>
          </cell>
          <cell r="AC529">
            <v>27.127231559501375</v>
          </cell>
          <cell r="AD529">
            <v>26.188165670280199</v>
          </cell>
          <cell r="AE529">
            <v>23.309263145923769</v>
          </cell>
          <cell r="AF529">
            <v>22.883017030337633</v>
          </cell>
          <cell r="AG529">
            <v>24.99428408453803</v>
          </cell>
        </row>
        <row r="530">
          <cell r="B530">
            <v>0</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row>
        <row r="531">
          <cell r="B531">
            <v>23</v>
          </cell>
          <cell r="C531">
            <v>22.999999999999996</v>
          </cell>
          <cell r="D531">
            <v>23.000000000000004</v>
          </cell>
          <cell r="E531">
            <v>23</v>
          </cell>
          <cell r="F531">
            <v>23</v>
          </cell>
          <cell r="G531">
            <v>23.000000000000004</v>
          </cell>
          <cell r="H531">
            <v>22.999999999999996</v>
          </cell>
          <cell r="I531">
            <v>23</v>
          </cell>
          <cell r="J531">
            <v>23.000000000000004</v>
          </cell>
          <cell r="K531">
            <v>23.000000000000004</v>
          </cell>
          <cell r="L531">
            <v>22.999999999999879</v>
          </cell>
          <cell r="M531">
            <v>23.02469560939419</v>
          </cell>
          <cell r="N531">
            <v>23.070751541138904</v>
          </cell>
          <cell r="O531">
            <v>23.053275729111778</v>
          </cell>
          <cell r="P531">
            <v>23.116848963016594</v>
          </cell>
          <cell r="Q531">
            <v>23.101032111473192</v>
          </cell>
          <cell r="R531">
            <v>23.122848461605191</v>
          </cell>
          <cell r="S531">
            <v>23.151932533924434</v>
          </cell>
          <cell r="T531">
            <v>23.182306303396651</v>
          </cell>
          <cell r="U531">
            <v>23.686225543643168</v>
          </cell>
          <cell r="V531">
            <v>24.037246711375431</v>
          </cell>
          <cell r="W531">
            <v>23.282794945118741</v>
          </cell>
          <cell r="X531">
            <v>23.394983994741171</v>
          </cell>
          <cell r="Y531">
            <v>19.43893984706374</v>
          </cell>
          <cell r="Z531">
            <v>21.222080724916037</v>
          </cell>
          <cell r="AA531">
            <v>22.816680212998754</v>
          </cell>
          <cell r="AB531">
            <v>26.085243103831601</v>
          </cell>
          <cell r="AC531">
            <v>25.524305193358465</v>
          </cell>
          <cell r="AD531">
            <v>27.502629584232491</v>
          </cell>
          <cell r="AE531">
            <v>32.412880941112881</v>
          </cell>
          <cell r="AF531">
            <v>31.676490823655151</v>
          </cell>
          <cell r="AG531">
            <v>26.248823440132607</v>
          </cell>
        </row>
        <row r="532">
          <cell r="B532">
            <v>0</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row>
        <row r="533">
          <cell r="B533">
            <v>0</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row>
        <row r="534">
          <cell r="B534">
            <v>0</v>
          </cell>
          <cell r="C534">
            <v>0</v>
          </cell>
          <cell r="D534">
            <v>0</v>
          </cell>
          <cell r="E534">
            <v>0</v>
          </cell>
          <cell r="F534">
            <v>0</v>
          </cell>
          <cell r="G534">
            <v>0</v>
          </cell>
          <cell r="H534">
            <v>0</v>
          </cell>
          <cell r="I534">
            <v>0</v>
          </cell>
          <cell r="J534">
            <v>0</v>
          </cell>
          <cell r="K534">
            <v>0</v>
          </cell>
          <cell r="L534">
            <v>2.739579718078335E-13</v>
          </cell>
          <cell r="M534">
            <v>0.28744489268649659</v>
          </cell>
          <cell r="N534">
            <v>0.58375528008259614</v>
          </cell>
          <cell r="O534">
            <v>0.95254744368938848</v>
          </cell>
          <cell r="P534">
            <v>1.3747712666975751</v>
          </cell>
          <cell r="Q534">
            <v>1.8350045700884197</v>
          </cell>
          <cell r="R534">
            <v>2.2371511870889274</v>
          </cell>
          <cell r="S534">
            <v>2.6102573264089268</v>
          </cell>
          <cell r="T534">
            <v>3.3549896816965017</v>
          </cell>
          <cell r="U534">
            <v>10.205023501591596</v>
          </cell>
          <cell r="V534">
            <v>17.103339154649095</v>
          </cell>
          <cell r="W534">
            <v>28.806120036491645</v>
          </cell>
          <cell r="X534">
            <v>41.395505343804842</v>
          </cell>
          <cell r="Y534">
            <v>49.570823737498642</v>
          </cell>
          <cell r="Z534">
            <v>47.930553121013226</v>
          </cell>
          <cell r="AA534">
            <v>47.426603289422658</v>
          </cell>
          <cell r="AB534">
            <v>45.546991274058193</v>
          </cell>
          <cell r="AC534">
            <v>46.464020070121684</v>
          </cell>
          <cell r="AD534">
            <v>45.431327817075726</v>
          </cell>
          <cell r="AE534">
            <v>43.438971758560832</v>
          </cell>
          <cell r="AF534">
            <v>44.585357769596193</v>
          </cell>
          <cell r="AG534">
            <v>47.832615082953986</v>
          </cell>
        </row>
        <row r="535">
          <cell r="B535">
            <v>0</v>
          </cell>
          <cell r="C535">
            <v>0</v>
          </cell>
          <cell r="D535">
            <v>0</v>
          </cell>
          <cell r="E535">
            <v>0</v>
          </cell>
          <cell r="F535">
            <v>0</v>
          </cell>
          <cell r="G535">
            <v>0</v>
          </cell>
          <cell r="H535">
            <v>0</v>
          </cell>
          <cell r="I535">
            <v>0</v>
          </cell>
          <cell r="J535">
            <v>0</v>
          </cell>
          <cell r="K535">
            <v>0</v>
          </cell>
          <cell r="L535">
            <v>2.739579718078335E-13</v>
          </cell>
          <cell r="M535">
            <v>5.6123814151983918E-3</v>
          </cell>
          <cell r="N535">
            <v>1.1397862227623914E-2</v>
          </cell>
          <cell r="O535">
            <v>1.8598554734815091E-2</v>
          </cell>
          <cell r="P535">
            <v>2.6842504088177885E-2</v>
          </cell>
          <cell r="Q535">
            <v>3.5828591175474198E-2</v>
          </cell>
          <cell r="R535">
            <v>4.3680531692591729E-2</v>
          </cell>
          <cell r="S535">
            <v>5.0965454873994773E-2</v>
          </cell>
          <cell r="T535">
            <v>6.5506405631011733E-2</v>
          </cell>
          <cell r="U535">
            <v>0.19925378984510983</v>
          </cell>
          <cell r="V535">
            <v>0.33394388019180804</v>
          </cell>
          <cell r="W535">
            <v>0.56244148650014714</v>
          </cell>
          <cell r="X535">
            <v>0.80825010555048737</v>
          </cell>
          <cell r="Y535">
            <v>0.96787376275028414</v>
          </cell>
          <cell r="Z535">
            <v>0.92423233193912269</v>
          </cell>
          <cell r="AA535">
            <v>0.90094248508431096</v>
          </cell>
          <cell r="AB535">
            <v>0.86439620668141981</v>
          </cell>
          <cell r="AC535">
            <v>0.88444317701848163</v>
          </cell>
          <cell r="AD535">
            <v>0.87787692841158926</v>
          </cell>
          <cell r="AE535">
            <v>0.83888415440250963</v>
          </cell>
          <cell r="AF535">
            <v>0.85513437641101842</v>
          </cell>
          <cell r="AG535">
            <v>0.92427739237537321</v>
          </cell>
        </row>
        <row r="536">
          <cell r="B536">
            <v>0</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row>
        <row r="537">
          <cell r="B537">
            <v>0.99999999999999989</v>
          </cell>
          <cell r="C537">
            <v>0.99999999999999989</v>
          </cell>
          <cell r="D537">
            <v>1.0000000000000002</v>
          </cell>
          <cell r="E537">
            <v>1</v>
          </cell>
          <cell r="F537">
            <v>1</v>
          </cell>
          <cell r="G537">
            <v>1</v>
          </cell>
          <cell r="H537">
            <v>0.99999999999999989</v>
          </cell>
          <cell r="I537">
            <v>1</v>
          </cell>
          <cell r="J537">
            <v>1</v>
          </cell>
          <cell r="K537">
            <v>1</v>
          </cell>
          <cell r="L537">
            <v>0.99999999999999467</v>
          </cell>
          <cell r="M537">
            <v>1.0010737221475734</v>
          </cell>
          <cell r="N537">
            <v>1.003076153962561</v>
          </cell>
          <cell r="O537">
            <v>1.002316336048338</v>
          </cell>
          <cell r="P537">
            <v>1.0050803896963736</v>
          </cell>
          <cell r="Q537">
            <v>1.0043927004988342</v>
          </cell>
          <cell r="R537">
            <v>1.0053412374610953</v>
          </cell>
          <cell r="S537">
            <v>1.0066057623445408</v>
          </cell>
          <cell r="T537">
            <v>1.0079263610172458</v>
          </cell>
          <cell r="U537">
            <v>1.029835893201877</v>
          </cell>
          <cell r="V537">
            <v>1.0450976831032794</v>
          </cell>
          <cell r="W537">
            <v>1.0440715222026342</v>
          </cell>
          <cell r="X537">
            <v>1.0634083633973259</v>
          </cell>
          <cell r="Y537">
            <v>1.0799411026146521</v>
          </cell>
          <cell r="Z537">
            <v>1.061104036245802</v>
          </cell>
          <cell r="AA537">
            <v>1.0466367070182914</v>
          </cell>
          <cell r="AB537">
            <v>0</v>
          </cell>
          <cell r="AC537">
            <v>0</v>
          </cell>
          <cell r="AD537">
            <v>0</v>
          </cell>
          <cell r="AE537">
            <v>0</v>
          </cell>
          <cell r="AF537">
            <v>0</v>
          </cell>
          <cell r="AG537">
            <v>0</v>
          </cell>
        </row>
        <row r="569">
          <cell r="B569">
            <v>0</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row>
        <row r="570">
          <cell r="B570">
            <v>76</v>
          </cell>
          <cell r="C570">
            <v>76</v>
          </cell>
          <cell r="D570">
            <v>76</v>
          </cell>
          <cell r="E570">
            <v>76</v>
          </cell>
          <cell r="F570">
            <v>76</v>
          </cell>
          <cell r="G570">
            <v>76</v>
          </cell>
          <cell r="H570">
            <v>76</v>
          </cell>
          <cell r="I570">
            <v>76</v>
          </cell>
          <cell r="J570">
            <v>76</v>
          </cell>
          <cell r="K570">
            <v>76</v>
          </cell>
          <cell r="L570">
            <v>75.999999999998337</v>
          </cell>
          <cell r="M570">
            <v>75.99623671063911</v>
          </cell>
          <cell r="N570">
            <v>75.621387387541489</v>
          </cell>
          <cell r="O570">
            <v>75.252393397090273</v>
          </cell>
          <cell r="P570">
            <v>74.748358709686187</v>
          </cell>
          <cell r="Q570">
            <v>74.150174845657361</v>
          </cell>
          <cell r="R570">
            <v>73.710089648256798</v>
          </cell>
          <cell r="S570">
            <v>73.197775441540131</v>
          </cell>
          <cell r="T570">
            <v>71.852422188358389</v>
          </cell>
          <cell r="U570">
            <v>62.109062299882801</v>
          </cell>
          <cell r="V570">
            <v>50.879570095719053</v>
          </cell>
          <cell r="W570">
            <v>46.722872891941378</v>
          </cell>
          <cell r="X570">
            <v>34.048111220750116</v>
          </cell>
          <cell r="Y570">
            <v>22.259340084440904</v>
          </cell>
          <cell r="Z570">
            <v>24.442419239000532</v>
          </cell>
          <cell r="AA570">
            <v>28.143042436984871</v>
          </cell>
          <cell r="AB570">
            <v>28.179780882470673</v>
          </cell>
          <cell r="AC570">
            <v>26.361511895889183</v>
          </cell>
          <cell r="AD570">
            <v>25.967735312307621</v>
          </cell>
          <cell r="AE570">
            <v>25.398091506957044</v>
          </cell>
          <cell r="AF570">
            <v>24.964724502434894</v>
          </cell>
          <cell r="AG570">
            <v>37.606814281375385</v>
          </cell>
        </row>
        <row r="571">
          <cell r="B571">
            <v>0</v>
          </cell>
          <cell r="C571">
            <v>0</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row>
        <row r="572">
          <cell r="B572">
            <v>23</v>
          </cell>
          <cell r="C572">
            <v>23</v>
          </cell>
          <cell r="D572">
            <v>23</v>
          </cell>
          <cell r="E572">
            <v>23</v>
          </cell>
          <cell r="F572">
            <v>23</v>
          </cell>
          <cell r="G572">
            <v>23</v>
          </cell>
          <cell r="H572">
            <v>23.000000000000004</v>
          </cell>
          <cell r="I572">
            <v>23</v>
          </cell>
          <cell r="J572">
            <v>23.000000000000004</v>
          </cell>
          <cell r="K572">
            <v>23</v>
          </cell>
          <cell r="L572">
            <v>22.999999999999496</v>
          </cell>
          <cell r="M572">
            <v>22.698875964888259</v>
          </cell>
          <cell r="N572">
            <v>22.766651110042329</v>
          </cell>
          <cell r="O572">
            <v>22.806800135032688</v>
          </cell>
          <cell r="P572">
            <v>22.836981732299812</v>
          </cell>
          <cell r="Q572">
            <v>22.932002302403561</v>
          </cell>
          <cell r="R572">
            <v>22.952250137385853</v>
          </cell>
          <cell r="S572">
            <v>23.016892956406167</v>
          </cell>
          <cell r="T572">
            <v>23.135460761357947</v>
          </cell>
          <cell r="U572">
            <v>24.067526702071344</v>
          </cell>
          <cell r="V572">
            <v>25.217603519057256</v>
          </cell>
          <cell r="W572">
            <v>25.600029318056222</v>
          </cell>
          <cell r="X572">
            <v>26.836532108021789</v>
          </cell>
          <cell r="Y572">
            <v>28.040345167414454</v>
          </cell>
          <cell r="Z572">
            <v>27.954328586651261</v>
          </cell>
          <cell r="AA572">
            <v>26.90968201145964</v>
          </cell>
          <cell r="AB572">
            <v>30.447119574163711</v>
          </cell>
          <cell r="AC572">
            <v>33.083172299621886</v>
          </cell>
          <cell r="AD572">
            <v>35.271136546244605</v>
          </cell>
          <cell r="AE572">
            <v>35.297347645495414</v>
          </cell>
          <cell r="AF572">
            <v>36.947792263603645</v>
          </cell>
          <cell r="AG572">
            <v>51.080121760135846</v>
          </cell>
        </row>
        <row r="573">
          <cell r="B573">
            <v>0</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row>
        <row r="574">
          <cell r="B574">
            <v>0</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row>
        <row r="575">
          <cell r="B575">
            <v>0</v>
          </cell>
          <cell r="C575">
            <v>0</v>
          </cell>
          <cell r="D575">
            <v>0</v>
          </cell>
          <cell r="E575">
            <v>0</v>
          </cell>
          <cell r="F575">
            <v>0</v>
          </cell>
          <cell r="G575">
            <v>0</v>
          </cell>
          <cell r="H575">
            <v>0</v>
          </cell>
          <cell r="I575">
            <v>0</v>
          </cell>
          <cell r="J575">
            <v>0</v>
          </cell>
          <cell r="K575">
            <v>0</v>
          </cell>
          <cell r="L575">
            <v>1.0892461834001589E-12</v>
          </cell>
          <cell r="M575">
            <v>0.30493684143793121</v>
          </cell>
          <cell r="N575">
            <v>0.60902533016762417</v>
          </cell>
          <cell r="O575">
            <v>0.9361016161134853</v>
          </cell>
          <cell r="P575">
            <v>1.4086251204677573</v>
          </cell>
          <cell r="Q575">
            <v>1.9076024861944301</v>
          </cell>
          <cell r="R575">
            <v>2.326547873503348</v>
          </cell>
          <cell r="S575">
            <v>2.7713715599212652</v>
          </cell>
          <cell r="T575">
            <v>3.9929337568317771</v>
          </cell>
          <cell r="U575">
            <v>12.763167530994249</v>
          </cell>
          <cell r="V575">
            <v>22.791918741212349</v>
          </cell>
          <cell r="W575">
            <v>26.549343194493328</v>
          </cell>
          <cell r="X575">
            <v>37.933130587174276</v>
          </cell>
          <cell r="Y575">
            <v>48.46505725178276</v>
          </cell>
          <cell r="Z575">
            <v>46.428700553060331</v>
          </cell>
          <cell r="AA575">
            <v>43.826038801077992</v>
          </cell>
          <cell r="AB575">
            <v>41.373099543365619</v>
          </cell>
          <cell r="AC575">
            <v>40.555315804488934</v>
          </cell>
          <cell r="AD575">
            <v>38.761128141447777</v>
          </cell>
          <cell r="AE575">
            <v>39.304560847547535</v>
          </cell>
          <cell r="AF575">
            <v>38.087483233961464</v>
          </cell>
          <cell r="AG575">
            <v>11.313063958488769</v>
          </cell>
        </row>
        <row r="576">
          <cell r="B576">
            <v>0</v>
          </cell>
          <cell r="C576">
            <v>0</v>
          </cell>
          <cell r="D576">
            <v>0</v>
          </cell>
          <cell r="E576">
            <v>0</v>
          </cell>
          <cell r="F576">
            <v>0</v>
          </cell>
          <cell r="G576">
            <v>0</v>
          </cell>
          <cell r="H576">
            <v>0</v>
          </cell>
          <cell r="I576">
            <v>0</v>
          </cell>
          <cell r="J576">
            <v>0</v>
          </cell>
          <cell r="K576">
            <v>0</v>
          </cell>
          <cell r="L576">
            <v>1.0892461834001589E-12</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row>
        <row r="577">
          <cell r="B577">
            <v>0</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row>
        <row r="578">
          <cell r="B578">
            <v>1</v>
          </cell>
          <cell r="C578">
            <v>1</v>
          </cell>
          <cell r="D578">
            <v>1</v>
          </cell>
          <cell r="E578">
            <v>1</v>
          </cell>
          <cell r="F578">
            <v>1</v>
          </cell>
          <cell r="G578">
            <v>1</v>
          </cell>
          <cell r="H578">
            <v>1</v>
          </cell>
          <cell r="I578">
            <v>1</v>
          </cell>
          <cell r="J578">
            <v>1</v>
          </cell>
          <cell r="K578">
            <v>1</v>
          </cell>
          <cell r="L578">
            <v>0.99999999999997813</v>
          </cell>
          <cell r="M578">
            <v>0.999950483034725</v>
          </cell>
          <cell r="N578">
            <v>1.002936172248561</v>
          </cell>
          <cell r="O578">
            <v>1.0047048517635546</v>
          </cell>
          <cell r="P578">
            <v>1.0060344375462473</v>
          </cell>
          <cell r="Q578">
            <v>1.0102203657446507</v>
          </cell>
          <cell r="R578">
            <v>1.0111123408540024</v>
          </cell>
          <cell r="S578">
            <v>1.0139600421324304</v>
          </cell>
          <cell r="T578">
            <v>1.0191832934518923</v>
          </cell>
          <cell r="U578">
            <v>1.0602434670516012</v>
          </cell>
          <cell r="V578">
            <v>1.1109076440113332</v>
          </cell>
          <cell r="W578">
            <v>1.1277545955090849</v>
          </cell>
          <cell r="X578">
            <v>1.1822260840538235</v>
          </cell>
          <cell r="Y578">
            <v>1.2352574963618703</v>
          </cell>
          <cell r="Z578">
            <v>1.1745516212878679</v>
          </cell>
          <cell r="AA578">
            <v>1.1212367504774849</v>
          </cell>
          <cell r="AB578">
            <v>0</v>
          </cell>
          <cell r="AC578">
            <v>0</v>
          </cell>
          <cell r="AD578">
            <v>0</v>
          </cell>
          <cell r="AE578">
            <v>0</v>
          </cell>
          <cell r="AF578">
            <v>0</v>
          </cell>
          <cell r="AG578">
            <v>0</v>
          </cell>
        </row>
        <row r="612">
          <cell r="B612">
            <v>0</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row>
        <row r="613">
          <cell r="B613">
            <v>0</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row>
        <row r="614">
          <cell r="B614">
            <v>0</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row>
        <row r="615">
          <cell r="B615">
            <v>50</v>
          </cell>
          <cell r="C615">
            <v>50</v>
          </cell>
          <cell r="D615">
            <v>50</v>
          </cell>
          <cell r="E615">
            <v>50</v>
          </cell>
          <cell r="F615">
            <v>50</v>
          </cell>
          <cell r="G615">
            <v>50</v>
          </cell>
          <cell r="H615">
            <v>50</v>
          </cell>
          <cell r="I615">
            <v>50</v>
          </cell>
          <cell r="J615">
            <v>50</v>
          </cell>
          <cell r="K615">
            <v>50</v>
          </cell>
          <cell r="L615">
            <v>50</v>
          </cell>
          <cell r="M615">
            <v>50</v>
          </cell>
          <cell r="N615">
            <v>50</v>
          </cell>
          <cell r="O615">
            <v>50</v>
          </cell>
          <cell r="P615">
            <v>50</v>
          </cell>
          <cell r="Q615">
            <v>50</v>
          </cell>
          <cell r="R615">
            <v>50</v>
          </cell>
          <cell r="S615">
            <v>50</v>
          </cell>
          <cell r="T615">
            <v>50</v>
          </cell>
          <cell r="U615">
            <v>50</v>
          </cell>
          <cell r="V615">
            <v>50</v>
          </cell>
          <cell r="W615">
            <v>50</v>
          </cell>
          <cell r="X615">
            <v>50</v>
          </cell>
          <cell r="Y615">
            <v>50</v>
          </cell>
          <cell r="Z615">
            <v>50</v>
          </cell>
          <cell r="AA615">
            <v>50</v>
          </cell>
          <cell r="AB615">
            <v>50</v>
          </cell>
          <cell r="AC615">
            <v>50</v>
          </cell>
          <cell r="AD615">
            <v>50</v>
          </cell>
          <cell r="AE615">
            <v>50</v>
          </cell>
          <cell r="AF615">
            <v>50</v>
          </cell>
          <cell r="AG615">
            <v>50</v>
          </cell>
        </row>
        <row r="616">
          <cell r="B616">
            <v>50</v>
          </cell>
          <cell r="C616">
            <v>50</v>
          </cell>
          <cell r="D616">
            <v>50</v>
          </cell>
          <cell r="E616">
            <v>50</v>
          </cell>
          <cell r="F616">
            <v>50</v>
          </cell>
          <cell r="G616">
            <v>50</v>
          </cell>
          <cell r="H616">
            <v>50</v>
          </cell>
          <cell r="I616">
            <v>50</v>
          </cell>
          <cell r="J616">
            <v>50</v>
          </cell>
          <cell r="K616">
            <v>50</v>
          </cell>
          <cell r="L616">
            <v>50</v>
          </cell>
          <cell r="M616">
            <v>50</v>
          </cell>
          <cell r="N616">
            <v>50</v>
          </cell>
          <cell r="O616">
            <v>50</v>
          </cell>
          <cell r="P616">
            <v>50</v>
          </cell>
          <cell r="Q616">
            <v>50</v>
          </cell>
          <cell r="R616">
            <v>50</v>
          </cell>
          <cell r="S616">
            <v>50</v>
          </cell>
          <cell r="T616">
            <v>50</v>
          </cell>
          <cell r="U616">
            <v>50</v>
          </cell>
          <cell r="V616">
            <v>50</v>
          </cell>
          <cell r="W616">
            <v>50</v>
          </cell>
          <cell r="X616">
            <v>50</v>
          </cell>
          <cell r="Y616">
            <v>50</v>
          </cell>
          <cell r="Z616">
            <v>50</v>
          </cell>
          <cell r="AA616">
            <v>50</v>
          </cell>
          <cell r="AB616">
            <v>50</v>
          </cell>
          <cell r="AC616">
            <v>50</v>
          </cell>
          <cell r="AD616">
            <v>50</v>
          </cell>
          <cell r="AE616">
            <v>50</v>
          </cell>
          <cell r="AF616">
            <v>50</v>
          </cell>
          <cell r="AG616">
            <v>50</v>
          </cell>
        </row>
        <row r="617">
          <cell r="B617">
            <v>0</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row>
        <row r="618">
          <cell r="B618">
            <v>0</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row>
        <row r="619">
          <cell r="B619">
            <v>0</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row>
        <row r="620">
          <cell r="B620">
            <v>0</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row>
        <row r="621">
          <cell r="B621">
            <v>0</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row>
        <row r="656">
          <cell r="B656">
            <v>0</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row>
        <row r="657">
          <cell r="B657">
            <v>0</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row>
        <row r="658">
          <cell r="B658">
            <v>0</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row>
        <row r="659">
          <cell r="B659">
            <v>0</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1</v>
          </cell>
          <cell r="V659">
            <v>2.9999999999999996</v>
          </cell>
          <cell r="W659">
            <v>5.0000000000000009</v>
          </cell>
          <cell r="X659">
            <v>6.9999999999999991</v>
          </cell>
          <cell r="Y659">
            <v>9</v>
          </cell>
          <cell r="Z659">
            <v>15</v>
          </cell>
          <cell r="AA659">
            <v>27</v>
          </cell>
          <cell r="AB659">
            <v>34</v>
          </cell>
          <cell r="AC659">
            <v>40</v>
          </cell>
          <cell r="AD659">
            <v>40</v>
          </cell>
          <cell r="AE659">
            <v>40</v>
          </cell>
          <cell r="AF659">
            <v>40</v>
          </cell>
          <cell r="AG659">
            <v>40</v>
          </cell>
        </row>
        <row r="660">
          <cell r="B660">
            <v>96</v>
          </cell>
          <cell r="C660">
            <v>96</v>
          </cell>
          <cell r="D660">
            <v>96.000000000000014</v>
          </cell>
          <cell r="E660">
            <v>96</v>
          </cell>
          <cell r="F660">
            <v>96</v>
          </cell>
          <cell r="G660">
            <v>96</v>
          </cell>
          <cell r="H660">
            <v>96</v>
          </cell>
          <cell r="I660">
            <v>96</v>
          </cell>
          <cell r="J660">
            <v>96.000000000000014</v>
          </cell>
          <cell r="K660">
            <v>96.000000000000014</v>
          </cell>
          <cell r="L660">
            <v>96</v>
          </cell>
          <cell r="M660">
            <v>96</v>
          </cell>
          <cell r="N660">
            <v>96</v>
          </cell>
          <cell r="O660">
            <v>96</v>
          </cell>
          <cell r="P660">
            <v>96</v>
          </cell>
          <cell r="Q660">
            <v>96</v>
          </cell>
          <cell r="R660">
            <v>96</v>
          </cell>
          <cell r="S660">
            <v>96</v>
          </cell>
          <cell r="T660">
            <v>96.000000000000014</v>
          </cell>
          <cell r="U660">
            <v>95</v>
          </cell>
          <cell r="V660">
            <v>93</v>
          </cell>
          <cell r="W660">
            <v>90.999999999999986</v>
          </cell>
          <cell r="X660">
            <v>88.999999999999986</v>
          </cell>
          <cell r="Y660">
            <v>87</v>
          </cell>
          <cell r="Z660">
            <v>85</v>
          </cell>
          <cell r="AA660">
            <v>73</v>
          </cell>
          <cell r="AB660">
            <v>66</v>
          </cell>
          <cell r="AC660">
            <v>60</v>
          </cell>
          <cell r="AD660">
            <v>60</v>
          </cell>
          <cell r="AE660">
            <v>60</v>
          </cell>
          <cell r="AF660">
            <v>60</v>
          </cell>
          <cell r="AG660">
            <v>60</v>
          </cell>
        </row>
        <row r="661">
          <cell r="B661">
            <v>0</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row>
        <row r="662">
          <cell r="B662">
            <v>0</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row>
        <row r="663">
          <cell r="B663">
            <v>0</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row>
        <row r="664">
          <cell r="B664">
            <v>0</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row>
        <row r="665">
          <cell r="B665">
            <v>4</v>
          </cell>
          <cell r="C665">
            <v>4</v>
          </cell>
          <cell r="D665">
            <v>4.0000000000000009</v>
          </cell>
          <cell r="E665">
            <v>4</v>
          </cell>
          <cell r="F665">
            <v>4</v>
          </cell>
          <cell r="G665">
            <v>4</v>
          </cell>
          <cell r="H665">
            <v>4</v>
          </cell>
          <cell r="I665">
            <v>4</v>
          </cell>
          <cell r="J665">
            <v>4.0000000000000009</v>
          </cell>
          <cell r="K665">
            <v>4</v>
          </cell>
          <cell r="L665">
            <v>4</v>
          </cell>
          <cell r="M665">
            <v>4</v>
          </cell>
          <cell r="N665">
            <v>4</v>
          </cell>
          <cell r="O665">
            <v>4</v>
          </cell>
          <cell r="P665">
            <v>4</v>
          </cell>
          <cell r="Q665">
            <v>4</v>
          </cell>
          <cell r="R665">
            <v>4</v>
          </cell>
          <cell r="S665">
            <v>4</v>
          </cell>
          <cell r="T665">
            <v>4</v>
          </cell>
          <cell r="U665">
            <v>4</v>
          </cell>
          <cell r="V665">
            <v>3.9999999999999996</v>
          </cell>
          <cell r="W665">
            <v>4</v>
          </cell>
          <cell r="X665">
            <v>3.9999999999999996</v>
          </cell>
          <cell r="Y665">
            <v>4</v>
          </cell>
          <cell r="Z665">
            <v>0</v>
          </cell>
          <cell r="AA665">
            <v>0</v>
          </cell>
          <cell r="AB665">
            <v>0</v>
          </cell>
          <cell r="AC665">
            <v>0</v>
          </cell>
          <cell r="AD665">
            <v>0</v>
          </cell>
          <cell r="AE665">
            <v>0</v>
          </cell>
          <cell r="AF665">
            <v>0</v>
          </cell>
          <cell r="AG665">
            <v>0</v>
          </cell>
        </row>
        <row r="698">
          <cell r="B698">
            <v>0</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row>
        <row r="699">
          <cell r="B699">
            <v>0</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row>
        <row r="700">
          <cell r="B700">
            <v>0</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row>
        <row r="701">
          <cell r="B701">
            <v>0</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1</v>
          </cell>
          <cell r="V701">
            <v>2.9999999999999991</v>
          </cell>
          <cell r="W701">
            <v>5</v>
          </cell>
          <cell r="X701">
            <v>7.0000000000000009</v>
          </cell>
          <cell r="Y701">
            <v>9</v>
          </cell>
          <cell r="Z701">
            <v>17</v>
          </cell>
          <cell r="AA701">
            <v>24</v>
          </cell>
          <cell r="AB701">
            <v>34</v>
          </cell>
          <cell r="AC701">
            <v>44</v>
          </cell>
          <cell r="AD701">
            <v>50</v>
          </cell>
          <cell r="AE701">
            <v>50</v>
          </cell>
          <cell r="AF701">
            <v>50</v>
          </cell>
          <cell r="AG701">
            <v>50</v>
          </cell>
        </row>
        <row r="702">
          <cell r="B702">
            <v>96</v>
          </cell>
          <cell r="C702">
            <v>96</v>
          </cell>
          <cell r="D702">
            <v>96</v>
          </cell>
          <cell r="E702">
            <v>96</v>
          </cell>
          <cell r="F702">
            <v>96</v>
          </cell>
          <cell r="G702">
            <v>96</v>
          </cell>
          <cell r="H702">
            <v>96</v>
          </cell>
          <cell r="I702">
            <v>96</v>
          </cell>
          <cell r="J702">
            <v>96</v>
          </cell>
          <cell r="K702">
            <v>96</v>
          </cell>
          <cell r="L702">
            <v>95.999999999999986</v>
          </cell>
          <cell r="M702">
            <v>96</v>
          </cell>
          <cell r="N702">
            <v>96</v>
          </cell>
          <cell r="O702">
            <v>96</v>
          </cell>
          <cell r="P702">
            <v>96</v>
          </cell>
          <cell r="Q702">
            <v>96</v>
          </cell>
          <cell r="R702">
            <v>96</v>
          </cell>
          <cell r="S702">
            <v>95.999999999999986</v>
          </cell>
          <cell r="T702">
            <v>96</v>
          </cell>
          <cell r="U702">
            <v>95</v>
          </cell>
          <cell r="V702">
            <v>93</v>
          </cell>
          <cell r="W702">
            <v>90.999999999999986</v>
          </cell>
          <cell r="X702">
            <v>89</v>
          </cell>
          <cell r="Y702">
            <v>87</v>
          </cell>
          <cell r="Z702">
            <v>83</v>
          </cell>
          <cell r="AA702">
            <v>76</v>
          </cell>
          <cell r="AB702">
            <v>66</v>
          </cell>
          <cell r="AC702">
            <v>56.000000000000007</v>
          </cell>
          <cell r="AD702">
            <v>50</v>
          </cell>
          <cell r="AE702">
            <v>50</v>
          </cell>
          <cell r="AF702">
            <v>50</v>
          </cell>
          <cell r="AG702">
            <v>50</v>
          </cell>
        </row>
        <row r="703">
          <cell r="B703">
            <v>0</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row>
        <row r="704">
          <cell r="B704">
            <v>0</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row>
        <row r="705">
          <cell r="B705">
            <v>0</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row>
        <row r="706">
          <cell r="B706">
            <v>0</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row>
        <row r="707">
          <cell r="B707">
            <v>4</v>
          </cell>
          <cell r="C707">
            <v>4</v>
          </cell>
          <cell r="D707">
            <v>4</v>
          </cell>
          <cell r="E707">
            <v>4</v>
          </cell>
          <cell r="F707">
            <v>4</v>
          </cell>
          <cell r="G707">
            <v>4</v>
          </cell>
          <cell r="H707">
            <v>4</v>
          </cell>
          <cell r="I707">
            <v>4</v>
          </cell>
          <cell r="J707">
            <v>4</v>
          </cell>
          <cell r="K707">
            <v>4</v>
          </cell>
          <cell r="L707">
            <v>4</v>
          </cell>
          <cell r="M707">
            <v>4</v>
          </cell>
          <cell r="N707">
            <v>4</v>
          </cell>
          <cell r="O707">
            <v>4</v>
          </cell>
          <cell r="P707">
            <v>4</v>
          </cell>
          <cell r="Q707">
            <v>4</v>
          </cell>
          <cell r="R707">
            <v>4</v>
          </cell>
          <cell r="S707">
            <v>4</v>
          </cell>
          <cell r="T707">
            <v>4</v>
          </cell>
          <cell r="U707">
            <v>4</v>
          </cell>
          <cell r="V707">
            <v>3.9999999999999996</v>
          </cell>
          <cell r="W707">
            <v>3.9999999999999996</v>
          </cell>
          <cell r="X707">
            <v>4</v>
          </cell>
          <cell r="Y707">
            <v>3.9999999999999996</v>
          </cell>
          <cell r="Z707">
            <v>0</v>
          </cell>
          <cell r="AA707">
            <v>0</v>
          </cell>
          <cell r="AB707">
            <v>0</v>
          </cell>
          <cell r="AC707">
            <v>0</v>
          </cell>
          <cell r="AD707">
            <v>0</v>
          </cell>
          <cell r="AE707">
            <v>0</v>
          </cell>
          <cell r="AF707">
            <v>0</v>
          </cell>
          <cell r="AG707">
            <v>0</v>
          </cell>
        </row>
        <row r="746">
          <cell r="B746">
            <v>0</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row>
        <row r="747">
          <cell r="B747">
            <v>87</v>
          </cell>
          <cell r="C747">
            <v>87</v>
          </cell>
          <cell r="D747">
            <v>87</v>
          </cell>
          <cell r="E747">
            <v>87</v>
          </cell>
          <cell r="F747">
            <v>87</v>
          </cell>
          <cell r="G747">
            <v>87</v>
          </cell>
          <cell r="H747">
            <v>87</v>
          </cell>
          <cell r="I747">
            <v>87</v>
          </cell>
          <cell r="J747">
            <v>87</v>
          </cell>
          <cell r="K747">
            <v>87</v>
          </cell>
          <cell r="L747">
            <v>86.999999999998764</v>
          </cell>
          <cell r="M747">
            <v>86.068544023585062</v>
          </cell>
          <cell r="N747">
            <v>85.569884626262819</v>
          </cell>
          <cell r="O747">
            <v>84.996722898454038</v>
          </cell>
          <cell r="P747">
            <v>84.995186446535499</v>
          </cell>
          <cell r="Q747">
            <v>83.993600137296028</v>
          </cell>
          <cell r="R747">
            <v>82.992861801106017</v>
          </cell>
          <cell r="S747">
            <v>81.99173612425777</v>
          </cell>
          <cell r="T747">
            <v>80.99070171600016</v>
          </cell>
          <cell r="U747">
            <v>80.634607422859204</v>
          </cell>
          <cell r="V747">
            <v>79.521412799693721</v>
          </cell>
          <cell r="W747">
            <v>79.227566601860985</v>
          </cell>
          <cell r="X747">
            <v>78.933061684836389</v>
          </cell>
          <cell r="Y747">
            <v>78.999999999999986</v>
          </cell>
          <cell r="Z747">
            <v>78.999999999999986</v>
          </cell>
          <cell r="AA747">
            <v>78.999999999999986</v>
          </cell>
          <cell r="AB747">
            <v>79</v>
          </cell>
          <cell r="AC747">
            <v>79</v>
          </cell>
          <cell r="AD747">
            <v>79</v>
          </cell>
          <cell r="AE747">
            <v>79</v>
          </cell>
          <cell r="AF747">
            <v>79.999998431805579</v>
          </cell>
          <cell r="AG747">
            <v>78.999999999999986</v>
          </cell>
        </row>
        <row r="748">
          <cell r="B748">
            <v>0</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row>
        <row r="749">
          <cell r="B749">
            <v>13</v>
          </cell>
          <cell r="C749">
            <v>13</v>
          </cell>
          <cell r="D749">
            <v>13</v>
          </cell>
          <cell r="E749">
            <v>13</v>
          </cell>
          <cell r="F749">
            <v>13</v>
          </cell>
          <cell r="G749">
            <v>13</v>
          </cell>
          <cell r="H749">
            <v>13</v>
          </cell>
          <cell r="I749">
            <v>13</v>
          </cell>
          <cell r="J749">
            <v>13</v>
          </cell>
          <cell r="K749">
            <v>13</v>
          </cell>
          <cell r="L749">
            <v>12.999999999999817</v>
          </cell>
          <cell r="M749">
            <v>13.930168974915503</v>
          </cell>
          <cell r="N749">
            <v>14.427480547451289</v>
          </cell>
          <cell r="O749">
            <v>14.999421687962478</v>
          </cell>
          <cell r="P749">
            <v>14.999150549388618</v>
          </cell>
          <cell r="Q749">
            <v>15.998780978532579</v>
          </cell>
          <cell r="R749">
            <v>16.998537959262681</v>
          </cell>
          <cell r="S749">
            <v>17.998185978495609</v>
          </cell>
          <cell r="T749">
            <v>18.997818921037073</v>
          </cell>
          <cell r="U749">
            <v>19.131937910268455</v>
          </cell>
          <cell r="V749">
            <v>20.005386867847481</v>
          </cell>
          <cell r="W749">
            <v>20.05761179793949</v>
          </cell>
          <cell r="X749">
            <v>19.983053591097818</v>
          </cell>
          <cell r="Y749">
            <v>19.999999999999996</v>
          </cell>
          <cell r="Z749">
            <v>20</v>
          </cell>
          <cell r="AA749">
            <v>20</v>
          </cell>
          <cell r="AB749">
            <v>20.000000000000004</v>
          </cell>
          <cell r="AC749">
            <v>20</v>
          </cell>
          <cell r="AD749">
            <v>20</v>
          </cell>
          <cell r="AE749">
            <v>20</v>
          </cell>
          <cell r="AF749">
            <v>19.999999607951395</v>
          </cell>
          <cell r="AG749">
            <v>20</v>
          </cell>
        </row>
        <row r="750">
          <cell r="B750">
            <v>0</v>
          </cell>
          <cell r="C750">
            <v>0</v>
          </cell>
          <cell r="D750">
            <v>0</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row>
        <row r="751">
          <cell r="B751">
            <v>0</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row>
        <row r="752">
          <cell r="B752">
            <v>0</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row>
        <row r="753">
          <cell r="B753">
            <v>0</v>
          </cell>
          <cell r="C753">
            <v>0</v>
          </cell>
          <cell r="D753">
            <v>0</v>
          </cell>
          <cell r="E753">
            <v>0</v>
          </cell>
          <cell r="F753">
            <v>0</v>
          </cell>
          <cell r="G753">
            <v>0</v>
          </cell>
          <cell r="H753">
            <v>0</v>
          </cell>
          <cell r="I753">
            <v>0</v>
          </cell>
          <cell r="J753">
            <v>0</v>
          </cell>
          <cell r="K753">
            <v>0</v>
          </cell>
          <cell r="L753">
            <v>1.4197472128729303E-12</v>
          </cell>
          <cell r="M753">
            <v>1.28700149942093E-3</v>
          </cell>
          <cell r="N753">
            <v>2.6348262858980733E-3</v>
          </cell>
          <cell r="O753">
            <v>3.8554135834748186E-3</v>
          </cell>
          <cell r="P753">
            <v>5.6630040758793177E-3</v>
          </cell>
          <cell r="Q753">
            <v>7.6188841713792452E-3</v>
          </cell>
          <cell r="R753">
            <v>8.6002396313107042E-3</v>
          </cell>
          <cell r="S753">
            <v>1.0077897246619371E-2</v>
          </cell>
          <cell r="T753">
            <v>1.1479362962757362E-2</v>
          </cell>
          <cell r="U753">
            <v>0.23345466687234012</v>
          </cell>
          <cell r="V753">
            <v>0.47320033245878829</v>
          </cell>
          <cell r="W753">
            <v>0.71482160019953311</v>
          </cell>
          <cell r="X753">
            <v>1.083884724065779</v>
          </cell>
          <cell r="Y753">
            <v>0.99999999999999967</v>
          </cell>
          <cell r="Z753">
            <v>0.99999999999999989</v>
          </cell>
          <cell r="AA753">
            <v>0.99999999999999989</v>
          </cell>
          <cell r="AB753">
            <v>1</v>
          </cell>
          <cell r="AC753">
            <v>1</v>
          </cell>
          <cell r="AD753">
            <v>1</v>
          </cell>
          <cell r="AE753">
            <v>1</v>
          </cell>
          <cell r="AF753">
            <v>1.9602430175996692E-6</v>
          </cell>
          <cell r="AG753">
            <v>1</v>
          </cell>
        </row>
        <row r="754">
          <cell r="B754">
            <v>0</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row>
        <row r="755">
          <cell r="B755">
            <v>0</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row>
        <row r="781">
          <cell r="B781">
            <v>0</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row>
        <row r="782">
          <cell r="B782">
            <v>0</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row>
        <row r="783">
          <cell r="B783">
            <v>0</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row>
        <row r="784">
          <cell r="B784">
            <v>100</v>
          </cell>
          <cell r="C784">
            <v>100</v>
          </cell>
          <cell r="D784">
            <v>100</v>
          </cell>
          <cell r="E784">
            <v>100</v>
          </cell>
          <cell r="F784">
            <v>100</v>
          </cell>
          <cell r="G784">
            <v>100</v>
          </cell>
          <cell r="H784">
            <v>100</v>
          </cell>
          <cell r="I784">
            <v>100</v>
          </cell>
          <cell r="J784">
            <v>100</v>
          </cell>
          <cell r="K784">
            <v>100</v>
          </cell>
          <cell r="L784">
            <v>99.999999999998352</v>
          </cell>
          <cell r="M784">
            <v>99.881873733496661</v>
          </cell>
          <cell r="N784">
            <v>99.776749395759254</v>
          </cell>
          <cell r="O784">
            <v>99.600392447707392</v>
          </cell>
          <cell r="P784">
            <v>99.457044539970397</v>
          </cell>
          <cell r="Q784">
            <v>99.328647871250354</v>
          </cell>
          <cell r="R784">
            <v>99.207957633145753</v>
          </cell>
          <cell r="S784">
            <v>99.019485035376078</v>
          </cell>
          <cell r="T784">
            <v>99.018770900893344</v>
          </cell>
          <cell r="U784">
            <v>96.637907855119948</v>
          </cell>
          <cell r="V784">
            <v>93.913623779500838</v>
          </cell>
          <cell r="W784">
            <v>89.319790961052192</v>
          </cell>
          <cell r="X784">
            <v>86.535070688722357</v>
          </cell>
          <cell r="Y784">
            <v>83.999999999999986</v>
          </cell>
          <cell r="Z784">
            <v>84</v>
          </cell>
          <cell r="AA784">
            <v>84.000000000000014</v>
          </cell>
          <cell r="AB784">
            <v>84</v>
          </cell>
          <cell r="AC784">
            <v>84</v>
          </cell>
          <cell r="AD784">
            <v>84</v>
          </cell>
          <cell r="AE784">
            <v>84</v>
          </cell>
          <cell r="AF784">
            <v>84</v>
          </cell>
          <cell r="AG784">
            <v>84</v>
          </cell>
        </row>
        <row r="785">
          <cell r="B785">
            <v>0</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row>
        <row r="786">
          <cell r="B786">
            <v>0</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row>
        <row r="787">
          <cell r="B787">
            <v>0</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row>
        <row r="788">
          <cell r="B788">
            <v>0</v>
          </cell>
          <cell r="C788">
            <v>0</v>
          </cell>
          <cell r="D788">
            <v>0</v>
          </cell>
          <cell r="E788">
            <v>0</v>
          </cell>
          <cell r="F788">
            <v>0</v>
          </cell>
          <cell r="G788">
            <v>0</v>
          </cell>
          <cell r="H788">
            <v>0</v>
          </cell>
          <cell r="I788">
            <v>0</v>
          </cell>
          <cell r="J788">
            <v>0</v>
          </cell>
          <cell r="K788">
            <v>0</v>
          </cell>
          <cell r="L788">
            <v>1.6604091518796651E-12</v>
          </cell>
          <cell r="M788">
            <v>0.11812626650334049</v>
          </cell>
          <cell r="N788">
            <v>0.22325060424074314</v>
          </cell>
          <cell r="O788">
            <v>0.39960755229261113</v>
          </cell>
          <cell r="P788">
            <v>0.54295546002960859</v>
          </cell>
          <cell r="Q788">
            <v>0.67135212874964489</v>
          </cell>
          <cell r="R788">
            <v>0.79204236685425777</v>
          </cell>
          <cell r="S788">
            <v>0.98051496462392229</v>
          </cell>
          <cell r="T788">
            <v>0.98122909910664713</v>
          </cell>
          <cell r="U788">
            <v>3.3620921448800458</v>
          </cell>
          <cell r="V788">
            <v>6.0863762204991581</v>
          </cell>
          <cell r="W788">
            <v>10.680209038947805</v>
          </cell>
          <cell r="X788">
            <v>13.464929311277645</v>
          </cell>
          <cell r="Y788">
            <v>16</v>
          </cell>
          <cell r="Z788">
            <v>16</v>
          </cell>
          <cell r="AA788">
            <v>16.000000000000004</v>
          </cell>
          <cell r="AB788">
            <v>16</v>
          </cell>
          <cell r="AC788">
            <v>16</v>
          </cell>
          <cell r="AD788">
            <v>16</v>
          </cell>
          <cell r="AE788">
            <v>16</v>
          </cell>
          <cell r="AF788">
            <v>16</v>
          </cell>
          <cell r="AG788">
            <v>16</v>
          </cell>
        </row>
        <row r="789">
          <cell r="B789">
            <v>0</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row>
        <row r="790">
          <cell r="B790">
            <v>0</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row>
        <row r="816">
          <cell r="B816">
            <v>0</v>
          </cell>
          <cell r="C816">
            <v>0</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row>
        <row r="817">
          <cell r="B817">
            <v>61</v>
          </cell>
          <cell r="C817">
            <v>61</v>
          </cell>
          <cell r="D817">
            <v>61</v>
          </cell>
          <cell r="E817">
            <v>61</v>
          </cell>
          <cell r="F817">
            <v>61</v>
          </cell>
          <cell r="G817">
            <v>61</v>
          </cell>
          <cell r="H817">
            <v>61</v>
          </cell>
          <cell r="I817">
            <v>61</v>
          </cell>
          <cell r="J817">
            <v>61</v>
          </cell>
          <cell r="K817">
            <v>61.000000000000007</v>
          </cell>
          <cell r="L817">
            <v>61</v>
          </cell>
          <cell r="M817">
            <v>61</v>
          </cell>
          <cell r="N817">
            <v>61</v>
          </cell>
          <cell r="O817">
            <v>61</v>
          </cell>
          <cell r="P817">
            <v>61</v>
          </cell>
          <cell r="Q817">
            <v>61</v>
          </cell>
          <cell r="R817">
            <v>61</v>
          </cell>
          <cell r="S817">
            <v>61</v>
          </cell>
          <cell r="T817">
            <v>61</v>
          </cell>
          <cell r="U817">
            <v>61</v>
          </cell>
          <cell r="V817">
            <v>61</v>
          </cell>
          <cell r="W817">
            <v>61</v>
          </cell>
          <cell r="X817">
            <v>61</v>
          </cell>
          <cell r="Y817">
            <v>61</v>
          </cell>
          <cell r="Z817">
            <v>61</v>
          </cell>
          <cell r="AA817">
            <v>61</v>
          </cell>
          <cell r="AB817">
            <v>61</v>
          </cell>
          <cell r="AC817">
            <v>61</v>
          </cell>
          <cell r="AD817">
            <v>61</v>
          </cell>
          <cell r="AE817">
            <v>61</v>
          </cell>
          <cell r="AF817">
            <v>61</v>
          </cell>
          <cell r="AG817">
            <v>61</v>
          </cell>
        </row>
        <row r="818">
          <cell r="B818">
            <v>0</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row>
        <row r="819">
          <cell r="B819">
            <v>39</v>
          </cell>
          <cell r="C819">
            <v>39</v>
          </cell>
          <cell r="D819">
            <v>39</v>
          </cell>
          <cell r="E819">
            <v>39</v>
          </cell>
          <cell r="F819">
            <v>39</v>
          </cell>
          <cell r="G819">
            <v>39</v>
          </cell>
          <cell r="H819">
            <v>39</v>
          </cell>
          <cell r="I819">
            <v>39</v>
          </cell>
          <cell r="J819">
            <v>39</v>
          </cell>
          <cell r="K819">
            <v>39</v>
          </cell>
          <cell r="L819">
            <v>39</v>
          </cell>
          <cell r="M819">
            <v>39</v>
          </cell>
          <cell r="N819">
            <v>38.999999999999993</v>
          </cell>
          <cell r="O819">
            <v>39</v>
          </cell>
          <cell r="P819">
            <v>39</v>
          </cell>
          <cell r="Q819">
            <v>39</v>
          </cell>
          <cell r="R819">
            <v>39.000000000000007</v>
          </cell>
          <cell r="S819">
            <v>39</v>
          </cell>
          <cell r="T819">
            <v>39</v>
          </cell>
          <cell r="U819">
            <v>39</v>
          </cell>
          <cell r="V819">
            <v>39</v>
          </cell>
          <cell r="W819">
            <v>38.999999999999993</v>
          </cell>
          <cell r="X819">
            <v>39.000000000000007</v>
          </cell>
          <cell r="Y819">
            <v>39</v>
          </cell>
          <cell r="Z819">
            <v>39</v>
          </cell>
          <cell r="AA819">
            <v>39</v>
          </cell>
          <cell r="AB819">
            <v>39</v>
          </cell>
          <cell r="AC819">
            <v>39</v>
          </cell>
          <cell r="AD819">
            <v>39</v>
          </cell>
          <cell r="AE819">
            <v>39</v>
          </cell>
          <cell r="AF819">
            <v>39</v>
          </cell>
          <cell r="AG819">
            <v>39.000000000000007</v>
          </cell>
        </row>
        <row r="820">
          <cell r="B820">
            <v>0</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row>
        <row r="821">
          <cell r="B821">
            <v>0</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row>
        <row r="822">
          <cell r="B822">
            <v>0</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row>
        <row r="823">
          <cell r="B823">
            <v>0</v>
          </cell>
          <cell r="C823">
            <v>0</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row>
        <row r="824">
          <cell r="B824">
            <v>0</v>
          </cell>
          <cell r="C824">
            <v>0</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row>
        <row r="825">
          <cell r="B825">
            <v>0</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row>
        <row r="852">
          <cell r="B852">
            <v>0</v>
          </cell>
          <cell r="C852">
            <v>0</v>
          </cell>
          <cell r="D852">
            <v>0</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row>
        <row r="853">
          <cell r="B853">
            <v>61</v>
          </cell>
          <cell r="C853">
            <v>61</v>
          </cell>
          <cell r="D853">
            <v>61</v>
          </cell>
          <cell r="E853">
            <v>61</v>
          </cell>
          <cell r="F853">
            <v>61</v>
          </cell>
          <cell r="G853">
            <v>61</v>
          </cell>
          <cell r="H853">
            <v>61</v>
          </cell>
          <cell r="I853">
            <v>61</v>
          </cell>
          <cell r="J853">
            <v>61</v>
          </cell>
          <cell r="K853">
            <v>61</v>
          </cell>
          <cell r="L853">
            <v>61</v>
          </cell>
          <cell r="M853">
            <v>61</v>
          </cell>
          <cell r="N853">
            <v>61</v>
          </cell>
          <cell r="O853">
            <v>61</v>
          </cell>
          <cell r="P853">
            <v>61</v>
          </cell>
          <cell r="Q853">
            <v>61</v>
          </cell>
          <cell r="R853">
            <v>61</v>
          </cell>
          <cell r="S853">
            <v>61</v>
          </cell>
          <cell r="T853">
            <v>61</v>
          </cell>
          <cell r="U853">
            <v>61</v>
          </cell>
          <cell r="V853">
            <v>61</v>
          </cell>
          <cell r="W853">
            <v>61</v>
          </cell>
          <cell r="X853">
            <v>61</v>
          </cell>
          <cell r="Y853">
            <v>61</v>
          </cell>
          <cell r="Z853">
            <v>61</v>
          </cell>
          <cell r="AA853">
            <v>61</v>
          </cell>
          <cell r="AB853">
            <v>61</v>
          </cell>
          <cell r="AC853">
            <v>61</v>
          </cell>
          <cell r="AD853">
            <v>61</v>
          </cell>
          <cell r="AE853">
            <v>61</v>
          </cell>
          <cell r="AF853">
            <v>61</v>
          </cell>
          <cell r="AG853">
            <v>61</v>
          </cell>
        </row>
        <row r="854">
          <cell r="B854">
            <v>0</v>
          </cell>
          <cell r="C854">
            <v>0</v>
          </cell>
          <cell r="D854">
            <v>0</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row>
        <row r="855">
          <cell r="B855">
            <v>38.999999999999993</v>
          </cell>
          <cell r="C855">
            <v>38.999999999999993</v>
          </cell>
          <cell r="D855">
            <v>39</v>
          </cell>
          <cell r="E855">
            <v>39</v>
          </cell>
          <cell r="F855">
            <v>39</v>
          </cell>
          <cell r="G855">
            <v>39</v>
          </cell>
          <cell r="H855">
            <v>39</v>
          </cell>
          <cell r="I855">
            <v>38.999999999999993</v>
          </cell>
          <cell r="J855">
            <v>38.999999999999993</v>
          </cell>
          <cell r="K855">
            <v>39</v>
          </cell>
          <cell r="L855">
            <v>39</v>
          </cell>
          <cell r="M855">
            <v>39</v>
          </cell>
          <cell r="N855">
            <v>39.000000000000007</v>
          </cell>
          <cell r="O855">
            <v>39</v>
          </cell>
          <cell r="P855">
            <v>39</v>
          </cell>
          <cell r="Q855">
            <v>39</v>
          </cell>
          <cell r="R855">
            <v>39</v>
          </cell>
          <cell r="S855">
            <v>39</v>
          </cell>
          <cell r="T855">
            <v>39</v>
          </cell>
          <cell r="U855">
            <v>39.000000000000007</v>
          </cell>
          <cell r="V855">
            <v>39</v>
          </cell>
          <cell r="W855">
            <v>38.999999999999993</v>
          </cell>
          <cell r="X855">
            <v>38.999999999999993</v>
          </cell>
          <cell r="Y855">
            <v>39</v>
          </cell>
          <cell r="Z855">
            <v>39</v>
          </cell>
          <cell r="AA855">
            <v>39</v>
          </cell>
          <cell r="AB855">
            <v>39</v>
          </cell>
          <cell r="AC855">
            <v>39</v>
          </cell>
          <cell r="AD855">
            <v>39</v>
          </cell>
          <cell r="AE855">
            <v>39</v>
          </cell>
          <cell r="AF855">
            <v>39</v>
          </cell>
          <cell r="AG855">
            <v>39</v>
          </cell>
        </row>
        <row r="856">
          <cell r="B856">
            <v>0</v>
          </cell>
          <cell r="C856">
            <v>0</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row>
        <row r="857">
          <cell r="B857">
            <v>0</v>
          </cell>
          <cell r="C857">
            <v>0</v>
          </cell>
          <cell r="D857">
            <v>0</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row>
        <row r="858">
          <cell r="B858">
            <v>0</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row>
        <row r="859">
          <cell r="B859">
            <v>0</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row>
        <row r="860">
          <cell r="B860">
            <v>0</v>
          </cell>
          <cell r="C860">
            <v>0</v>
          </cell>
          <cell r="D860">
            <v>0</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row>
        <row r="861">
          <cell r="B861">
            <v>0</v>
          </cell>
          <cell r="C861">
            <v>0</v>
          </cell>
          <cell r="D861">
            <v>0</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row>
        <row r="888">
          <cell r="B888">
            <v>0</v>
          </cell>
          <cell r="C888">
            <v>0</v>
          </cell>
          <cell r="D888">
            <v>0</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row>
        <row r="889">
          <cell r="B889">
            <v>0</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row>
        <row r="890">
          <cell r="B890">
            <v>0</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row>
        <row r="891">
          <cell r="B891">
            <v>100</v>
          </cell>
          <cell r="C891">
            <v>100</v>
          </cell>
          <cell r="D891">
            <v>100</v>
          </cell>
          <cell r="E891">
            <v>100</v>
          </cell>
          <cell r="F891">
            <v>100</v>
          </cell>
          <cell r="G891">
            <v>100</v>
          </cell>
          <cell r="H891">
            <v>100</v>
          </cell>
          <cell r="I891">
            <v>100</v>
          </cell>
          <cell r="J891">
            <v>100</v>
          </cell>
          <cell r="K891">
            <v>100</v>
          </cell>
          <cell r="L891">
            <v>100</v>
          </cell>
          <cell r="M891">
            <v>100</v>
          </cell>
          <cell r="N891">
            <v>100</v>
          </cell>
          <cell r="O891">
            <v>100</v>
          </cell>
          <cell r="P891">
            <v>100</v>
          </cell>
          <cell r="Q891">
            <v>100</v>
          </cell>
          <cell r="R891">
            <v>100</v>
          </cell>
          <cell r="S891">
            <v>100</v>
          </cell>
          <cell r="T891">
            <v>100</v>
          </cell>
          <cell r="U891">
            <v>100</v>
          </cell>
          <cell r="V891">
            <v>100</v>
          </cell>
          <cell r="W891">
            <v>100</v>
          </cell>
          <cell r="X891">
            <v>100</v>
          </cell>
          <cell r="Y891">
            <v>100</v>
          </cell>
          <cell r="Z891">
            <v>100</v>
          </cell>
          <cell r="AA891">
            <v>100</v>
          </cell>
          <cell r="AB891">
            <v>100</v>
          </cell>
          <cell r="AC891">
            <v>100</v>
          </cell>
          <cell r="AD891">
            <v>100</v>
          </cell>
          <cell r="AE891">
            <v>100</v>
          </cell>
          <cell r="AF891">
            <v>100</v>
          </cell>
          <cell r="AG891">
            <v>100</v>
          </cell>
        </row>
        <row r="892">
          <cell r="B892">
            <v>0</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row>
        <row r="893">
          <cell r="B893">
            <v>0</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row>
        <row r="894">
          <cell r="B894">
            <v>0</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row>
        <row r="895">
          <cell r="B895">
            <v>0</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row>
        <row r="896">
          <cell r="B896">
            <v>0</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row>
        <row r="897">
          <cell r="B897">
            <v>0</v>
          </cell>
          <cell r="C897">
            <v>0</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row>
      </sheetData>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uidance"/>
      <sheetName val="QA Sheet"/>
      <sheetName val="Summary"/>
      <sheetName val="Check Library"/>
      <sheetName val="Step 1"/>
      <sheetName val="Parameters"/>
      <sheetName val="Dairy cattle"/>
      <sheetName val="Non-dairy cattle"/>
      <sheetName val="Non-dairy cattle (calves)"/>
      <sheetName val="Sheep"/>
      <sheetName val="Swine (finishing pigs)"/>
      <sheetName val="Swine (sows)"/>
      <sheetName val="Buffalo"/>
      <sheetName val="Goats"/>
      <sheetName val="Horses"/>
      <sheetName val="Mules and asses"/>
      <sheetName val="Laying hens"/>
      <sheetName val="Broilers"/>
      <sheetName val="Turkeys"/>
      <sheetName val="Other poultry (ducks)"/>
      <sheetName val="Other poultry (geese)"/>
      <sheetName val="Other animals (fur animals)"/>
      <sheetName val="Default Parameters"/>
      <sheetName val="MMS_TERT"/>
      <sheetName val="3B_4 AWMS"/>
      <sheetName val="krajské členění"/>
      <sheetName val="PM "/>
      <sheetName val="NMVOC TIER 2"/>
      <sheetName val="ammonia Sewage"/>
      <sheetName val="ammonia digestátu"/>
      <sheetName val="Abatement effects "/>
      <sheetName val="manure aplication"/>
      <sheetName val="Anearobic digestion"/>
      <sheetName val="CZ_AEI_NITRAT_2.1 Livestock"/>
      <sheetName val="CZ_AEI_NITRAT_2.2 Nex coeficien"/>
      <sheetName val="CZ_AEI_NITRAT_2.3 N Excretion"/>
      <sheetName val="CRF data 2021 2023 Cattle"/>
      <sheetName val="spotřeba N a výnosy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431">
          <cell r="AH431">
            <v>0</v>
          </cell>
        </row>
        <row r="432">
          <cell r="AH432">
            <v>10.97728682380999</v>
          </cell>
        </row>
        <row r="433">
          <cell r="AH433">
            <v>0</v>
          </cell>
        </row>
        <row r="434">
          <cell r="AH434">
            <v>58.169361019628653</v>
          </cell>
        </row>
        <row r="435">
          <cell r="AH435">
            <v>0</v>
          </cell>
        </row>
        <row r="436">
          <cell r="AH436">
            <v>0</v>
          </cell>
        </row>
        <row r="437">
          <cell r="AH437">
            <v>17.360355525111668</v>
          </cell>
        </row>
        <row r="438">
          <cell r="AH438">
            <v>13.492996631449683</v>
          </cell>
        </row>
        <row r="439">
          <cell r="AH439">
            <v>0</v>
          </cell>
        </row>
        <row r="440">
          <cell r="AH440">
            <v>0</v>
          </cell>
        </row>
        <row r="478">
          <cell r="AH478">
            <v>0</v>
          </cell>
        </row>
        <row r="479">
          <cell r="AH479">
            <v>3.0022233764490083</v>
          </cell>
        </row>
        <row r="480">
          <cell r="AH480">
            <v>0</v>
          </cell>
        </row>
        <row r="481">
          <cell r="AH481">
            <v>66.726835689463442</v>
          </cell>
        </row>
        <row r="482">
          <cell r="AH482">
            <v>27.504239964887688</v>
          </cell>
        </row>
        <row r="483">
          <cell r="AH483">
            <v>0</v>
          </cell>
        </row>
        <row r="484">
          <cell r="AH484">
            <v>1.1747989842454309</v>
          </cell>
        </row>
        <row r="485">
          <cell r="AH485">
            <v>1.5919019849544174</v>
          </cell>
        </row>
        <row r="486">
          <cell r="AH486">
            <v>0</v>
          </cell>
        </row>
        <row r="487">
          <cell r="AH487">
            <v>0</v>
          </cell>
        </row>
        <row r="528">
          <cell r="AH528">
            <v>0</v>
          </cell>
        </row>
        <row r="529">
          <cell r="AH529">
            <v>22.217493777640346</v>
          </cell>
        </row>
        <row r="530">
          <cell r="AH530">
            <v>0</v>
          </cell>
        </row>
        <row r="531">
          <cell r="AH531">
            <v>30.755220644157159</v>
          </cell>
        </row>
        <row r="532">
          <cell r="AH532">
            <v>0</v>
          </cell>
        </row>
        <row r="533">
          <cell r="AH533">
            <v>0</v>
          </cell>
        </row>
        <row r="534">
          <cell r="AH534">
            <v>46.13947755076606</v>
          </cell>
        </row>
        <row r="535">
          <cell r="AH535">
            <v>0.88780802743643727</v>
          </cell>
        </row>
        <row r="536">
          <cell r="AH536">
            <v>0</v>
          </cell>
        </row>
        <row r="537">
          <cell r="AH537">
            <v>0</v>
          </cell>
        </row>
        <row r="569">
          <cell r="AH569">
            <v>0</v>
          </cell>
        </row>
        <row r="570">
          <cell r="AH570">
            <v>26.847297697308548</v>
          </cell>
        </row>
        <row r="571">
          <cell r="AH571">
            <v>0</v>
          </cell>
        </row>
        <row r="572">
          <cell r="AH572">
            <v>37.311401917913059</v>
          </cell>
        </row>
        <row r="573">
          <cell r="AH573">
            <v>0</v>
          </cell>
        </row>
        <row r="574">
          <cell r="AH574">
            <v>0</v>
          </cell>
        </row>
        <row r="575">
          <cell r="AH575">
            <v>35.841300384778378</v>
          </cell>
        </row>
        <row r="576">
          <cell r="AH576">
            <v>0</v>
          </cell>
        </row>
        <row r="577">
          <cell r="AH577">
            <v>0</v>
          </cell>
        </row>
        <row r="578">
          <cell r="AH578">
            <v>0</v>
          </cell>
        </row>
        <row r="612">
          <cell r="AH612">
            <v>0</v>
          </cell>
        </row>
        <row r="613">
          <cell r="AH613">
            <v>0</v>
          </cell>
        </row>
        <row r="614">
          <cell r="AH614">
            <v>0</v>
          </cell>
        </row>
        <row r="615">
          <cell r="AH615">
            <v>50</v>
          </cell>
        </row>
        <row r="616">
          <cell r="AH616">
            <v>50</v>
          </cell>
        </row>
        <row r="617">
          <cell r="AH617">
            <v>0</v>
          </cell>
        </row>
        <row r="618">
          <cell r="AH618">
            <v>0</v>
          </cell>
        </row>
        <row r="619">
          <cell r="AH619">
            <v>0</v>
          </cell>
        </row>
        <row r="620">
          <cell r="AH620">
            <v>0</v>
          </cell>
        </row>
        <row r="621">
          <cell r="AH621">
            <v>0</v>
          </cell>
        </row>
        <row r="656">
          <cell r="AH656">
            <v>0</v>
          </cell>
        </row>
        <row r="657">
          <cell r="AH657">
            <v>0</v>
          </cell>
        </row>
        <row r="658">
          <cell r="AH658">
            <v>0</v>
          </cell>
        </row>
        <row r="659">
          <cell r="AH659">
            <v>40</v>
          </cell>
        </row>
        <row r="660">
          <cell r="AH660">
            <v>60</v>
          </cell>
        </row>
        <row r="661">
          <cell r="AH661">
            <v>0</v>
          </cell>
        </row>
        <row r="662">
          <cell r="AH662">
            <v>0</v>
          </cell>
        </row>
        <row r="663">
          <cell r="AH663">
            <v>0</v>
          </cell>
        </row>
        <row r="664">
          <cell r="AH664">
            <v>0</v>
          </cell>
        </row>
        <row r="665">
          <cell r="AH665">
            <v>0</v>
          </cell>
        </row>
        <row r="698">
          <cell r="AH698">
            <v>0</v>
          </cell>
        </row>
        <row r="699">
          <cell r="AH699">
            <v>0</v>
          </cell>
        </row>
        <row r="700">
          <cell r="AH700">
            <v>0</v>
          </cell>
        </row>
        <row r="701">
          <cell r="AH701">
            <v>50</v>
          </cell>
        </row>
        <row r="702">
          <cell r="AH702">
            <v>50</v>
          </cell>
        </row>
        <row r="703">
          <cell r="AH703">
            <v>0</v>
          </cell>
        </row>
        <row r="704">
          <cell r="AH704">
            <v>0</v>
          </cell>
        </row>
        <row r="705">
          <cell r="AH705">
            <v>0</v>
          </cell>
        </row>
        <row r="706">
          <cell r="AH706">
            <v>0</v>
          </cell>
        </row>
        <row r="707">
          <cell r="AH707">
            <v>0</v>
          </cell>
        </row>
        <row r="746">
          <cell r="AH746">
            <v>0</v>
          </cell>
        </row>
        <row r="747">
          <cell r="AH747">
            <v>79</v>
          </cell>
        </row>
        <row r="748">
          <cell r="AH748">
            <v>0</v>
          </cell>
        </row>
        <row r="749">
          <cell r="AH749">
            <v>20</v>
          </cell>
        </row>
        <row r="750">
          <cell r="AH750">
            <v>0</v>
          </cell>
        </row>
        <row r="751">
          <cell r="AH751">
            <v>0</v>
          </cell>
        </row>
        <row r="752">
          <cell r="AH752">
            <v>0</v>
          </cell>
        </row>
        <row r="753">
          <cell r="AH753">
            <v>1</v>
          </cell>
        </row>
        <row r="754">
          <cell r="AH754">
            <v>0</v>
          </cell>
        </row>
        <row r="755">
          <cell r="AH755">
            <v>0</v>
          </cell>
        </row>
        <row r="781">
          <cell r="AH781">
            <v>0</v>
          </cell>
        </row>
        <row r="782">
          <cell r="AH782">
            <v>0</v>
          </cell>
        </row>
        <row r="783">
          <cell r="AH783">
            <v>0</v>
          </cell>
        </row>
        <row r="784">
          <cell r="AH784">
            <v>84.000000000000014</v>
          </cell>
        </row>
        <row r="785">
          <cell r="AH785">
            <v>0</v>
          </cell>
        </row>
        <row r="786">
          <cell r="AH786">
            <v>0</v>
          </cell>
        </row>
        <row r="787">
          <cell r="AH787">
            <v>0</v>
          </cell>
        </row>
        <row r="788">
          <cell r="AH788">
            <v>16</v>
          </cell>
        </row>
        <row r="789">
          <cell r="AH789">
            <v>0</v>
          </cell>
        </row>
        <row r="790">
          <cell r="AH790">
            <v>0</v>
          </cell>
        </row>
        <row r="816">
          <cell r="AH816">
            <v>0</v>
          </cell>
        </row>
        <row r="817">
          <cell r="AH817">
            <v>61</v>
          </cell>
        </row>
        <row r="818">
          <cell r="AH818">
            <v>0</v>
          </cell>
        </row>
        <row r="819">
          <cell r="AH819">
            <v>39</v>
          </cell>
        </row>
        <row r="820">
          <cell r="AH820">
            <v>0</v>
          </cell>
        </row>
        <row r="821">
          <cell r="AH821">
            <v>0</v>
          </cell>
        </row>
        <row r="822">
          <cell r="AH822">
            <v>0</v>
          </cell>
        </row>
        <row r="823">
          <cell r="AH823">
            <v>0</v>
          </cell>
        </row>
        <row r="824">
          <cell r="AH824">
            <v>0</v>
          </cell>
        </row>
        <row r="825">
          <cell r="AH825">
            <v>0</v>
          </cell>
        </row>
        <row r="852">
          <cell r="AH852">
            <v>0</v>
          </cell>
        </row>
        <row r="853">
          <cell r="AH853">
            <v>61</v>
          </cell>
        </row>
        <row r="854">
          <cell r="AH854">
            <v>0</v>
          </cell>
        </row>
        <row r="855">
          <cell r="AH855">
            <v>39.000000000000007</v>
          </cell>
        </row>
        <row r="856">
          <cell r="AH856">
            <v>0</v>
          </cell>
        </row>
        <row r="857">
          <cell r="AH857">
            <v>0</v>
          </cell>
        </row>
        <row r="858">
          <cell r="AH858">
            <v>0</v>
          </cell>
        </row>
        <row r="859">
          <cell r="AH859">
            <v>0</v>
          </cell>
        </row>
        <row r="860">
          <cell r="AH860">
            <v>0</v>
          </cell>
        </row>
        <row r="861">
          <cell r="AH861">
            <v>0</v>
          </cell>
        </row>
        <row r="888">
          <cell r="AH888">
            <v>0</v>
          </cell>
        </row>
        <row r="889">
          <cell r="AH889">
            <v>0</v>
          </cell>
        </row>
        <row r="890">
          <cell r="AH890">
            <v>0</v>
          </cell>
        </row>
        <row r="891">
          <cell r="AH891">
            <v>100</v>
          </cell>
        </row>
        <row r="892">
          <cell r="AH892">
            <v>0</v>
          </cell>
        </row>
        <row r="893">
          <cell r="AH893">
            <v>0</v>
          </cell>
        </row>
        <row r="894">
          <cell r="AH894">
            <v>0</v>
          </cell>
        </row>
        <row r="895">
          <cell r="AH895">
            <v>0</v>
          </cell>
        </row>
        <row r="896">
          <cell r="AH896">
            <v>0</v>
          </cell>
        </row>
        <row r="897">
          <cell r="AH897">
            <v>0</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ep 2023"/>
      <sheetName val="List1"/>
      <sheetName val="Guidance"/>
      <sheetName val="QA Sheet"/>
      <sheetName val="Summary"/>
      <sheetName val="Check Library"/>
      <sheetName val="Step 1"/>
      <sheetName val="Parameters"/>
      <sheetName val="Dairy cattle"/>
      <sheetName val="Non-dairy cattle"/>
      <sheetName val="Non-dairy cattle (calves)"/>
      <sheetName val="Sheep"/>
      <sheetName val="Swine (finishing pigs)"/>
      <sheetName val="Swine (sows)"/>
      <sheetName val="Buffalo"/>
      <sheetName val="Goats"/>
      <sheetName val="Horses"/>
      <sheetName val="Mules and asses"/>
      <sheetName val="Laying hens"/>
      <sheetName val="Broilers"/>
      <sheetName val="Turkeys"/>
      <sheetName val="Other poultry (ducks)"/>
      <sheetName val="Other poultry (geese)"/>
      <sheetName val="Other animals (fur animals)"/>
      <sheetName val="Default Parameters"/>
      <sheetName val="MMS_TERT"/>
      <sheetName val="3B_4 AWMS"/>
      <sheetName val="krajské členění"/>
      <sheetName val="PM "/>
      <sheetName val="NMVOC TIER 2"/>
      <sheetName val="ammonia sewage + digestate"/>
      <sheetName val="Abatement effects "/>
      <sheetName val="manure aplication"/>
      <sheetName val="Anearobic digestion"/>
      <sheetName val="CZ_AEI_NITRAT_2.1 Livestock"/>
      <sheetName val="CZ_AEI_NITRAT_2.2 Nex coeficien"/>
      <sheetName val="CZ_AEI_NITRAT_2.3 N Excretion"/>
      <sheetName val="CRF data 2021 2023 Cattle"/>
      <sheetName val="spotřeba N a výnosy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417">
          <cell r="AI417">
            <v>0</v>
          </cell>
          <cell r="AK417">
            <v>0</v>
          </cell>
          <cell r="AL417">
            <v>0</v>
          </cell>
          <cell r="AM417">
            <v>0</v>
          </cell>
          <cell r="AN417">
            <v>0</v>
          </cell>
          <cell r="AO417">
            <v>0</v>
          </cell>
          <cell r="AP417">
            <v>0</v>
          </cell>
        </row>
        <row r="418">
          <cell r="AI418">
            <v>11.016630620324506</v>
          </cell>
          <cell r="AK418">
            <v>11.133086745108303</v>
          </cell>
          <cell r="AL418">
            <v>11.133086745108303</v>
          </cell>
          <cell r="AM418">
            <v>11.130409137544872</v>
          </cell>
          <cell r="AN418">
            <v>11.197256332405324</v>
          </cell>
          <cell r="AO418">
            <v>11.197256332405324</v>
          </cell>
          <cell r="AP418">
            <v>11.252105822203291</v>
          </cell>
        </row>
        <row r="419">
          <cell r="AI419">
            <v>0</v>
          </cell>
          <cell r="AK419">
            <v>0</v>
          </cell>
          <cell r="AL419">
            <v>0</v>
          </cell>
          <cell r="AM419">
            <v>0</v>
          </cell>
          <cell r="AN419">
            <v>0</v>
          </cell>
          <cell r="AO419">
            <v>0</v>
          </cell>
          <cell r="AP419">
            <v>0</v>
          </cell>
        </row>
        <row r="420">
          <cell r="AI420">
            <v>58.944027319020655</v>
          </cell>
          <cell r="AK420">
            <v>58.994954995106617</v>
          </cell>
          <cell r="AL420">
            <v>58.994954995106617</v>
          </cell>
          <cell r="AM420">
            <v>59.552794578129998</v>
          </cell>
          <cell r="AN420">
            <v>59.334993836203921</v>
          </cell>
          <cell r="AO420">
            <v>59.334993836203921</v>
          </cell>
          <cell r="AP420">
            <v>60.203927665219815</v>
          </cell>
        </row>
        <row r="421">
          <cell r="AI421">
            <v>0</v>
          </cell>
          <cell r="AK421">
            <v>0</v>
          </cell>
          <cell r="AL421">
            <v>0</v>
          </cell>
          <cell r="AM421">
            <v>0</v>
          </cell>
          <cell r="AN421">
            <v>0</v>
          </cell>
          <cell r="AO421">
            <v>0</v>
          </cell>
          <cell r="AP421">
            <v>0</v>
          </cell>
        </row>
        <row r="422">
          <cell r="AI422">
            <v>0</v>
          </cell>
          <cell r="AK422">
            <v>0</v>
          </cell>
          <cell r="AL422">
            <v>0</v>
          </cell>
          <cell r="AM422">
            <v>0</v>
          </cell>
          <cell r="AN422">
            <v>0</v>
          </cell>
          <cell r="AO422">
            <v>0</v>
          </cell>
          <cell r="AP422">
            <v>0</v>
          </cell>
        </row>
        <row r="423">
          <cell r="AI423">
            <v>16.902333829632394</v>
          </cell>
          <cell r="AK423">
            <v>16.808151444603428</v>
          </cell>
          <cell r="AL423">
            <v>16.808151444603428</v>
          </cell>
          <cell r="AM423">
            <v>16.495776658904219</v>
          </cell>
          <cell r="AN423">
            <v>16.580714179843209</v>
          </cell>
          <cell r="AO423">
            <v>16.580714179843209</v>
          </cell>
          <cell r="AP423">
            <v>16.060926029712959</v>
          </cell>
        </row>
        <row r="424">
          <cell r="AI424">
            <v>13.13700823102244</v>
          </cell>
          <cell r="AK424">
            <v>13.063806815181644</v>
          </cell>
          <cell r="AL424">
            <v>13.063806815181644</v>
          </cell>
          <cell r="AM424">
            <v>12.821019625420901</v>
          </cell>
          <cell r="AN424">
            <v>12.88703565154754</v>
          </cell>
          <cell r="AO424">
            <v>12.88703565154754</v>
          </cell>
          <cell r="AP424">
            <v>12.483040482863931</v>
          </cell>
        </row>
        <row r="425">
          <cell r="AI425">
            <v>0</v>
          </cell>
          <cell r="AK425">
            <v>0</v>
          </cell>
          <cell r="AL425">
            <v>0</v>
          </cell>
          <cell r="AM425">
            <v>0</v>
          </cell>
          <cell r="AN425">
            <v>0</v>
          </cell>
          <cell r="AO425">
            <v>0</v>
          </cell>
          <cell r="AP425">
            <v>0</v>
          </cell>
        </row>
        <row r="426">
          <cell r="AI426">
            <v>0</v>
          </cell>
          <cell r="AK426">
            <v>0</v>
          </cell>
          <cell r="AL426">
            <v>0</v>
          </cell>
          <cell r="AM426">
            <v>0</v>
          </cell>
          <cell r="AN426">
            <v>0</v>
          </cell>
          <cell r="AO426">
            <v>0</v>
          </cell>
          <cell r="AP426">
            <v>0</v>
          </cell>
        </row>
        <row r="464">
          <cell r="AI464">
            <v>0</v>
          </cell>
          <cell r="AK464">
            <v>0</v>
          </cell>
          <cell r="AL464">
            <v>0</v>
          </cell>
          <cell r="AM464">
            <v>0</v>
          </cell>
          <cell r="AN464">
            <v>0</v>
          </cell>
          <cell r="AO464">
            <v>0</v>
          </cell>
          <cell r="AP464">
            <v>0</v>
          </cell>
        </row>
        <row r="465">
          <cell r="AI465">
            <v>3.6152507986852274</v>
          </cell>
          <cell r="AK465">
            <v>3.0096921556980014</v>
          </cell>
          <cell r="AL465">
            <v>1.961207924322957</v>
          </cell>
          <cell r="AM465">
            <v>3.6152575242414482</v>
          </cell>
          <cell r="AN465">
            <v>3.0096921556980014</v>
          </cell>
          <cell r="AO465">
            <v>1.961207924322957</v>
          </cell>
          <cell r="AP465">
            <v>3.6152575242414482</v>
          </cell>
        </row>
        <row r="466">
          <cell r="AI466">
            <v>0</v>
          </cell>
          <cell r="AK466">
            <v>0</v>
          </cell>
          <cell r="AL466">
            <v>0</v>
          </cell>
          <cell r="AM466">
            <v>0</v>
          </cell>
          <cell r="AN466">
            <v>0</v>
          </cell>
          <cell r="AO466">
            <v>0</v>
          </cell>
          <cell r="AP466">
            <v>0</v>
          </cell>
        </row>
        <row r="467">
          <cell r="AI467">
            <v>65.978327076005399</v>
          </cell>
          <cell r="AK467">
            <v>65.912258209786245</v>
          </cell>
          <cell r="AL467">
            <v>67.563612992925869</v>
          </cell>
          <cell r="AM467">
            <v>65.978449817406442</v>
          </cell>
          <cell r="AN467">
            <v>65.912258209786245</v>
          </cell>
          <cell r="AO467">
            <v>67.563612992925869</v>
          </cell>
          <cell r="AP467">
            <v>65.978449817406442</v>
          </cell>
        </row>
        <row r="468">
          <cell r="AI468">
            <v>27.71692278992008</v>
          </cell>
          <cell r="AK468">
            <v>28.391429335417818</v>
          </cell>
          <cell r="AL468">
            <v>27.849152525385986</v>
          </cell>
          <cell r="AM468">
            <v>27.71697435251777</v>
          </cell>
          <cell r="AN468">
            <v>28.391429335417818</v>
          </cell>
          <cell r="AO468">
            <v>27.849152525385986</v>
          </cell>
          <cell r="AP468">
            <v>27.71697435251777</v>
          </cell>
        </row>
        <row r="469">
          <cell r="AI469">
            <v>0</v>
          </cell>
          <cell r="AK469">
            <v>0</v>
          </cell>
          <cell r="AL469">
            <v>0</v>
          </cell>
          <cell r="AM469">
            <v>0</v>
          </cell>
          <cell r="AN469">
            <v>0</v>
          </cell>
          <cell r="AO469">
            <v>0</v>
          </cell>
          <cell r="AP469">
            <v>0</v>
          </cell>
        </row>
        <row r="470">
          <cell r="AI470">
            <v>1.1420175590056223</v>
          </cell>
          <cell r="AK470">
            <v>1.1407950600986687</v>
          </cell>
          <cell r="AL470">
            <v>1.1150656925118883</v>
          </cell>
          <cell r="AM470">
            <v>1.1419406900777354</v>
          </cell>
          <cell r="AN470">
            <v>1.1407950600986687</v>
          </cell>
          <cell r="AO470">
            <v>1.1150656925118883</v>
          </cell>
          <cell r="AP470">
            <v>1.1419406900777354</v>
          </cell>
        </row>
        <row r="471">
          <cell r="AI471">
            <v>1.5474817763836686</v>
          </cell>
          <cell r="AK471">
            <v>1.5458252389992462</v>
          </cell>
          <cell r="AL471">
            <v>1.5109608648532935</v>
          </cell>
          <cell r="AM471">
            <v>1.547377615756595</v>
          </cell>
          <cell r="AN471">
            <v>1.5458252389992462</v>
          </cell>
          <cell r="AO471">
            <v>1.5109608648532935</v>
          </cell>
          <cell r="AP471">
            <v>1.547377615756595</v>
          </cell>
        </row>
        <row r="472">
          <cell r="AI472">
            <v>0</v>
          </cell>
          <cell r="AK472">
            <v>0</v>
          </cell>
          <cell r="AL472">
            <v>0</v>
          </cell>
          <cell r="AM472">
            <v>0</v>
          </cell>
          <cell r="AN472">
            <v>0</v>
          </cell>
          <cell r="AO472">
            <v>0</v>
          </cell>
          <cell r="AP472">
            <v>0</v>
          </cell>
        </row>
        <row r="473">
          <cell r="AI473">
            <v>0</v>
          </cell>
          <cell r="AK473">
            <v>0</v>
          </cell>
          <cell r="AL473">
            <v>0</v>
          </cell>
          <cell r="AM473">
            <v>0</v>
          </cell>
          <cell r="AN473">
            <v>0</v>
          </cell>
          <cell r="AO473">
            <v>0</v>
          </cell>
          <cell r="AP473">
            <v>0</v>
          </cell>
        </row>
        <row r="514">
          <cell r="AI514">
            <v>0</v>
          </cell>
          <cell r="AK514">
            <v>0</v>
          </cell>
          <cell r="AL514">
            <v>0</v>
          </cell>
          <cell r="AM514">
            <v>0</v>
          </cell>
          <cell r="AN514">
            <v>0</v>
          </cell>
          <cell r="AO514">
            <v>0</v>
          </cell>
          <cell r="AP514">
            <v>0</v>
          </cell>
        </row>
        <row r="515">
          <cell r="AI515">
            <v>25.765256246381753</v>
          </cell>
          <cell r="AK515">
            <v>22.594384847198512</v>
          </cell>
          <cell r="AL515">
            <v>22.445926346793581</v>
          </cell>
          <cell r="AM515">
            <v>25.765256246381753</v>
          </cell>
          <cell r="AN515">
            <v>22.594384847198512</v>
          </cell>
          <cell r="AO515">
            <v>22.445926346793581</v>
          </cell>
          <cell r="AP515">
            <v>25.765256246381753</v>
          </cell>
        </row>
        <row r="516">
          <cell r="AI516">
            <v>0</v>
          </cell>
          <cell r="AK516">
            <v>0</v>
          </cell>
          <cell r="AL516">
            <v>0</v>
          </cell>
          <cell r="AM516">
            <v>0</v>
          </cell>
          <cell r="AN516">
            <v>0</v>
          </cell>
          <cell r="AO516">
            <v>0</v>
          </cell>
          <cell r="AP516">
            <v>0</v>
          </cell>
        </row>
        <row r="517">
          <cell r="AI517">
            <v>27.058493046393188</v>
          </cell>
          <cell r="AK517">
            <v>31.418801246748146</v>
          </cell>
          <cell r="AL517">
            <v>31.071435161281951</v>
          </cell>
          <cell r="AM517">
            <v>27.058493046393188</v>
          </cell>
          <cell r="AN517">
            <v>31.418801246748146</v>
          </cell>
          <cell r="AO517">
            <v>31.071435161281951</v>
          </cell>
          <cell r="AP517">
            <v>27.058493046393188</v>
          </cell>
        </row>
        <row r="518">
          <cell r="AI518">
            <v>0</v>
          </cell>
          <cell r="AK518">
            <v>0</v>
          </cell>
          <cell r="AL518">
            <v>0</v>
          </cell>
          <cell r="AM518">
            <v>0</v>
          </cell>
          <cell r="AN518">
            <v>0</v>
          </cell>
          <cell r="AO518">
            <v>0</v>
          </cell>
          <cell r="AP518">
            <v>0</v>
          </cell>
        </row>
        <row r="519">
          <cell r="AI519">
            <v>0</v>
          </cell>
          <cell r="AK519">
            <v>0</v>
          </cell>
          <cell r="AL519">
            <v>0</v>
          </cell>
          <cell r="AM519">
            <v>0</v>
          </cell>
          <cell r="AN519">
            <v>0</v>
          </cell>
          <cell r="AO519">
            <v>0</v>
          </cell>
          <cell r="AP519">
            <v>0</v>
          </cell>
        </row>
        <row r="520">
          <cell r="AI520">
            <v>46.233567091142312</v>
          </cell>
          <cell r="AK520">
            <v>45.067897812145873</v>
          </cell>
          <cell r="AL520">
            <v>45.553814749432284</v>
          </cell>
          <cell r="AM520">
            <v>46.233567091142319</v>
          </cell>
          <cell r="AN520">
            <v>45.067897812145873</v>
          </cell>
          <cell r="AO520">
            <v>45.553814749432284</v>
          </cell>
          <cell r="AP520">
            <v>46.233567091142319</v>
          </cell>
        </row>
        <row r="521">
          <cell r="AI521">
            <v>0.94268361608275086</v>
          </cell>
          <cell r="AK521">
            <v>0.91891609390747275</v>
          </cell>
          <cell r="AL521">
            <v>0.92882374249219046</v>
          </cell>
          <cell r="AM521">
            <v>0.94268361608275097</v>
          </cell>
          <cell r="AN521">
            <v>0.91891609390747275</v>
          </cell>
          <cell r="AO521">
            <v>0.92882374249219046</v>
          </cell>
          <cell r="AP521">
            <v>0.94268361608275097</v>
          </cell>
        </row>
        <row r="522">
          <cell r="AI522">
            <v>0</v>
          </cell>
          <cell r="AK522">
            <v>0</v>
          </cell>
          <cell r="AL522">
            <v>0</v>
          </cell>
          <cell r="AM522">
            <v>0</v>
          </cell>
          <cell r="AN522">
            <v>0</v>
          </cell>
          <cell r="AO522">
            <v>0</v>
          </cell>
          <cell r="AP522">
            <v>0</v>
          </cell>
        </row>
        <row r="523">
          <cell r="AI523">
            <v>0</v>
          </cell>
          <cell r="AK523">
            <v>0</v>
          </cell>
          <cell r="AL523">
            <v>0</v>
          </cell>
          <cell r="AM523">
            <v>0</v>
          </cell>
          <cell r="AN523">
            <v>0</v>
          </cell>
          <cell r="AO523">
            <v>0</v>
          </cell>
          <cell r="AP523">
            <v>0</v>
          </cell>
        </row>
        <row r="555">
          <cell r="AI555">
            <v>0</v>
          </cell>
          <cell r="AK555">
            <v>0</v>
          </cell>
          <cell r="AL555">
            <v>0</v>
          </cell>
          <cell r="AM555">
            <v>0</v>
          </cell>
          <cell r="AN555">
            <v>0</v>
          </cell>
          <cell r="AO555">
            <v>0</v>
          </cell>
          <cell r="AP555">
            <v>0</v>
          </cell>
        </row>
        <row r="556">
          <cell r="AI556">
            <v>25.922239895457849</v>
          </cell>
          <cell r="AK556">
            <v>25.712312108764845</v>
          </cell>
          <cell r="AL556">
            <v>24.978678278877911</v>
          </cell>
          <cell r="AM556">
            <v>25.922239895457849</v>
          </cell>
          <cell r="AN556">
            <v>25.712312108764845</v>
          </cell>
          <cell r="AO556">
            <v>24.978678278877911</v>
          </cell>
          <cell r="AP556">
            <v>25.922239895457849</v>
          </cell>
        </row>
        <row r="557">
          <cell r="AI557">
            <v>0</v>
          </cell>
          <cell r="AK557">
            <v>0</v>
          </cell>
          <cell r="AL557">
            <v>0</v>
          </cell>
          <cell r="AM557">
            <v>0</v>
          </cell>
          <cell r="AN557">
            <v>0</v>
          </cell>
          <cell r="AO557">
            <v>0</v>
          </cell>
          <cell r="AP557">
            <v>0</v>
          </cell>
        </row>
        <row r="558">
          <cell r="AI558">
            <v>35.209341590287238</v>
          </cell>
          <cell r="AK558">
            <v>35.734040056669251</v>
          </cell>
          <cell r="AL558">
            <v>36.968443852739313</v>
          </cell>
          <cell r="AM558">
            <v>35.209341590287238</v>
          </cell>
          <cell r="AN558">
            <v>35.734040056669251</v>
          </cell>
          <cell r="AO558">
            <v>36.968443852739313</v>
          </cell>
          <cell r="AP558">
            <v>35.209341590287238</v>
          </cell>
        </row>
        <row r="559">
          <cell r="AI559">
            <v>0</v>
          </cell>
          <cell r="AK559">
            <v>0</v>
          </cell>
          <cell r="AL559">
            <v>0</v>
          </cell>
          <cell r="AM559">
            <v>0</v>
          </cell>
          <cell r="AN559">
            <v>0</v>
          </cell>
          <cell r="AO559">
            <v>0</v>
          </cell>
          <cell r="AP559">
            <v>0</v>
          </cell>
        </row>
        <row r="560">
          <cell r="AI560">
            <v>0</v>
          </cell>
          <cell r="AK560">
            <v>0</v>
          </cell>
          <cell r="AL560">
            <v>0</v>
          </cell>
          <cell r="AM560">
            <v>0</v>
          </cell>
          <cell r="AN560">
            <v>0</v>
          </cell>
          <cell r="AO560">
            <v>0</v>
          </cell>
          <cell r="AP560">
            <v>0</v>
          </cell>
        </row>
        <row r="561">
          <cell r="AI561">
            <v>38.868418514254913</v>
          </cell>
          <cell r="AK561">
            <v>38.553647834565901</v>
          </cell>
          <cell r="AL561">
            <v>38.052877868382772</v>
          </cell>
          <cell r="AM561">
            <v>38.868418514254913</v>
          </cell>
          <cell r="AN561">
            <v>38.553647834565901</v>
          </cell>
          <cell r="AO561">
            <v>38.052877868382772</v>
          </cell>
          <cell r="AP561">
            <v>38.868418514254913</v>
          </cell>
        </row>
        <row r="562">
          <cell r="AI562">
            <v>0</v>
          </cell>
          <cell r="AK562">
            <v>0</v>
          </cell>
          <cell r="AL562">
            <v>0</v>
          </cell>
          <cell r="AM562">
            <v>0</v>
          </cell>
          <cell r="AN562">
            <v>0</v>
          </cell>
          <cell r="AO562">
            <v>0</v>
          </cell>
          <cell r="AP562">
            <v>0</v>
          </cell>
        </row>
        <row r="563">
          <cell r="AI563">
            <v>0</v>
          </cell>
          <cell r="AK563">
            <v>0</v>
          </cell>
          <cell r="AL563">
            <v>0</v>
          </cell>
          <cell r="AM563">
            <v>0</v>
          </cell>
          <cell r="AN563">
            <v>0</v>
          </cell>
          <cell r="AO563">
            <v>0</v>
          </cell>
          <cell r="AP563">
            <v>0</v>
          </cell>
        </row>
        <row r="564">
          <cell r="AI564">
            <v>0</v>
          </cell>
          <cell r="AK564">
            <v>0</v>
          </cell>
          <cell r="AL564">
            <v>0</v>
          </cell>
          <cell r="AM564">
            <v>0</v>
          </cell>
          <cell r="AN564">
            <v>0</v>
          </cell>
          <cell r="AO564">
            <v>0</v>
          </cell>
          <cell r="AP564">
            <v>0</v>
          </cell>
        </row>
        <row r="598">
          <cell r="AI598">
            <v>0</v>
          </cell>
          <cell r="AK598">
            <v>0</v>
          </cell>
          <cell r="AL598">
            <v>0</v>
          </cell>
          <cell r="AM598">
            <v>0</v>
          </cell>
          <cell r="AN598">
            <v>0</v>
          </cell>
          <cell r="AO598">
            <v>0</v>
          </cell>
          <cell r="AP598">
            <v>0</v>
          </cell>
        </row>
        <row r="599">
          <cell r="AI599">
            <v>0</v>
          </cell>
          <cell r="AK599">
            <v>0</v>
          </cell>
          <cell r="AL599">
            <v>0</v>
          </cell>
          <cell r="AM599">
            <v>0</v>
          </cell>
          <cell r="AN599">
            <v>0</v>
          </cell>
          <cell r="AO599">
            <v>0</v>
          </cell>
          <cell r="AP599">
            <v>0</v>
          </cell>
        </row>
        <row r="600">
          <cell r="AI600">
            <v>0</v>
          </cell>
          <cell r="AK600">
            <v>0</v>
          </cell>
          <cell r="AL600">
            <v>0</v>
          </cell>
          <cell r="AM600">
            <v>0</v>
          </cell>
          <cell r="AN600">
            <v>0</v>
          </cell>
          <cell r="AO600">
            <v>0</v>
          </cell>
          <cell r="AP600">
            <v>0</v>
          </cell>
        </row>
        <row r="601">
          <cell r="AI601">
            <v>50</v>
          </cell>
          <cell r="AK601">
            <v>50</v>
          </cell>
          <cell r="AL601">
            <v>50</v>
          </cell>
          <cell r="AM601">
            <v>50</v>
          </cell>
          <cell r="AN601">
            <v>50</v>
          </cell>
          <cell r="AO601">
            <v>50</v>
          </cell>
          <cell r="AP601">
            <v>50</v>
          </cell>
        </row>
        <row r="602">
          <cell r="AI602">
            <v>50</v>
          </cell>
          <cell r="AK602">
            <v>50</v>
          </cell>
          <cell r="AL602">
            <v>50</v>
          </cell>
          <cell r="AM602">
            <v>50</v>
          </cell>
          <cell r="AN602">
            <v>50</v>
          </cell>
          <cell r="AO602">
            <v>50</v>
          </cell>
          <cell r="AP602">
            <v>50</v>
          </cell>
        </row>
        <row r="603">
          <cell r="AI603">
            <v>0</v>
          </cell>
          <cell r="AK603">
            <v>0</v>
          </cell>
          <cell r="AL603">
            <v>0</v>
          </cell>
          <cell r="AM603">
            <v>0</v>
          </cell>
          <cell r="AN603">
            <v>0</v>
          </cell>
          <cell r="AO603">
            <v>0</v>
          </cell>
          <cell r="AP603">
            <v>0</v>
          </cell>
        </row>
        <row r="604">
          <cell r="AI604">
            <v>0</v>
          </cell>
          <cell r="AK604">
            <v>0</v>
          </cell>
          <cell r="AL604">
            <v>0</v>
          </cell>
          <cell r="AM604">
            <v>0</v>
          </cell>
          <cell r="AN604">
            <v>0</v>
          </cell>
          <cell r="AO604">
            <v>0</v>
          </cell>
          <cell r="AP604">
            <v>0</v>
          </cell>
        </row>
        <row r="605">
          <cell r="AI605">
            <v>0</v>
          </cell>
          <cell r="AK605">
            <v>0</v>
          </cell>
          <cell r="AL605">
            <v>0</v>
          </cell>
          <cell r="AM605">
            <v>0</v>
          </cell>
          <cell r="AN605">
            <v>0</v>
          </cell>
          <cell r="AO605">
            <v>0</v>
          </cell>
          <cell r="AP605">
            <v>0</v>
          </cell>
        </row>
        <row r="606">
          <cell r="AI606">
            <v>0</v>
          </cell>
          <cell r="AK606">
            <v>0</v>
          </cell>
          <cell r="AL606">
            <v>0</v>
          </cell>
          <cell r="AM606">
            <v>0</v>
          </cell>
          <cell r="AN606">
            <v>0</v>
          </cell>
          <cell r="AO606">
            <v>0</v>
          </cell>
          <cell r="AP606">
            <v>0</v>
          </cell>
        </row>
        <row r="607">
          <cell r="AI607">
            <v>0</v>
          </cell>
          <cell r="AK607">
            <v>0</v>
          </cell>
          <cell r="AL607">
            <v>0</v>
          </cell>
          <cell r="AM607">
            <v>0</v>
          </cell>
          <cell r="AN607">
            <v>0</v>
          </cell>
          <cell r="AO607">
            <v>0</v>
          </cell>
          <cell r="AP607">
            <v>0</v>
          </cell>
        </row>
        <row r="642">
          <cell r="AI642">
            <v>0</v>
          </cell>
          <cell r="AK642">
            <v>0</v>
          </cell>
          <cell r="AL642">
            <v>0</v>
          </cell>
          <cell r="AM642">
            <v>0</v>
          </cell>
          <cell r="AN642">
            <v>0</v>
          </cell>
          <cell r="AO642">
            <v>0</v>
          </cell>
          <cell r="AP642">
            <v>0</v>
          </cell>
        </row>
        <row r="643">
          <cell r="AI643">
            <v>0</v>
          </cell>
          <cell r="AK643">
            <v>0</v>
          </cell>
          <cell r="AL643">
            <v>0</v>
          </cell>
          <cell r="AM643">
            <v>0</v>
          </cell>
          <cell r="AN643">
            <v>0</v>
          </cell>
          <cell r="AO643">
            <v>0</v>
          </cell>
          <cell r="AP643">
            <v>0</v>
          </cell>
        </row>
        <row r="644">
          <cell r="AI644">
            <v>0</v>
          </cell>
          <cell r="AK644">
            <v>0</v>
          </cell>
          <cell r="AL644">
            <v>0</v>
          </cell>
          <cell r="AM644">
            <v>0</v>
          </cell>
          <cell r="AN644">
            <v>0</v>
          </cell>
          <cell r="AO644">
            <v>0</v>
          </cell>
          <cell r="AP644">
            <v>0</v>
          </cell>
        </row>
        <row r="645">
          <cell r="AI645">
            <v>40</v>
          </cell>
          <cell r="AK645">
            <v>40</v>
          </cell>
          <cell r="AL645">
            <v>40</v>
          </cell>
          <cell r="AM645">
            <v>40</v>
          </cell>
          <cell r="AN645">
            <v>40</v>
          </cell>
          <cell r="AO645">
            <v>40</v>
          </cell>
          <cell r="AP645">
            <v>40</v>
          </cell>
        </row>
        <row r="646">
          <cell r="AI646">
            <v>60</v>
          </cell>
          <cell r="AK646">
            <v>60</v>
          </cell>
          <cell r="AL646">
            <v>60</v>
          </cell>
          <cell r="AM646">
            <v>60</v>
          </cell>
          <cell r="AN646">
            <v>60</v>
          </cell>
          <cell r="AO646">
            <v>60</v>
          </cell>
          <cell r="AP646">
            <v>60</v>
          </cell>
        </row>
        <row r="647">
          <cell r="AI647">
            <v>0</v>
          </cell>
          <cell r="AK647">
            <v>0</v>
          </cell>
          <cell r="AL647">
            <v>0</v>
          </cell>
          <cell r="AM647">
            <v>0</v>
          </cell>
          <cell r="AN647">
            <v>0</v>
          </cell>
          <cell r="AO647">
            <v>0</v>
          </cell>
          <cell r="AP647">
            <v>0</v>
          </cell>
        </row>
        <row r="648">
          <cell r="AI648">
            <v>0</v>
          </cell>
          <cell r="AK648">
            <v>0</v>
          </cell>
          <cell r="AL648">
            <v>0</v>
          </cell>
          <cell r="AM648">
            <v>0</v>
          </cell>
          <cell r="AN648">
            <v>0</v>
          </cell>
          <cell r="AO648">
            <v>0</v>
          </cell>
          <cell r="AP648">
            <v>0</v>
          </cell>
        </row>
        <row r="649">
          <cell r="AI649">
            <v>0</v>
          </cell>
          <cell r="AK649">
            <v>0</v>
          </cell>
          <cell r="AL649">
            <v>0</v>
          </cell>
          <cell r="AM649">
            <v>0</v>
          </cell>
          <cell r="AN649">
            <v>0</v>
          </cell>
          <cell r="AO649">
            <v>0</v>
          </cell>
          <cell r="AP649">
            <v>0</v>
          </cell>
        </row>
        <row r="650">
          <cell r="AI650">
            <v>0</v>
          </cell>
          <cell r="AK650">
            <v>0</v>
          </cell>
          <cell r="AL650">
            <v>0</v>
          </cell>
          <cell r="AM650">
            <v>0</v>
          </cell>
          <cell r="AN650">
            <v>0</v>
          </cell>
          <cell r="AO650">
            <v>0</v>
          </cell>
          <cell r="AP650">
            <v>0</v>
          </cell>
        </row>
        <row r="651">
          <cell r="AI651">
            <v>0</v>
          </cell>
          <cell r="AK651">
            <v>0</v>
          </cell>
          <cell r="AL651">
            <v>0</v>
          </cell>
          <cell r="AM651">
            <v>0</v>
          </cell>
          <cell r="AN651">
            <v>0</v>
          </cell>
          <cell r="AO651">
            <v>0</v>
          </cell>
          <cell r="AP651">
            <v>0</v>
          </cell>
        </row>
        <row r="684">
          <cell r="AI684">
            <v>0</v>
          </cell>
          <cell r="AK684">
            <v>0</v>
          </cell>
          <cell r="AL684">
            <v>0</v>
          </cell>
          <cell r="AM684">
            <v>0</v>
          </cell>
          <cell r="AN684">
            <v>0</v>
          </cell>
          <cell r="AO684">
            <v>0</v>
          </cell>
          <cell r="AP684">
            <v>0</v>
          </cell>
        </row>
        <row r="685">
          <cell r="AI685">
            <v>0</v>
          </cell>
          <cell r="AK685">
            <v>0</v>
          </cell>
          <cell r="AL685">
            <v>0</v>
          </cell>
          <cell r="AM685">
            <v>0</v>
          </cell>
          <cell r="AN685">
            <v>0</v>
          </cell>
          <cell r="AO685">
            <v>0</v>
          </cell>
          <cell r="AP685">
            <v>0</v>
          </cell>
        </row>
        <row r="686">
          <cell r="AI686">
            <v>0</v>
          </cell>
          <cell r="AK686">
            <v>0</v>
          </cell>
          <cell r="AL686">
            <v>0</v>
          </cell>
          <cell r="AM686">
            <v>0</v>
          </cell>
          <cell r="AN686">
            <v>0</v>
          </cell>
          <cell r="AO686">
            <v>0</v>
          </cell>
          <cell r="AP686">
            <v>0</v>
          </cell>
        </row>
        <row r="687">
          <cell r="AI687">
            <v>50</v>
          </cell>
          <cell r="AK687">
            <v>50</v>
          </cell>
          <cell r="AL687">
            <v>50</v>
          </cell>
          <cell r="AM687">
            <v>50</v>
          </cell>
          <cell r="AN687">
            <v>50</v>
          </cell>
          <cell r="AO687">
            <v>50</v>
          </cell>
          <cell r="AP687">
            <v>50</v>
          </cell>
        </row>
        <row r="688">
          <cell r="AI688">
            <v>50</v>
          </cell>
          <cell r="AK688">
            <v>50</v>
          </cell>
          <cell r="AL688">
            <v>50</v>
          </cell>
          <cell r="AM688">
            <v>50</v>
          </cell>
          <cell r="AN688">
            <v>50</v>
          </cell>
          <cell r="AO688">
            <v>50</v>
          </cell>
          <cell r="AP688">
            <v>50</v>
          </cell>
        </row>
        <row r="689">
          <cell r="AI689">
            <v>0</v>
          </cell>
          <cell r="AK689">
            <v>0</v>
          </cell>
          <cell r="AL689">
            <v>0</v>
          </cell>
          <cell r="AM689">
            <v>0</v>
          </cell>
          <cell r="AN689">
            <v>0</v>
          </cell>
          <cell r="AO689">
            <v>0</v>
          </cell>
          <cell r="AP689">
            <v>0</v>
          </cell>
        </row>
        <row r="690">
          <cell r="AI690">
            <v>0</v>
          </cell>
          <cell r="AK690">
            <v>0</v>
          </cell>
          <cell r="AL690">
            <v>0</v>
          </cell>
          <cell r="AM690">
            <v>0</v>
          </cell>
          <cell r="AN690">
            <v>0</v>
          </cell>
          <cell r="AO690">
            <v>0</v>
          </cell>
          <cell r="AP690">
            <v>0</v>
          </cell>
        </row>
        <row r="691">
          <cell r="AI691">
            <v>0</v>
          </cell>
          <cell r="AK691">
            <v>0</v>
          </cell>
          <cell r="AL691">
            <v>0</v>
          </cell>
          <cell r="AM691">
            <v>0</v>
          </cell>
          <cell r="AN691">
            <v>0</v>
          </cell>
          <cell r="AO691">
            <v>0</v>
          </cell>
          <cell r="AP691">
            <v>0</v>
          </cell>
        </row>
        <row r="692">
          <cell r="AI692">
            <v>0</v>
          </cell>
          <cell r="AK692">
            <v>0</v>
          </cell>
          <cell r="AL692">
            <v>0</v>
          </cell>
          <cell r="AM692">
            <v>0</v>
          </cell>
          <cell r="AN692">
            <v>0</v>
          </cell>
          <cell r="AO692">
            <v>0</v>
          </cell>
          <cell r="AP692">
            <v>0</v>
          </cell>
        </row>
        <row r="693">
          <cell r="AI693">
            <v>0</v>
          </cell>
          <cell r="AK693">
            <v>0</v>
          </cell>
          <cell r="AL693">
            <v>0</v>
          </cell>
          <cell r="AM693">
            <v>0</v>
          </cell>
          <cell r="AN693">
            <v>0</v>
          </cell>
          <cell r="AO693">
            <v>0</v>
          </cell>
          <cell r="AP693">
            <v>0</v>
          </cell>
        </row>
        <row r="732">
          <cell r="AI732">
            <v>0</v>
          </cell>
          <cell r="AK732">
            <v>0</v>
          </cell>
          <cell r="AL732">
            <v>0</v>
          </cell>
          <cell r="AM732">
            <v>0</v>
          </cell>
          <cell r="AN732">
            <v>0</v>
          </cell>
          <cell r="AO732">
            <v>0</v>
          </cell>
          <cell r="AP732">
            <v>0</v>
          </cell>
        </row>
        <row r="733">
          <cell r="AI733">
            <v>79</v>
          </cell>
          <cell r="AK733">
            <v>79</v>
          </cell>
          <cell r="AL733">
            <v>79.207920792079207</v>
          </cell>
          <cell r="AM733">
            <v>79</v>
          </cell>
          <cell r="AN733">
            <v>79</v>
          </cell>
          <cell r="AO733">
            <v>79.207920792079207</v>
          </cell>
          <cell r="AP733">
            <v>79</v>
          </cell>
        </row>
        <row r="734">
          <cell r="AI734">
            <v>0</v>
          </cell>
          <cell r="AK734">
            <v>0</v>
          </cell>
          <cell r="AL734">
            <v>0</v>
          </cell>
          <cell r="AM734">
            <v>0</v>
          </cell>
          <cell r="AN734">
            <v>0</v>
          </cell>
          <cell r="AO734">
            <v>0</v>
          </cell>
          <cell r="AP734">
            <v>0</v>
          </cell>
        </row>
        <row r="735">
          <cell r="AI735">
            <v>20</v>
          </cell>
          <cell r="AK735">
            <v>20</v>
          </cell>
          <cell r="AL735">
            <v>19.801980198019802</v>
          </cell>
          <cell r="AM735">
            <v>20</v>
          </cell>
          <cell r="AN735">
            <v>20</v>
          </cell>
          <cell r="AO735">
            <v>19.801980198019802</v>
          </cell>
          <cell r="AP735">
            <v>20</v>
          </cell>
        </row>
        <row r="736">
          <cell r="AI736">
            <v>0</v>
          </cell>
          <cell r="AK736">
            <v>0</v>
          </cell>
          <cell r="AL736">
            <v>0</v>
          </cell>
          <cell r="AM736">
            <v>0</v>
          </cell>
          <cell r="AN736">
            <v>0</v>
          </cell>
          <cell r="AO736">
            <v>0</v>
          </cell>
          <cell r="AP736">
            <v>0</v>
          </cell>
        </row>
        <row r="737">
          <cell r="AI737">
            <v>0</v>
          </cell>
          <cell r="AK737">
            <v>0</v>
          </cell>
          <cell r="AL737">
            <v>0</v>
          </cell>
          <cell r="AM737">
            <v>0</v>
          </cell>
          <cell r="AN737">
            <v>0</v>
          </cell>
          <cell r="AO737">
            <v>0</v>
          </cell>
          <cell r="AP737">
            <v>0</v>
          </cell>
        </row>
        <row r="738">
          <cell r="AI738">
            <v>0</v>
          </cell>
          <cell r="AK738">
            <v>0</v>
          </cell>
          <cell r="AL738">
            <v>0</v>
          </cell>
          <cell r="AM738">
            <v>0</v>
          </cell>
          <cell r="AN738">
            <v>0</v>
          </cell>
          <cell r="AO738">
            <v>0</v>
          </cell>
          <cell r="AP738">
            <v>0</v>
          </cell>
        </row>
        <row r="739">
          <cell r="AI739">
            <v>1</v>
          </cell>
          <cell r="AK739">
            <v>1</v>
          </cell>
          <cell r="AL739">
            <v>0.99009900990099009</v>
          </cell>
          <cell r="AM739">
            <v>1</v>
          </cell>
          <cell r="AN739">
            <v>1</v>
          </cell>
          <cell r="AO739">
            <v>0.99009900990099009</v>
          </cell>
          <cell r="AP739">
            <v>1</v>
          </cell>
        </row>
        <row r="740">
          <cell r="AI740">
            <v>0</v>
          </cell>
          <cell r="AK740">
            <v>0</v>
          </cell>
          <cell r="AL740">
            <v>0</v>
          </cell>
          <cell r="AM740">
            <v>0</v>
          </cell>
          <cell r="AN740">
            <v>0</v>
          </cell>
          <cell r="AO740">
            <v>0</v>
          </cell>
          <cell r="AP740">
            <v>0</v>
          </cell>
        </row>
        <row r="741">
          <cell r="AI741">
            <v>0</v>
          </cell>
          <cell r="AK741">
            <v>0</v>
          </cell>
          <cell r="AL741">
            <v>0</v>
          </cell>
          <cell r="AM741">
            <v>0</v>
          </cell>
          <cell r="AN741">
            <v>0</v>
          </cell>
          <cell r="AO741">
            <v>0</v>
          </cell>
          <cell r="AP741">
            <v>0</v>
          </cell>
        </row>
        <row r="767">
          <cell r="AI767">
            <v>0</v>
          </cell>
          <cell r="AK767">
            <v>0</v>
          </cell>
          <cell r="AL767">
            <v>0</v>
          </cell>
          <cell r="AM767">
            <v>0</v>
          </cell>
          <cell r="AN767">
            <v>0</v>
          </cell>
          <cell r="AO767">
            <v>0</v>
          </cell>
          <cell r="AP767">
            <v>0</v>
          </cell>
        </row>
        <row r="768">
          <cell r="AI768">
            <v>0</v>
          </cell>
          <cell r="AK768">
            <v>0</v>
          </cell>
          <cell r="AL768">
            <v>0</v>
          </cell>
          <cell r="AM768">
            <v>0</v>
          </cell>
          <cell r="AN768">
            <v>0</v>
          </cell>
          <cell r="AO768">
            <v>0</v>
          </cell>
          <cell r="AP768">
            <v>0</v>
          </cell>
        </row>
        <row r="769">
          <cell r="AI769">
            <v>0</v>
          </cell>
          <cell r="AK769">
            <v>0</v>
          </cell>
          <cell r="AL769">
            <v>0</v>
          </cell>
          <cell r="AM769">
            <v>0</v>
          </cell>
          <cell r="AN769">
            <v>0</v>
          </cell>
          <cell r="AO769">
            <v>0</v>
          </cell>
          <cell r="AP769">
            <v>0</v>
          </cell>
        </row>
        <row r="770">
          <cell r="AI770">
            <v>84</v>
          </cell>
          <cell r="AK770">
            <v>84</v>
          </cell>
          <cell r="AL770">
            <v>84</v>
          </cell>
          <cell r="AM770">
            <v>84</v>
          </cell>
          <cell r="AN770">
            <v>84</v>
          </cell>
          <cell r="AO770">
            <v>84</v>
          </cell>
          <cell r="AP770">
            <v>84</v>
          </cell>
        </row>
        <row r="771">
          <cell r="AI771">
            <v>0</v>
          </cell>
          <cell r="AK771">
            <v>0</v>
          </cell>
          <cell r="AL771">
            <v>0</v>
          </cell>
          <cell r="AM771">
            <v>0</v>
          </cell>
          <cell r="AN771">
            <v>0</v>
          </cell>
          <cell r="AO771">
            <v>0</v>
          </cell>
          <cell r="AP771">
            <v>0</v>
          </cell>
        </row>
        <row r="772">
          <cell r="AI772">
            <v>0</v>
          </cell>
          <cell r="AK772">
            <v>0</v>
          </cell>
          <cell r="AL772">
            <v>0</v>
          </cell>
          <cell r="AM772">
            <v>0</v>
          </cell>
          <cell r="AN772">
            <v>0</v>
          </cell>
          <cell r="AO772">
            <v>0</v>
          </cell>
          <cell r="AP772">
            <v>0</v>
          </cell>
        </row>
        <row r="773">
          <cell r="AI773">
            <v>0</v>
          </cell>
          <cell r="AK773">
            <v>0</v>
          </cell>
          <cell r="AL773">
            <v>0</v>
          </cell>
          <cell r="AM773">
            <v>0</v>
          </cell>
          <cell r="AN773">
            <v>0</v>
          </cell>
          <cell r="AO773">
            <v>0</v>
          </cell>
          <cell r="AP773">
            <v>0</v>
          </cell>
        </row>
        <row r="774">
          <cell r="AI774">
            <v>16</v>
          </cell>
          <cell r="AK774">
            <v>16</v>
          </cell>
          <cell r="AL774">
            <v>16</v>
          </cell>
          <cell r="AM774">
            <v>16</v>
          </cell>
          <cell r="AN774">
            <v>16</v>
          </cell>
          <cell r="AO774">
            <v>16</v>
          </cell>
          <cell r="AP774">
            <v>16</v>
          </cell>
        </row>
        <row r="775">
          <cell r="AI775">
            <v>0</v>
          </cell>
          <cell r="AK775">
            <v>0</v>
          </cell>
          <cell r="AL775">
            <v>0</v>
          </cell>
          <cell r="AM775">
            <v>0</v>
          </cell>
          <cell r="AN775">
            <v>0</v>
          </cell>
          <cell r="AO775">
            <v>0</v>
          </cell>
          <cell r="AP775">
            <v>0</v>
          </cell>
        </row>
        <row r="776">
          <cell r="AI776">
            <v>0</v>
          </cell>
          <cell r="AK776">
            <v>0</v>
          </cell>
          <cell r="AL776">
            <v>0</v>
          </cell>
          <cell r="AM776">
            <v>0</v>
          </cell>
          <cell r="AN776">
            <v>0</v>
          </cell>
          <cell r="AO776">
            <v>0</v>
          </cell>
          <cell r="AP776">
            <v>0</v>
          </cell>
        </row>
        <row r="802">
          <cell r="AI802">
            <v>0</v>
          </cell>
          <cell r="AK802">
            <v>0</v>
          </cell>
          <cell r="AL802">
            <v>0</v>
          </cell>
          <cell r="AM802">
            <v>0</v>
          </cell>
          <cell r="AN802">
            <v>0</v>
          </cell>
          <cell r="AO802">
            <v>0</v>
          </cell>
          <cell r="AP802">
            <v>0</v>
          </cell>
        </row>
        <row r="803">
          <cell r="AI803">
            <v>61</v>
          </cell>
          <cell r="AK803">
            <v>61</v>
          </cell>
          <cell r="AL803">
            <v>61</v>
          </cell>
          <cell r="AM803">
            <v>61</v>
          </cell>
          <cell r="AN803">
            <v>61</v>
          </cell>
          <cell r="AO803">
            <v>61</v>
          </cell>
          <cell r="AP803">
            <v>61</v>
          </cell>
        </row>
        <row r="804">
          <cell r="AI804">
            <v>0</v>
          </cell>
          <cell r="AK804">
            <v>0</v>
          </cell>
          <cell r="AL804">
            <v>0</v>
          </cell>
          <cell r="AM804">
            <v>0</v>
          </cell>
          <cell r="AN804">
            <v>0</v>
          </cell>
          <cell r="AO804">
            <v>0</v>
          </cell>
          <cell r="AP804">
            <v>0</v>
          </cell>
        </row>
        <row r="805">
          <cell r="AI805">
            <v>39</v>
          </cell>
          <cell r="AK805">
            <v>39</v>
          </cell>
          <cell r="AL805">
            <v>39</v>
          </cell>
          <cell r="AM805">
            <v>39</v>
          </cell>
          <cell r="AN805">
            <v>39</v>
          </cell>
          <cell r="AO805">
            <v>39</v>
          </cell>
          <cell r="AP805">
            <v>39</v>
          </cell>
        </row>
        <row r="806">
          <cell r="AI806">
            <v>0</v>
          </cell>
          <cell r="AK806">
            <v>0</v>
          </cell>
          <cell r="AL806">
            <v>0</v>
          </cell>
          <cell r="AM806">
            <v>0</v>
          </cell>
          <cell r="AN806">
            <v>0</v>
          </cell>
          <cell r="AO806">
            <v>0</v>
          </cell>
          <cell r="AP806">
            <v>0</v>
          </cell>
        </row>
        <row r="807">
          <cell r="AI807">
            <v>0</v>
          </cell>
          <cell r="AK807">
            <v>0</v>
          </cell>
          <cell r="AL807">
            <v>0</v>
          </cell>
          <cell r="AM807">
            <v>0</v>
          </cell>
          <cell r="AN807">
            <v>0</v>
          </cell>
          <cell r="AO807">
            <v>0</v>
          </cell>
          <cell r="AP807">
            <v>0</v>
          </cell>
        </row>
        <row r="808">
          <cell r="AI808">
            <v>0</v>
          </cell>
          <cell r="AK808">
            <v>0</v>
          </cell>
          <cell r="AL808">
            <v>0</v>
          </cell>
          <cell r="AM808">
            <v>0</v>
          </cell>
          <cell r="AN808">
            <v>0</v>
          </cell>
          <cell r="AO808">
            <v>0</v>
          </cell>
          <cell r="AP808">
            <v>0</v>
          </cell>
        </row>
        <row r="809">
          <cell r="AI809">
            <v>0</v>
          </cell>
          <cell r="AK809">
            <v>0</v>
          </cell>
          <cell r="AL809">
            <v>0</v>
          </cell>
          <cell r="AM809">
            <v>0</v>
          </cell>
          <cell r="AN809">
            <v>0</v>
          </cell>
          <cell r="AO809">
            <v>0</v>
          </cell>
          <cell r="AP809">
            <v>0</v>
          </cell>
        </row>
        <row r="810">
          <cell r="AI810">
            <v>0</v>
          </cell>
          <cell r="AK810">
            <v>0</v>
          </cell>
          <cell r="AL810">
            <v>0</v>
          </cell>
          <cell r="AM810">
            <v>0</v>
          </cell>
          <cell r="AN810">
            <v>0</v>
          </cell>
          <cell r="AO810">
            <v>0</v>
          </cell>
          <cell r="AP810">
            <v>0</v>
          </cell>
        </row>
        <row r="811">
          <cell r="AI811">
            <v>0</v>
          </cell>
          <cell r="AK811">
            <v>0</v>
          </cell>
          <cell r="AL811">
            <v>0</v>
          </cell>
          <cell r="AM811">
            <v>0</v>
          </cell>
          <cell r="AN811">
            <v>0</v>
          </cell>
          <cell r="AO811">
            <v>0</v>
          </cell>
          <cell r="AP811">
            <v>0</v>
          </cell>
        </row>
        <row r="838">
          <cell r="AI838">
            <v>0</v>
          </cell>
          <cell r="AK838">
            <v>0</v>
          </cell>
          <cell r="AL838">
            <v>0</v>
          </cell>
          <cell r="AM838">
            <v>0</v>
          </cell>
          <cell r="AN838">
            <v>0</v>
          </cell>
          <cell r="AO838">
            <v>0</v>
          </cell>
          <cell r="AP838">
            <v>0</v>
          </cell>
        </row>
        <row r="839">
          <cell r="AI839">
            <v>61</v>
          </cell>
          <cell r="AK839">
            <v>61</v>
          </cell>
          <cell r="AL839">
            <v>61</v>
          </cell>
          <cell r="AM839">
            <v>61</v>
          </cell>
          <cell r="AN839">
            <v>61</v>
          </cell>
          <cell r="AO839">
            <v>61</v>
          </cell>
          <cell r="AP839">
            <v>61</v>
          </cell>
        </row>
        <row r="840">
          <cell r="AI840">
            <v>0</v>
          </cell>
          <cell r="AK840">
            <v>0</v>
          </cell>
          <cell r="AL840">
            <v>0</v>
          </cell>
          <cell r="AM840">
            <v>0</v>
          </cell>
          <cell r="AN840">
            <v>0</v>
          </cell>
          <cell r="AO840">
            <v>0</v>
          </cell>
          <cell r="AP840">
            <v>0</v>
          </cell>
        </row>
        <row r="841">
          <cell r="AI841">
            <v>39</v>
          </cell>
          <cell r="AK841">
            <v>39</v>
          </cell>
          <cell r="AL841">
            <v>39</v>
          </cell>
          <cell r="AM841">
            <v>39</v>
          </cell>
          <cell r="AN841">
            <v>39</v>
          </cell>
          <cell r="AO841">
            <v>39</v>
          </cell>
          <cell r="AP841">
            <v>39</v>
          </cell>
        </row>
        <row r="842">
          <cell r="AI842">
            <v>0</v>
          </cell>
          <cell r="AK842">
            <v>0</v>
          </cell>
          <cell r="AL842">
            <v>0</v>
          </cell>
          <cell r="AM842">
            <v>0</v>
          </cell>
          <cell r="AN842">
            <v>0</v>
          </cell>
          <cell r="AO842">
            <v>0</v>
          </cell>
          <cell r="AP842">
            <v>0</v>
          </cell>
        </row>
        <row r="843">
          <cell r="AI843">
            <v>0</v>
          </cell>
          <cell r="AK843">
            <v>0</v>
          </cell>
          <cell r="AL843">
            <v>0</v>
          </cell>
          <cell r="AM843">
            <v>0</v>
          </cell>
          <cell r="AN843">
            <v>0</v>
          </cell>
          <cell r="AO843">
            <v>0</v>
          </cell>
          <cell r="AP843">
            <v>0</v>
          </cell>
        </row>
        <row r="844">
          <cell r="AI844">
            <v>0</v>
          </cell>
          <cell r="AK844">
            <v>0</v>
          </cell>
          <cell r="AL844">
            <v>0</v>
          </cell>
          <cell r="AM844">
            <v>0</v>
          </cell>
          <cell r="AN844">
            <v>0</v>
          </cell>
          <cell r="AO844">
            <v>0</v>
          </cell>
          <cell r="AP844">
            <v>0</v>
          </cell>
        </row>
        <row r="845">
          <cell r="AI845">
            <v>0</v>
          </cell>
          <cell r="AK845">
            <v>0</v>
          </cell>
          <cell r="AL845">
            <v>0</v>
          </cell>
          <cell r="AM845">
            <v>0</v>
          </cell>
          <cell r="AN845">
            <v>0</v>
          </cell>
          <cell r="AO845">
            <v>0</v>
          </cell>
          <cell r="AP845">
            <v>0</v>
          </cell>
        </row>
        <row r="846">
          <cell r="AI846">
            <v>0</v>
          </cell>
          <cell r="AK846">
            <v>0</v>
          </cell>
          <cell r="AL846">
            <v>0</v>
          </cell>
          <cell r="AM846">
            <v>0</v>
          </cell>
          <cell r="AN846">
            <v>0</v>
          </cell>
          <cell r="AO846">
            <v>0</v>
          </cell>
          <cell r="AP846">
            <v>0</v>
          </cell>
        </row>
        <row r="847">
          <cell r="AI847">
            <v>0</v>
          </cell>
          <cell r="AK847">
            <v>0</v>
          </cell>
          <cell r="AL847">
            <v>0</v>
          </cell>
          <cell r="AM847">
            <v>0</v>
          </cell>
          <cell r="AN847">
            <v>0</v>
          </cell>
          <cell r="AO847">
            <v>0</v>
          </cell>
          <cell r="AP847">
            <v>0</v>
          </cell>
        </row>
        <row r="874">
          <cell r="AI874">
            <v>0</v>
          </cell>
          <cell r="AK874">
            <v>0</v>
          </cell>
          <cell r="AL874">
            <v>0</v>
          </cell>
          <cell r="AM874">
            <v>0</v>
          </cell>
          <cell r="AN874">
            <v>0</v>
          </cell>
          <cell r="AO874">
            <v>0</v>
          </cell>
          <cell r="AP874">
            <v>0</v>
          </cell>
        </row>
        <row r="875">
          <cell r="AI875">
            <v>0</v>
          </cell>
          <cell r="AK875">
            <v>0</v>
          </cell>
          <cell r="AL875">
            <v>0</v>
          </cell>
          <cell r="AM875">
            <v>0</v>
          </cell>
          <cell r="AN875">
            <v>0</v>
          </cell>
          <cell r="AO875">
            <v>0</v>
          </cell>
          <cell r="AP875">
            <v>0</v>
          </cell>
        </row>
        <row r="876">
          <cell r="AI876">
            <v>0</v>
          </cell>
          <cell r="AK876">
            <v>0</v>
          </cell>
          <cell r="AL876">
            <v>0</v>
          </cell>
          <cell r="AM876">
            <v>0</v>
          </cell>
          <cell r="AN876">
            <v>0</v>
          </cell>
          <cell r="AO876">
            <v>0</v>
          </cell>
          <cell r="AP876">
            <v>0</v>
          </cell>
        </row>
        <row r="877">
          <cell r="AI877">
            <v>100</v>
          </cell>
          <cell r="AK877">
            <v>100</v>
          </cell>
          <cell r="AL877">
            <v>100</v>
          </cell>
          <cell r="AM877">
            <v>100</v>
          </cell>
          <cell r="AN877">
            <v>100</v>
          </cell>
          <cell r="AO877">
            <v>100</v>
          </cell>
          <cell r="AP877">
            <v>100</v>
          </cell>
        </row>
        <row r="878">
          <cell r="AI878">
            <v>0</v>
          </cell>
          <cell r="AK878">
            <v>0</v>
          </cell>
          <cell r="AL878">
            <v>0</v>
          </cell>
          <cell r="AM878">
            <v>0</v>
          </cell>
          <cell r="AN878">
            <v>0</v>
          </cell>
          <cell r="AO878">
            <v>0</v>
          </cell>
          <cell r="AP878">
            <v>0</v>
          </cell>
        </row>
        <row r="879">
          <cell r="AI879">
            <v>0</v>
          </cell>
          <cell r="AK879">
            <v>0</v>
          </cell>
          <cell r="AL879">
            <v>0</v>
          </cell>
          <cell r="AM879">
            <v>0</v>
          </cell>
          <cell r="AN879">
            <v>0</v>
          </cell>
          <cell r="AO879">
            <v>0</v>
          </cell>
          <cell r="AP879">
            <v>0</v>
          </cell>
        </row>
        <row r="880">
          <cell r="AI880">
            <v>0</v>
          </cell>
          <cell r="AK880">
            <v>0</v>
          </cell>
          <cell r="AL880">
            <v>0</v>
          </cell>
          <cell r="AM880">
            <v>0</v>
          </cell>
          <cell r="AN880">
            <v>0</v>
          </cell>
          <cell r="AO880">
            <v>0</v>
          </cell>
          <cell r="AP880">
            <v>0</v>
          </cell>
        </row>
        <row r="881">
          <cell r="AI881">
            <v>0</v>
          </cell>
          <cell r="AK881">
            <v>0</v>
          </cell>
          <cell r="AL881">
            <v>0</v>
          </cell>
          <cell r="AM881">
            <v>0</v>
          </cell>
          <cell r="AN881">
            <v>0</v>
          </cell>
          <cell r="AO881">
            <v>0</v>
          </cell>
          <cell r="AP881">
            <v>0</v>
          </cell>
        </row>
        <row r="882">
          <cell r="AI882">
            <v>0</v>
          </cell>
          <cell r="AK882">
            <v>0</v>
          </cell>
          <cell r="AL882">
            <v>0</v>
          </cell>
          <cell r="AM882">
            <v>0</v>
          </cell>
          <cell r="AN882">
            <v>0</v>
          </cell>
          <cell r="AO882">
            <v>0</v>
          </cell>
          <cell r="AP882">
            <v>0</v>
          </cell>
        </row>
        <row r="883">
          <cell r="AI883">
            <v>0</v>
          </cell>
          <cell r="AK883">
            <v>0</v>
          </cell>
          <cell r="AL883">
            <v>0</v>
          </cell>
          <cell r="AM883">
            <v>0</v>
          </cell>
          <cell r="AN883">
            <v>0</v>
          </cell>
          <cell r="AO883">
            <v>0</v>
          </cell>
          <cell r="AP883">
            <v>0</v>
          </cell>
        </row>
        <row r="932">
          <cell r="B932">
            <v>0</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K932">
            <v>0</v>
          </cell>
          <cell r="AL932">
            <v>0</v>
          </cell>
          <cell r="AM932">
            <v>0</v>
          </cell>
          <cell r="AN932">
            <v>0</v>
          </cell>
          <cell r="AO932">
            <v>0</v>
          </cell>
          <cell r="AP932">
            <v>0</v>
          </cell>
        </row>
        <row r="933">
          <cell r="B933">
            <v>0</v>
          </cell>
          <cell r="C933">
            <v>0</v>
          </cell>
          <cell r="D933">
            <v>0</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K933">
            <v>0</v>
          </cell>
          <cell r="AL933">
            <v>0</v>
          </cell>
          <cell r="AM933">
            <v>0</v>
          </cell>
          <cell r="AN933">
            <v>0</v>
          </cell>
          <cell r="AO933">
            <v>0</v>
          </cell>
          <cell r="AP933">
            <v>0</v>
          </cell>
        </row>
        <row r="934">
          <cell r="B934">
            <v>0</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K934">
            <v>0</v>
          </cell>
          <cell r="AL934">
            <v>0</v>
          </cell>
          <cell r="AM934">
            <v>0</v>
          </cell>
          <cell r="AN934">
            <v>0</v>
          </cell>
          <cell r="AO934">
            <v>0</v>
          </cell>
          <cell r="AP934">
            <v>0</v>
          </cell>
        </row>
        <row r="935">
          <cell r="B935">
            <v>100</v>
          </cell>
          <cell r="C935">
            <v>100</v>
          </cell>
          <cell r="D935">
            <v>100</v>
          </cell>
          <cell r="E935">
            <v>100</v>
          </cell>
          <cell r="F935">
            <v>100</v>
          </cell>
          <cell r="G935">
            <v>100</v>
          </cell>
          <cell r="H935">
            <v>100</v>
          </cell>
          <cell r="I935">
            <v>100</v>
          </cell>
          <cell r="J935">
            <v>100</v>
          </cell>
          <cell r="K935">
            <v>100</v>
          </cell>
          <cell r="L935">
            <v>100</v>
          </cell>
          <cell r="M935">
            <v>100</v>
          </cell>
          <cell r="N935">
            <v>100</v>
          </cell>
          <cell r="O935">
            <v>100</v>
          </cell>
          <cell r="P935">
            <v>100</v>
          </cell>
          <cell r="Q935">
            <v>100</v>
          </cell>
          <cell r="R935">
            <v>100</v>
          </cell>
          <cell r="S935">
            <v>100</v>
          </cell>
          <cell r="T935">
            <v>100</v>
          </cell>
          <cell r="U935">
            <v>100</v>
          </cell>
          <cell r="V935">
            <v>100</v>
          </cell>
          <cell r="W935">
            <v>100</v>
          </cell>
          <cell r="X935">
            <v>100</v>
          </cell>
          <cell r="Y935">
            <v>100</v>
          </cell>
          <cell r="Z935">
            <v>100</v>
          </cell>
          <cell r="AA935">
            <v>100</v>
          </cell>
          <cell r="AB935">
            <v>100</v>
          </cell>
          <cell r="AC935">
            <v>100</v>
          </cell>
          <cell r="AD935">
            <v>100</v>
          </cell>
          <cell r="AE935">
            <v>100</v>
          </cell>
          <cell r="AF935">
            <v>100</v>
          </cell>
          <cell r="AG935">
            <v>100</v>
          </cell>
          <cell r="AH935">
            <v>100</v>
          </cell>
          <cell r="AI935">
            <v>100</v>
          </cell>
          <cell r="AK935">
            <v>100</v>
          </cell>
          <cell r="AL935">
            <v>100</v>
          </cell>
          <cell r="AM935">
            <v>100</v>
          </cell>
          <cell r="AN935">
            <v>100</v>
          </cell>
          <cell r="AO935">
            <v>100</v>
          </cell>
          <cell r="AP935">
            <v>100</v>
          </cell>
        </row>
        <row r="936">
          <cell r="B936">
            <v>0</v>
          </cell>
          <cell r="C936">
            <v>0</v>
          </cell>
          <cell r="D936">
            <v>0</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K936">
            <v>0</v>
          </cell>
          <cell r="AL936">
            <v>0</v>
          </cell>
          <cell r="AM936">
            <v>0</v>
          </cell>
          <cell r="AN936">
            <v>0</v>
          </cell>
          <cell r="AO936">
            <v>0</v>
          </cell>
          <cell r="AP936">
            <v>0</v>
          </cell>
        </row>
        <row r="937">
          <cell r="B937">
            <v>0</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K937">
            <v>0</v>
          </cell>
          <cell r="AL937">
            <v>0</v>
          </cell>
          <cell r="AM937">
            <v>0</v>
          </cell>
          <cell r="AN937">
            <v>0</v>
          </cell>
          <cell r="AO937">
            <v>0</v>
          </cell>
          <cell r="AP937">
            <v>0</v>
          </cell>
        </row>
        <row r="938">
          <cell r="B938">
            <v>0</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K938">
            <v>0</v>
          </cell>
          <cell r="AL938">
            <v>0</v>
          </cell>
          <cell r="AM938">
            <v>0</v>
          </cell>
          <cell r="AN938">
            <v>0</v>
          </cell>
          <cell r="AO938">
            <v>0</v>
          </cell>
          <cell r="AP938">
            <v>0</v>
          </cell>
        </row>
        <row r="939">
          <cell r="B939">
            <v>0</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cell r="AI939">
            <v>0</v>
          </cell>
          <cell r="AK939">
            <v>0</v>
          </cell>
          <cell r="AL939">
            <v>0</v>
          </cell>
          <cell r="AM939">
            <v>0</v>
          </cell>
          <cell r="AN939">
            <v>0</v>
          </cell>
          <cell r="AO939">
            <v>0</v>
          </cell>
          <cell r="AP939">
            <v>0</v>
          </cell>
        </row>
        <row r="940">
          <cell r="B940">
            <v>0</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K940">
            <v>0</v>
          </cell>
          <cell r="AL940">
            <v>0</v>
          </cell>
          <cell r="AM940">
            <v>0</v>
          </cell>
          <cell r="AN940">
            <v>0</v>
          </cell>
          <cell r="AO940">
            <v>0</v>
          </cell>
          <cell r="AP940">
            <v>0</v>
          </cell>
        </row>
        <row r="941">
          <cell r="AK941">
            <v>0</v>
          </cell>
          <cell r="AL941">
            <v>0</v>
          </cell>
          <cell r="AM941">
            <v>0</v>
          </cell>
          <cell r="AN941">
            <v>0</v>
          </cell>
          <cell r="AO941">
            <v>0</v>
          </cell>
          <cell r="AP941">
            <v>0</v>
          </cell>
        </row>
      </sheetData>
      <sheetData sheetId="26"/>
      <sheetData sheetId="27"/>
      <sheetData sheetId="28"/>
      <sheetData sheetId="29"/>
      <sheetData sheetId="30"/>
      <sheetData sheetId="31"/>
      <sheetData sheetId="32">
        <row r="44">
          <cell r="C44">
            <v>7.583389898033116E-2</v>
          </cell>
        </row>
      </sheetData>
      <sheetData sheetId="33"/>
      <sheetData sheetId="34"/>
      <sheetData sheetId="35"/>
      <sheetData sheetId="36"/>
      <sheetData sheetId="37"/>
      <sheetData sheetId="3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tep 2023"/>
      <sheetName val="List1"/>
      <sheetName val="Guidance"/>
      <sheetName val="QA Sheet"/>
      <sheetName val="Summary"/>
      <sheetName val="Check Library"/>
      <sheetName val="Step 1"/>
      <sheetName val="Parameters"/>
      <sheetName val="Dairy cattle"/>
      <sheetName val="Non-dairy cattle"/>
      <sheetName val="Non-dairy cattle (calves)"/>
      <sheetName val="Sheep"/>
      <sheetName val="Swine (finishing pigs)"/>
      <sheetName val="Swine (sows)"/>
      <sheetName val="Buffalo"/>
      <sheetName val="Goats"/>
      <sheetName val="Horses"/>
      <sheetName val="Mules and asses"/>
      <sheetName val="Laying hens"/>
      <sheetName val="Broilers"/>
      <sheetName val="Turkeys"/>
      <sheetName val="Other poultry (ducks)"/>
      <sheetName val="Other poultry (geese)"/>
      <sheetName val="Other animals (fur animals)"/>
      <sheetName val="Default Parameters"/>
      <sheetName val="MMS_TERT"/>
      <sheetName val="3B_4 AWMS"/>
      <sheetName val="krajské členění"/>
      <sheetName val="PM "/>
      <sheetName val="NMVOC TIER 2"/>
      <sheetName val="ammonia sewage + digestate"/>
      <sheetName val="Abatement effects "/>
      <sheetName val="manure aplication"/>
      <sheetName val="Anearobic digestion"/>
      <sheetName val="3B_2 Number of animals"/>
      <sheetName val="CZ_AEI_NITRAT_2.1 Livestock"/>
      <sheetName val="CZ_AEI_NITRAT_2.2 Nex coeficien"/>
      <sheetName val="CZ_AEI_NITRAT_2.3 N Excretion"/>
      <sheetName val="CRF data 2021 2024 Cattle"/>
      <sheetName val="spotřeba N a výnosy "/>
      <sheetName val="Annex 1 NH3 26"/>
      <sheetName val="Annex 1 NOx 26"/>
      <sheetName val="Annex 1 NMVOC 26"/>
      <sheetName val="Annex 1 PM2,5 26"/>
      <sheetName val="Annex 1 PM10 26"/>
      <sheetName val="Annex 1 TSP 26"/>
      <sheetName val="Annex 1 CO 26"/>
    </sheetNames>
    <sheetDataSet>
      <sheetData sheetId="0"/>
      <sheetData sheetId="1"/>
      <sheetData sheetId="2"/>
      <sheetData sheetId="3"/>
      <sheetData sheetId="4"/>
      <sheetData sheetId="5"/>
      <sheetData sheetId="6">
        <row r="1">
          <cell r="A1" t="str">
            <v>Step 1</v>
          </cell>
          <cell r="B1" t="str">
            <v>Define the livestock subcategories that are homogeneous with respect to feeding, excretion and age/weight range and enter the annual average population (AAP) numbers</v>
          </cell>
        </row>
        <row r="2">
          <cell r="A2" t="str">
            <v>Update this table to keep track of who last updated the sheet:</v>
          </cell>
        </row>
        <row r="3">
          <cell r="A3" t="str">
            <v>Last edited</v>
          </cell>
          <cell r="B3" t="str">
            <v>[Enter initials and date]</v>
          </cell>
          <cell r="F3" t="str">
            <v>COLOUR CODING</v>
          </cell>
        </row>
        <row r="4">
          <cell r="A4" t="str">
            <v>Status</v>
          </cell>
          <cell r="B4" t="str">
            <v>DRAFT</v>
          </cell>
          <cell r="F4" t="str">
            <v>User input required - review all of these cells</v>
          </cell>
        </row>
        <row r="5">
          <cell r="A5" t="str">
            <v>Notes</v>
          </cell>
          <cell r="F5" t="str">
            <v>Calculation/linked cells - ignore these cells</v>
          </cell>
        </row>
        <row r="6">
          <cell r="F6" t="str">
            <v>Checks - review all cells which don't equal 1</v>
          </cell>
        </row>
        <row r="8">
          <cell r="A8" t="str">
            <v>Use the two tables below to select the livestock categories to be included in the calculations and enter the AAP (annual average population)</v>
          </cell>
        </row>
        <row r="9">
          <cell r="A9" t="str">
            <v>Use the table below to select which livestock categories are to be estimated (select 'Y' in column D). For categories not estimated, enter the relevant notation key and an explanation in column E.</v>
          </cell>
        </row>
        <row r="10">
          <cell r="A10" t="str">
            <v>NE = Not Estimated, NO = Not Occurring, NA = Not Applicable, IE = Included Elsewhere, C = Confidential</v>
          </cell>
        </row>
        <row r="12">
          <cell r="A12" t="str">
            <v>Category Code</v>
          </cell>
          <cell r="B12" t="str">
            <v>Livestock Category</v>
          </cell>
          <cell r="C12" t="str">
            <v>Notes</v>
          </cell>
          <cell r="D12" t="str">
            <v>Category included?</v>
          </cell>
          <cell r="E12" t="str">
            <v>NK explanation</v>
          </cell>
        </row>
        <row r="13">
          <cell r="A13" t="str">
            <v>3B1a</v>
          </cell>
          <cell r="B13" t="str">
            <v>Dairy cattle</v>
          </cell>
          <cell r="D13" t="str">
            <v>Y</v>
          </cell>
        </row>
        <row r="14">
          <cell r="A14" t="str">
            <v>3B1b</v>
          </cell>
          <cell r="B14" t="str">
            <v>Non-dairy cattle</v>
          </cell>
          <cell r="C14" t="str">
            <v>Includes young cattle, beef cattle and suckling cows</v>
          </cell>
          <cell r="D14" t="str">
            <v>Y</v>
          </cell>
        </row>
        <row r="15">
          <cell r="A15" t="str">
            <v>3B1b</v>
          </cell>
          <cell r="B15" t="str">
            <v>Non-dairy cattle (calves)</v>
          </cell>
          <cell r="D15" t="str">
            <v>NE</v>
          </cell>
        </row>
        <row r="16">
          <cell r="A16" t="str">
            <v>3B2</v>
          </cell>
          <cell r="B16" t="str">
            <v>Sheep</v>
          </cell>
          <cell r="D16" t="str">
            <v>Y</v>
          </cell>
        </row>
        <row r="17">
          <cell r="A17" t="str">
            <v>3B3</v>
          </cell>
          <cell r="B17" t="str">
            <v>Swine (finishing pigs)</v>
          </cell>
          <cell r="C17" t="str">
            <v>Includes piglets from 8 kg to slaughtering</v>
          </cell>
          <cell r="D17" t="str">
            <v>Y</v>
          </cell>
        </row>
        <row r="18">
          <cell r="A18" t="str">
            <v>3B3</v>
          </cell>
          <cell r="B18" t="str">
            <v>Swine (sows)</v>
          </cell>
          <cell r="C18" t="str">
            <v>Includes piglets up to 8 kg</v>
          </cell>
          <cell r="D18" t="str">
            <v>Y</v>
          </cell>
        </row>
        <row r="19">
          <cell r="A19" t="str">
            <v>3B4a</v>
          </cell>
          <cell r="B19" t="str">
            <v>Buffalo</v>
          </cell>
          <cell r="D19" t="str">
            <v>NE</v>
          </cell>
        </row>
        <row r="20">
          <cell r="A20" t="str">
            <v>3B4d</v>
          </cell>
          <cell r="B20" t="str">
            <v>Goats</v>
          </cell>
          <cell r="D20" t="str">
            <v>Y</v>
          </cell>
        </row>
        <row r="21">
          <cell r="A21" t="str">
            <v>3B4e</v>
          </cell>
          <cell r="B21" t="str">
            <v>Horses</v>
          </cell>
          <cell r="D21" t="str">
            <v>Y</v>
          </cell>
        </row>
        <row r="22">
          <cell r="A22" t="str">
            <v>3B4f</v>
          </cell>
          <cell r="B22" t="str">
            <v>Mules and asses</v>
          </cell>
          <cell r="D22" t="str">
            <v>NE</v>
          </cell>
        </row>
        <row r="23">
          <cell r="A23" t="str">
            <v>3B4gi</v>
          </cell>
          <cell r="B23" t="str">
            <v>Laying hens</v>
          </cell>
          <cell r="C23" t="str">
            <v>Laying hens and parents</v>
          </cell>
          <cell r="D23" t="str">
            <v>Y</v>
          </cell>
        </row>
        <row r="24">
          <cell r="A24" t="str">
            <v>3B4gii</v>
          </cell>
          <cell r="B24" t="str">
            <v>Broilers</v>
          </cell>
          <cell r="C24" t="str">
            <v>Broilers and parents</v>
          </cell>
          <cell r="D24" t="str">
            <v>Y</v>
          </cell>
        </row>
        <row r="25">
          <cell r="A25" t="str">
            <v>3B4giii</v>
          </cell>
          <cell r="B25" t="str">
            <v>Turkeys</v>
          </cell>
          <cell r="D25" t="str">
            <v>Y</v>
          </cell>
        </row>
        <row r="26">
          <cell r="A26" t="str">
            <v>3B4giv</v>
          </cell>
          <cell r="B26" t="str">
            <v>Other poultry (ducks)</v>
          </cell>
          <cell r="D26" t="str">
            <v>Y</v>
          </cell>
          <cell r="G26">
            <v>654000</v>
          </cell>
          <cell r="H26">
            <v>654000</v>
          </cell>
          <cell r="I26">
            <v>654000</v>
          </cell>
          <cell r="J26">
            <v>651518</v>
          </cell>
          <cell r="K26">
            <v>591979</v>
          </cell>
          <cell r="L26">
            <v>640141</v>
          </cell>
          <cell r="M26">
            <v>566659</v>
          </cell>
          <cell r="N26">
            <v>443461</v>
          </cell>
          <cell r="O26">
            <v>526782</v>
          </cell>
          <cell r="P26">
            <v>567571</v>
          </cell>
          <cell r="Q26">
            <v>577666</v>
          </cell>
          <cell r="R26">
            <v>578333</v>
          </cell>
          <cell r="S26">
            <v>306475</v>
          </cell>
          <cell r="T26">
            <v>566070</v>
          </cell>
          <cell r="U26">
            <v>289723</v>
          </cell>
          <cell r="V26">
            <v>452873</v>
          </cell>
          <cell r="W26">
            <v>511773</v>
          </cell>
          <cell r="X26">
            <v>426646</v>
          </cell>
          <cell r="Y26">
            <v>515088</v>
          </cell>
          <cell r="Z26">
            <v>525762</v>
          </cell>
          <cell r="AA26">
            <v>420476</v>
          </cell>
          <cell r="AB26">
            <v>307519</v>
          </cell>
          <cell r="AC26">
            <v>263924</v>
          </cell>
          <cell r="AD26">
            <v>291433</v>
          </cell>
          <cell r="AE26">
            <v>411571</v>
          </cell>
          <cell r="AF26">
            <v>609058</v>
          </cell>
          <cell r="AG26">
            <v>517638</v>
          </cell>
          <cell r="AH26">
            <v>567733</v>
          </cell>
          <cell r="AI26">
            <v>800601</v>
          </cell>
          <cell r="AJ26">
            <v>788188</v>
          </cell>
          <cell r="AK26">
            <v>620768</v>
          </cell>
          <cell r="AL26">
            <v>474618</v>
          </cell>
          <cell r="AM26">
            <v>543505</v>
          </cell>
          <cell r="AN26">
            <v>630304</v>
          </cell>
          <cell r="AP26">
            <v>631000</v>
          </cell>
          <cell r="AQ26">
            <v>631000</v>
          </cell>
          <cell r="AR26">
            <v>631000</v>
          </cell>
          <cell r="AS26">
            <v>631000</v>
          </cell>
          <cell r="AT26">
            <v>631000</v>
          </cell>
          <cell r="AU26">
            <v>631000</v>
          </cell>
        </row>
        <row r="27">
          <cell r="A27" t="str">
            <v>3B4giv</v>
          </cell>
          <cell r="B27" t="str">
            <v>Other poultry (geese)</v>
          </cell>
          <cell r="D27" t="str">
            <v>Y</v>
          </cell>
        </row>
        <row r="28">
          <cell r="A28" t="str">
            <v>3B4h</v>
          </cell>
          <cell r="B28" t="str">
            <v>Other animals (fur animals)</v>
          </cell>
          <cell r="D28" t="str">
            <v>Y</v>
          </cell>
        </row>
        <row r="29">
          <cell r="AN29">
            <v>1369590</v>
          </cell>
          <cell r="AO29">
            <v>1397414</v>
          </cell>
          <cell r="AP29">
            <v>1372000</v>
          </cell>
          <cell r="AQ29">
            <v>1372000</v>
          </cell>
          <cell r="AR29">
            <v>1372000</v>
          </cell>
          <cell r="AS29">
            <v>1372000</v>
          </cell>
          <cell r="AT29">
            <v>1372000</v>
          </cell>
          <cell r="AU29">
            <v>1372000</v>
          </cell>
          <cell r="AX29" t="str">
            <v>If formulae in the table are removed, they can be re-added by copying the formula in this column into the corresponding row.</v>
          </cell>
        </row>
        <row r="30">
          <cell r="A30" t="str">
            <v>Enter the AAP for the livestock categories included ("Y" in column E in the table above). Drag cells across to add additional years.</v>
          </cell>
          <cell r="G30">
            <v>4569000</v>
          </cell>
          <cell r="H30">
            <v>4609000</v>
          </cell>
          <cell r="I30">
            <v>4599000</v>
          </cell>
          <cell r="J30">
            <v>4071000</v>
          </cell>
          <cell r="K30">
            <v>3867000</v>
          </cell>
          <cell r="L30">
            <v>4016000</v>
          </cell>
          <cell r="M30">
            <v>4080000</v>
          </cell>
          <cell r="N30">
            <v>4013000</v>
          </cell>
          <cell r="O30">
            <v>4001000</v>
          </cell>
          <cell r="P30">
            <v>3688000</v>
          </cell>
          <cell r="Q30">
            <v>3594000</v>
          </cell>
          <cell r="R30">
            <v>3441000</v>
          </cell>
          <cell r="S30">
            <v>3429000</v>
          </cell>
          <cell r="T30">
            <v>3309000</v>
          </cell>
          <cell r="U30">
            <v>2915000</v>
          </cell>
          <cell r="V30">
            <v>2719000</v>
          </cell>
          <cell r="W30">
            <v>2741300</v>
          </cell>
          <cell r="X30">
            <v>2661840</v>
          </cell>
          <cell r="Y30">
            <v>2135000</v>
          </cell>
          <cell r="Z30">
            <v>1913710</v>
          </cell>
          <cell r="AA30">
            <v>1845950</v>
          </cell>
          <cell r="AB30">
            <v>1487250</v>
          </cell>
          <cell r="AC30">
            <v>1533810</v>
          </cell>
          <cell r="AD30">
            <v>1547690</v>
          </cell>
          <cell r="AE30">
            <v>1606859.9999999998</v>
          </cell>
          <cell r="AF30">
            <v>1555400.0000000002</v>
          </cell>
          <cell r="AG30">
            <v>1479280</v>
          </cell>
          <cell r="AH30">
            <v>1531690</v>
          </cell>
          <cell r="AI30">
            <v>1507580</v>
          </cell>
          <cell r="AJ30">
            <v>1508910</v>
          </cell>
          <cell r="AK30">
            <v>1546020</v>
          </cell>
          <cell r="AL30">
            <v>1493440.0000000002</v>
          </cell>
          <cell r="AM30">
            <v>1328819.9999999998</v>
          </cell>
          <cell r="AN30">
            <v>1362380</v>
          </cell>
          <cell r="AO30">
            <v>1421823</v>
          </cell>
          <cell r="AP30">
            <v>1400000</v>
          </cell>
          <cell r="AQ30">
            <v>1400000</v>
          </cell>
          <cell r="AR30">
            <v>1400000</v>
          </cell>
          <cell r="AS30">
            <v>1400000</v>
          </cell>
          <cell r="AT30">
            <v>1400000</v>
          </cell>
          <cell r="AU30">
            <v>1400000</v>
          </cell>
        </row>
        <row r="31">
          <cell r="A31" t="str">
            <v>Animal weights and Nex rates by animal to be entered in the Parameters sheet (default values provided).</v>
          </cell>
        </row>
        <row r="32">
          <cell r="AH32" t="str">
            <v>Drag this column across to add more years --&gt;</v>
          </cell>
          <cell r="AK32" t="str">
            <v>Drag this column across to add more years --&gt;</v>
          </cell>
          <cell r="AP32">
            <v>2025</v>
          </cell>
          <cell r="AQ32">
            <v>2030</v>
          </cell>
          <cell r="AR32">
            <v>2035</v>
          </cell>
          <cell r="AS32">
            <v>2040</v>
          </cell>
          <cell r="AT32">
            <v>2045</v>
          </cell>
          <cell r="AU32">
            <v>2050</v>
          </cell>
        </row>
        <row r="33">
          <cell r="A33" t="str">
            <v>Lookup</v>
          </cell>
          <cell r="B33" t="str">
            <v>Activity</v>
          </cell>
          <cell r="C33" t="str">
            <v>Livestock category</v>
          </cell>
          <cell r="D33" t="str">
            <v>Units</v>
          </cell>
          <cell r="E33" t="str">
            <v>Data source</v>
          </cell>
          <cell r="F33" t="str">
            <v>Notes</v>
          </cell>
          <cell r="G33">
            <v>1990</v>
          </cell>
          <cell r="H33">
            <v>1991</v>
          </cell>
          <cell r="I33">
            <v>1992</v>
          </cell>
          <cell r="J33">
            <v>1993</v>
          </cell>
          <cell r="K33">
            <v>1994</v>
          </cell>
          <cell r="L33">
            <v>1995</v>
          </cell>
          <cell r="M33">
            <v>1996</v>
          </cell>
          <cell r="N33">
            <v>1997</v>
          </cell>
          <cell r="O33">
            <v>1998</v>
          </cell>
          <cell r="P33">
            <v>1999</v>
          </cell>
          <cell r="Q33">
            <v>2000</v>
          </cell>
          <cell r="R33">
            <v>2001</v>
          </cell>
          <cell r="S33">
            <v>2002</v>
          </cell>
          <cell r="T33">
            <v>2003</v>
          </cell>
          <cell r="U33">
            <v>2004</v>
          </cell>
          <cell r="V33">
            <v>2005</v>
          </cell>
          <cell r="W33">
            <v>2006</v>
          </cell>
          <cell r="X33">
            <v>2007</v>
          </cell>
          <cell r="Y33">
            <v>2008</v>
          </cell>
          <cell r="Z33">
            <v>2009</v>
          </cell>
          <cell r="AA33">
            <v>2010</v>
          </cell>
          <cell r="AB33">
            <v>2011</v>
          </cell>
          <cell r="AC33">
            <v>2012</v>
          </cell>
          <cell r="AD33">
            <v>2013</v>
          </cell>
          <cell r="AE33">
            <v>2014</v>
          </cell>
          <cell r="AF33">
            <v>2015</v>
          </cell>
          <cell r="AG33">
            <v>2016</v>
          </cell>
          <cell r="AH33">
            <v>2017</v>
          </cell>
          <cell r="AI33">
            <v>2018</v>
          </cell>
          <cell r="AJ33">
            <v>2019</v>
          </cell>
          <cell r="AK33">
            <v>2020</v>
          </cell>
          <cell r="AL33">
            <v>2021</v>
          </cell>
          <cell r="AM33">
            <v>2022</v>
          </cell>
          <cell r="AN33">
            <v>2023</v>
          </cell>
          <cell r="AO33">
            <v>2024</v>
          </cell>
          <cell r="AP33">
            <v>2025</v>
          </cell>
          <cell r="AQ33">
            <v>2026</v>
          </cell>
          <cell r="AR33">
            <v>2027</v>
          </cell>
          <cell r="AS33">
            <v>2028</v>
          </cell>
          <cell r="AT33">
            <v>2029</v>
          </cell>
          <cell r="AU33">
            <v>2030</v>
          </cell>
          <cell r="AX33" t="str">
            <v>Default Value Lookup Formulae</v>
          </cell>
        </row>
        <row r="34">
          <cell r="A34" t="str">
            <v>Number of livestock_Dairy cattle</v>
          </cell>
          <cell r="B34" t="str">
            <v>Number of livestock</v>
          </cell>
          <cell r="C34" t="str">
            <v>Dairy cattle</v>
          </cell>
          <cell r="D34" t="str">
            <v>AAP</v>
          </cell>
          <cell r="E34" t="str">
            <v>https://vdb.czso.cz/vdbvo2/faces/cs/index.jsf?page=vystup-objekt&amp;z=T&amp;f=TABULKA&amp;skupId=2889&amp;katalog=30840&amp;pvo=ZEM06A&amp;pvo=ZEM06A&amp;evo=v937_!_ZEM06A-19892018_1</v>
          </cell>
          <cell r="F34" t="str">
            <v>since 2023 data to 31.12.</v>
          </cell>
          <cell r="G34">
            <v>1206218</v>
          </cell>
          <cell r="H34">
            <v>1165429</v>
          </cell>
          <cell r="I34">
            <v>1006276</v>
          </cell>
          <cell r="J34">
            <v>902454</v>
          </cell>
          <cell r="K34">
            <v>795729</v>
          </cell>
          <cell r="L34">
            <v>713000</v>
          </cell>
          <cell r="M34">
            <v>656000</v>
          </cell>
          <cell r="N34">
            <v>598000</v>
          </cell>
          <cell r="O34">
            <v>583000</v>
          </cell>
          <cell r="P34">
            <v>548000</v>
          </cell>
          <cell r="Q34">
            <v>529000</v>
          </cell>
          <cell r="R34">
            <v>496000</v>
          </cell>
          <cell r="S34">
            <v>464000</v>
          </cell>
          <cell r="T34">
            <v>449000</v>
          </cell>
          <cell r="U34">
            <v>429300</v>
          </cell>
          <cell r="V34">
            <v>437100</v>
          </cell>
          <cell r="W34">
            <v>417300</v>
          </cell>
          <cell r="X34">
            <v>407370</v>
          </cell>
          <cell r="Y34">
            <v>399670</v>
          </cell>
          <cell r="Z34">
            <v>383820</v>
          </cell>
          <cell r="AA34">
            <v>375380</v>
          </cell>
          <cell r="AB34">
            <v>374070</v>
          </cell>
          <cell r="AC34">
            <v>367070</v>
          </cell>
          <cell r="AD34">
            <v>375330</v>
          </cell>
          <cell r="AE34">
            <v>372390</v>
          </cell>
          <cell r="AF34">
            <v>369060</v>
          </cell>
          <cell r="AG34">
            <v>367310</v>
          </cell>
          <cell r="AH34">
            <v>365460</v>
          </cell>
          <cell r="AI34">
            <v>358600</v>
          </cell>
          <cell r="AJ34">
            <v>361430</v>
          </cell>
          <cell r="AK34">
            <v>357010</v>
          </cell>
          <cell r="AL34">
            <v>362350</v>
          </cell>
          <cell r="AM34">
            <v>356650</v>
          </cell>
          <cell r="AN34">
            <v>357660</v>
          </cell>
          <cell r="AO34">
            <v>360018</v>
          </cell>
          <cell r="AP34">
            <v>360000</v>
          </cell>
          <cell r="AQ34">
            <v>360000</v>
          </cell>
          <cell r="AR34">
            <v>360000</v>
          </cell>
          <cell r="AS34">
            <v>360000</v>
          </cell>
          <cell r="AT34">
            <v>360000</v>
          </cell>
          <cell r="AU34">
            <v>360000</v>
          </cell>
          <cell r="AX34" t="str">
            <v>Dairy cattle</v>
          </cell>
        </row>
        <row r="35">
          <cell r="A35" t="str">
            <v>Number of livestock_Non-dairy cattle</v>
          </cell>
          <cell r="B35" t="str">
            <v>Number of livestock</v>
          </cell>
          <cell r="C35" t="str">
            <v>Non-dairy cattle</v>
          </cell>
          <cell r="D35" t="str">
            <v>AAP</v>
          </cell>
          <cell r="E35" t="str">
            <v>https://vdb.czso.cz/vdbvo2/faces/cs/index.jsf?page=vystup-objekt&amp;z=T&amp;f=TABULKA&amp;skupId=2889&amp;katalog=30840&amp;pvo=ZEM06A&amp;pvo=ZEM06A&amp;evo=v937_!_ZEM06A-19892018_1</v>
          </cell>
          <cell r="F35" t="str">
            <v>since 2023 data to 31.12.</v>
          </cell>
          <cell r="G35">
            <v>2153782</v>
          </cell>
          <cell r="H35">
            <v>1784571</v>
          </cell>
          <cell r="I35">
            <v>1505724.0000000002</v>
          </cell>
          <cell r="J35">
            <v>1258546</v>
          </cell>
          <cell r="K35">
            <v>1234271</v>
          </cell>
          <cell r="L35">
            <v>1276000</v>
          </cell>
          <cell r="M35">
            <v>1210000</v>
          </cell>
          <cell r="N35">
            <v>1103000</v>
          </cell>
          <cell r="O35">
            <v>1074000</v>
          </cell>
          <cell r="P35">
            <v>1026000</v>
          </cell>
          <cell r="Q35">
            <v>1053000</v>
          </cell>
          <cell r="R35">
            <v>1024000</v>
          </cell>
          <cell r="S35">
            <v>998000</v>
          </cell>
          <cell r="T35">
            <v>978000</v>
          </cell>
          <cell r="U35">
            <v>938300</v>
          </cell>
          <cell r="V35">
            <v>914499.99999999988</v>
          </cell>
          <cell r="W35">
            <v>972300</v>
          </cell>
          <cell r="X35">
            <v>959340</v>
          </cell>
          <cell r="Y35">
            <v>957329.99999999988</v>
          </cell>
          <cell r="Z35">
            <v>971760</v>
          </cell>
          <cell r="AA35">
            <v>944030.00000000012</v>
          </cell>
          <cell r="AB35">
            <v>965410.00000000012</v>
          </cell>
          <cell r="AC35">
            <v>953990</v>
          </cell>
          <cell r="AD35">
            <v>956750</v>
          </cell>
          <cell r="AE35">
            <v>1000680</v>
          </cell>
          <cell r="AF35">
            <v>997270</v>
          </cell>
          <cell r="AG35">
            <v>972290</v>
          </cell>
          <cell r="AH35">
            <v>974139.99999999988</v>
          </cell>
          <cell r="AI35">
            <v>1006640</v>
          </cell>
          <cell r="AJ35">
            <v>1005619.9999999999</v>
          </cell>
          <cell r="AK35">
            <v>983030</v>
          </cell>
          <cell r="AL35">
            <v>997070</v>
          </cell>
          <cell r="AM35">
            <v>1033840.0000000001</v>
          </cell>
          <cell r="AN35">
            <v>1011929.9999999999</v>
          </cell>
          <cell r="AO35">
            <v>1037396</v>
          </cell>
          <cell r="AP35">
            <v>1012000</v>
          </cell>
          <cell r="AQ35">
            <v>1012000</v>
          </cell>
          <cell r="AR35">
            <v>1012000</v>
          </cell>
          <cell r="AS35">
            <v>1012000</v>
          </cell>
          <cell r="AT35">
            <v>1012000</v>
          </cell>
          <cell r="AU35">
            <v>1012000</v>
          </cell>
          <cell r="AX35" t="str">
            <v>Non-dairy cattle</v>
          </cell>
        </row>
        <row r="36">
          <cell r="A36" t="str">
            <v>Number of livestock_Non-dairy cattle (calves)</v>
          </cell>
          <cell r="B36" t="str">
            <v>Number of livestock</v>
          </cell>
          <cell r="C36" t="str">
            <v>Non-dairy cattle (calves)</v>
          </cell>
          <cell r="D36" t="str">
            <v>AAP</v>
          </cell>
          <cell r="F36" t="str">
            <v>since 2023 data to 31.12.</v>
          </cell>
          <cell r="AX36" t="str">
            <v>Non-dairy cattle (calves)</v>
          </cell>
        </row>
        <row r="37">
          <cell r="A37" t="str">
            <v>Number of livestock_Sheep</v>
          </cell>
          <cell r="B37" t="str">
            <v>Number of livestock</v>
          </cell>
          <cell r="C37" t="str">
            <v>Sheep</v>
          </cell>
          <cell r="D37" t="str">
            <v>AAP</v>
          </cell>
          <cell r="E37" t="str">
            <v>https://vdb.czso.cz/vdbvo2/faces/cs/index.jsf?page=vystup-objekt&amp;z=T&amp;f=TABULKA&amp;skupId=2889&amp;katalog=30840&amp;pvo=ZEM06A&amp;pvo=ZEM06A&amp;evo=v937_!_ZEM06A-19892018_1</v>
          </cell>
          <cell r="F37" t="str">
            <v>since 2023 data to 31.12.</v>
          </cell>
          <cell r="G37">
            <v>429914</v>
          </cell>
          <cell r="H37">
            <v>429706</v>
          </cell>
          <cell r="I37">
            <v>342669</v>
          </cell>
          <cell r="J37">
            <v>254301</v>
          </cell>
          <cell r="K37">
            <v>196030</v>
          </cell>
          <cell r="L37">
            <v>165345</v>
          </cell>
          <cell r="M37">
            <v>134009</v>
          </cell>
          <cell r="N37">
            <v>120921</v>
          </cell>
          <cell r="O37">
            <v>93557</v>
          </cell>
          <cell r="P37">
            <v>86047</v>
          </cell>
          <cell r="Q37">
            <v>84108</v>
          </cell>
          <cell r="R37">
            <v>90241</v>
          </cell>
          <cell r="S37">
            <v>96286</v>
          </cell>
          <cell r="T37">
            <v>103129</v>
          </cell>
          <cell r="U37">
            <v>115852</v>
          </cell>
          <cell r="V37">
            <v>140197</v>
          </cell>
          <cell r="W37">
            <v>148412</v>
          </cell>
          <cell r="X37">
            <v>168910</v>
          </cell>
          <cell r="Y37">
            <v>183318</v>
          </cell>
          <cell r="Z37">
            <v>183084</v>
          </cell>
          <cell r="AA37">
            <v>196913</v>
          </cell>
          <cell r="AB37">
            <v>209052</v>
          </cell>
          <cell r="AC37">
            <v>221014</v>
          </cell>
          <cell r="AD37">
            <v>220521</v>
          </cell>
          <cell r="AE37">
            <v>225397</v>
          </cell>
          <cell r="AF37">
            <v>231694</v>
          </cell>
          <cell r="AG37">
            <v>218493</v>
          </cell>
          <cell r="AH37">
            <v>217141</v>
          </cell>
          <cell r="AI37">
            <v>218915</v>
          </cell>
          <cell r="AJ37">
            <v>213068</v>
          </cell>
          <cell r="AK37">
            <v>203612</v>
          </cell>
          <cell r="AL37">
            <v>183145</v>
          </cell>
          <cell r="AM37">
            <v>174196</v>
          </cell>
          <cell r="AN37">
            <v>179158</v>
          </cell>
          <cell r="AO37">
            <v>180368</v>
          </cell>
          <cell r="AP37">
            <v>180000</v>
          </cell>
          <cell r="AQ37">
            <v>180000</v>
          </cell>
          <cell r="AR37">
            <v>180000</v>
          </cell>
          <cell r="AS37">
            <v>180000</v>
          </cell>
          <cell r="AT37">
            <v>180000</v>
          </cell>
          <cell r="AU37">
            <v>180000</v>
          </cell>
          <cell r="AX37" t="str">
            <v>Sheep</v>
          </cell>
        </row>
        <row r="38">
          <cell r="A38" t="str">
            <v>Number of livestock_Swine (finishing pigs)</v>
          </cell>
          <cell r="B38" t="str">
            <v>Number of livestock</v>
          </cell>
          <cell r="C38" t="str">
            <v>Swine (finishing pigs)</v>
          </cell>
          <cell r="D38" t="str">
            <v>AAP</v>
          </cell>
          <cell r="E38" t="str">
            <v>https://vdb.czso.cz/vdbvo2/faces/cs/index.jsf?page=vystup-objekt&amp;z=T&amp;f=TABULKA&amp;skupId=2889&amp;katalog=30840&amp;pvo=ZEM06A&amp;pvo=ZEM06A&amp;evo=v937_!_ZEM06A-19892018_1</v>
          </cell>
          <cell r="F38" t="str">
            <v>since 2023 data to 31.12.</v>
          </cell>
          <cell r="G38">
            <v>4081000</v>
          </cell>
          <cell r="H38">
            <v>4121000</v>
          </cell>
          <cell r="I38">
            <v>4127000</v>
          </cell>
          <cell r="J38">
            <v>3660000</v>
          </cell>
          <cell r="K38">
            <v>3443000</v>
          </cell>
          <cell r="L38">
            <v>3553000</v>
          </cell>
          <cell r="M38">
            <v>3617000</v>
          </cell>
          <cell r="N38">
            <v>3571000</v>
          </cell>
          <cell r="O38">
            <v>3570000</v>
          </cell>
          <cell r="P38">
            <v>3276000</v>
          </cell>
          <cell r="Q38">
            <v>3181000</v>
          </cell>
          <cell r="R38">
            <v>3027000</v>
          </cell>
          <cell r="S38">
            <v>2940000</v>
          </cell>
          <cell r="T38">
            <v>2938000</v>
          </cell>
          <cell r="U38">
            <v>2580000</v>
          </cell>
          <cell r="V38">
            <v>2381000</v>
          </cell>
          <cell r="W38">
            <v>2425300</v>
          </cell>
          <cell r="X38">
            <v>2389090</v>
          </cell>
          <cell r="Y38">
            <v>1923030</v>
          </cell>
          <cell r="Z38">
            <v>1719960</v>
          </cell>
          <cell r="AA38">
            <v>1670470</v>
          </cell>
          <cell r="AB38">
            <v>1345370</v>
          </cell>
          <cell r="AC38">
            <v>1392090</v>
          </cell>
          <cell r="AD38">
            <v>1396380</v>
          </cell>
          <cell r="AE38">
            <v>1463929.9999999998</v>
          </cell>
          <cell r="AF38">
            <v>1417810.0000000002</v>
          </cell>
          <cell r="AG38">
            <v>1345700</v>
          </cell>
          <cell r="AH38">
            <v>1395640</v>
          </cell>
          <cell r="AI38">
            <v>1374320</v>
          </cell>
          <cell r="AJ38">
            <v>1378230</v>
          </cell>
          <cell r="AK38">
            <v>1411920</v>
          </cell>
          <cell r="AL38">
            <v>1367080.0000000002</v>
          </cell>
          <cell r="AM38">
            <v>1212669.9999999998</v>
          </cell>
          <cell r="AN38">
            <v>1242470</v>
          </cell>
          <cell r="AO38">
            <v>1297315</v>
          </cell>
          <cell r="AP38">
            <v>1274000</v>
          </cell>
          <cell r="AQ38">
            <v>1274000</v>
          </cell>
          <cell r="AR38">
            <v>1274000</v>
          </cell>
          <cell r="AS38">
            <v>1274000</v>
          </cell>
          <cell r="AT38">
            <v>1274000</v>
          </cell>
          <cell r="AU38">
            <v>1274000</v>
          </cell>
          <cell r="AX38" t="str">
            <v>Swine (finishing pigs)</v>
          </cell>
        </row>
        <row r="39">
          <cell r="A39" t="str">
            <v>Number of livestock_Swine (sows)</v>
          </cell>
          <cell r="B39" t="str">
            <v>Number of livestock</v>
          </cell>
          <cell r="C39" t="str">
            <v>Swine (sows)</v>
          </cell>
          <cell r="D39" t="str">
            <v>AAP</v>
          </cell>
          <cell r="E39" t="str">
            <v>https://vdb.czso.cz/vdbvo2/faces/cs/index.jsf?page=vystup-objekt&amp;z=T&amp;f=TABULKA&amp;skupId=2889&amp;katalog=30840&amp;pvo=ZEM06A&amp;pvo=ZEM06A&amp;evo=v937_!_ZEM06A-19892018_1</v>
          </cell>
          <cell r="F39" t="str">
            <v>since 2023 data to 31.12.</v>
          </cell>
          <cell r="G39">
            <v>488000</v>
          </cell>
          <cell r="H39">
            <v>488000</v>
          </cell>
          <cell r="I39">
            <v>472000</v>
          </cell>
          <cell r="J39">
            <v>411000</v>
          </cell>
          <cell r="K39">
            <v>424000</v>
          </cell>
          <cell r="L39">
            <v>463000</v>
          </cell>
          <cell r="M39">
            <v>463000</v>
          </cell>
          <cell r="N39">
            <v>442000</v>
          </cell>
          <cell r="O39">
            <v>431000</v>
          </cell>
          <cell r="P39">
            <v>412000</v>
          </cell>
          <cell r="Q39">
            <v>413000</v>
          </cell>
          <cell r="R39">
            <v>414000</v>
          </cell>
          <cell r="S39">
            <v>489000</v>
          </cell>
          <cell r="T39">
            <v>371000</v>
          </cell>
          <cell r="U39">
            <v>335000</v>
          </cell>
          <cell r="V39">
            <v>338000</v>
          </cell>
          <cell r="W39">
            <v>316000</v>
          </cell>
          <cell r="X39">
            <v>272750</v>
          </cell>
          <cell r="Y39">
            <v>211970</v>
          </cell>
          <cell r="Z39">
            <v>193750</v>
          </cell>
          <cell r="AA39">
            <v>175480</v>
          </cell>
          <cell r="AB39">
            <v>141880</v>
          </cell>
          <cell r="AC39">
            <v>141720</v>
          </cell>
          <cell r="AD39">
            <v>151310</v>
          </cell>
          <cell r="AE39">
            <v>142930</v>
          </cell>
          <cell r="AF39">
            <v>137590</v>
          </cell>
          <cell r="AG39">
            <v>133580</v>
          </cell>
          <cell r="AH39">
            <v>136050</v>
          </cell>
          <cell r="AI39">
            <v>133260</v>
          </cell>
          <cell r="AJ39">
            <v>130680</v>
          </cell>
          <cell r="AK39">
            <v>134100</v>
          </cell>
          <cell r="AL39">
            <v>126360</v>
          </cell>
          <cell r="AM39">
            <v>116150</v>
          </cell>
          <cell r="AN39">
            <v>119910</v>
          </cell>
          <cell r="AO39">
            <v>124508</v>
          </cell>
          <cell r="AP39">
            <v>126000</v>
          </cell>
          <cell r="AQ39">
            <v>126000</v>
          </cell>
          <cell r="AR39">
            <v>126000</v>
          </cell>
          <cell r="AS39">
            <v>126000</v>
          </cell>
          <cell r="AT39">
            <v>126000</v>
          </cell>
          <cell r="AU39">
            <v>126000</v>
          </cell>
          <cell r="AX39" t="str">
            <v>Swine (sows)</v>
          </cell>
        </row>
        <row r="40">
          <cell r="A40" t="str">
            <v>Number of livestock_Buffalo</v>
          </cell>
          <cell r="B40" t="str">
            <v>Number of livestock</v>
          </cell>
          <cell r="C40" t="str">
            <v>Buffalo</v>
          </cell>
          <cell r="D40" t="str">
            <v>AAP</v>
          </cell>
          <cell r="E40" t="str">
            <v>NE</v>
          </cell>
          <cell r="F40" t="str">
            <v>since 2023 data to 31.12.</v>
          </cell>
          <cell r="G40" t="str">
            <v>NE</v>
          </cell>
          <cell r="H40" t="str">
            <v>NE</v>
          </cell>
          <cell r="I40" t="str">
            <v>NE</v>
          </cell>
          <cell r="J40" t="str">
            <v>NE</v>
          </cell>
          <cell r="K40" t="str">
            <v>NE</v>
          </cell>
          <cell r="L40" t="str">
            <v>NE</v>
          </cell>
          <cell r="M40" t="str">
            <v>NE</v>
          </cell>
          <cell r="N40" t="str">
            <v>NE</v>
          </cell>
          <cell r="O40" t="str">
            <v>NE</v>
          </cell>
          <cell r="P40" t="str">
            <v>NE</v>
          </cell>
          <cell r="Q40" t="str">
            <v>NE</v>
          </cell>
          <cell r="R40" t="str">
            <v>NE</v>
          </cell>
          <cell r="S40" t="str">
            <v>NE</v>
          </cell>
          <cell r="T40" t="str">
            <v>NE</v>
          </cell>
          <cell r="U40" t="str">
            <v>NE</v>
          </cell>
          <cell r="V40" t="str">
            <v>NE</v>
          </cell>
          <cell r="W40" t="str">
            <v>NE</v>
          </cell>
          <cell r="X40" t="str">
            <v>NE</v>
          </cell>
          <cell r="Y40" t="str">
            <v>NE</v>
          </cell>
          <cell r="Z40" t="str">
            <v>NE</v>
          </cell>
          <cell r="AA40" t="str">
            <v>NE</v>
          </cell>
          <cell r="AB40" t="str">
            <v>NE</v>
          </cell>
          <cell r="AC40" t="str">
            <v>NE</v>
          </cell>
          <cell r="AD40" t="str">
            <v>NE</v>
          </cell>
          <cell r="AE40" t="str">
            <v>NE</v>
          </cell>
          <cell r="AF40" t="str">
            <v>NE</v>
          </cell>
          <cell r="AG40" t="str">
            <v>NE</v>
          </cell>
          <cell r="AH40" t="str">
            <v>NE</v>
          </cell>
          <cell r="AI40" t="str">
            <v>NE</v>
          </cell>
          <cell r="AJ40" t="str">
            <v>NE</v>
          </cell>
          <cell r="AK40" t="str">
            <v>NE</v>
          </cell>
          <cell r="AL40" t="str">
            <v>NE</v>
          </cell>
          <cell r="AM40" t="str">
            <v>NE</v>
          </cell>
          <cell r="AN40" t="str">
            <v>NE</v>
          </cell>
          <cell r="AO40" t="str">
            <v>NE</v>
          </cell>
          <cell r="AP40" t="str">
            <v>NE</v>
          </cell>
          <cell r="AQ40" t="str">
            <v>NE</v>
          </cell>
          <cell r="AR40" t="str">
            <v>NE</v>
          </cell>
          <cell r="AS40" t="str">
            <v>NE</v>
          </cell>
          <cell r="AT40" t="str">
            <v>NE</v>
          </cell>
          <cell r="AU40" t="str">
            <v>NE</v>
          </cell>
          <cell r="AX40" t="str">
            <v>Buffalo</v>
          </cell>
        </row>
        <row r="41">
          <cell r="A41" t="str">
            <v>Number of livestock_Goats</v>
          </cell>
          <cell r="B41" t="str">
            <v>Number of livestock</v>
          </cell>
          <cell r="C41" t="str">
            <v>Goats</v>
          </cell>
          <cell r="D41" t="str">
            <v>AAP</v>
          </cell>
          <cell r="E41" t="str">
            <v>https://vdb.czso.cz/vdbvo2/faces/cs/index.jsf?page=vystup-objekt&amp;z=T&amp;f=TABULKA&amp;skupId=2889&amp;katalog=30840&amp;pvo=ZEM06A&amp;pvo=ZEM06A&amp;evo=v937_!_ZEM06A-19892018_1</v>
          </cell>
          <cell r="F41" t="str">
            <v>since 2023 data to 31.12.</v>
          </cell>
          <cell r="G41">
            <v>40893</v>
          </cell>
          <cell r="H41">
            <v>41467</v>
          </cell>
          <cell r="I41">
            <v>42668</v>
          </cell>
          <cell r="J41">
            <v>44544</v>
          </cell>
          <cell r="K41">
            <v>44954</v>
          </cell>
          <cell r="L41">
            <v>44993</v>
          </cell>
          <cell r="M41">
            <v>42385</v>
          </cell>
          <cell r="N41">
            <v>38241</v>
          </cell>
          <cell r="O41">
            <v>34861</v>
          </cell>
          <cell r="P41">
            <v>33900</v>
          </cell>
          <cell r="Q41">
            <v>31988</v>
          </cell>
          <cell r="R41">
            <v>28477</v>
          </cell>
          <cell r="S41">
            <v>13574</v>
          </cell>
          <cell r="T41">
            <v>12779</v>
          </cell>
          <cell r="U41">
            <v>11912</v>
          </cell>
          <cell r="V41">
            <v>12623</v>
          </cell>
          <cell r="W41">
            <v>14402</v>
          </cell>
          <cell r="X41">
            <v>16222.000000000002</v>
          </cell>
          <cell r="Y41">
            <v>16627</v>
          </cell>
          <cell r="Z41">
            <v>16674</v>
          </cell>
          <cell r="AA41">
            <v>21709</v>
          </cell>
          <cell r="AB41">
            <v>23263</v>
          </cell>
          <cell r="AC41">
            <v>23620</v>
          </cell>
          <cell r="AD41">
            <v>24042</v>
          </cell>
          <cell r="AE41">
            <v>24348</v>
          </cell>
          <cell r="AF41">
            <v>26765</v>
          </cell>
          <cell r="AG41">
            <v>26548</v>
          </cell>
          <cell r="AH41">
            <v>28171</v>
          </cell>
          <cell r="AI41">
            <v>30316</v>
          </cell>
          <cell r="AJ41">
            <v>29210</v>
          </cell>
          <cell r="AK41">
            <v>28919</v>
          </cell>
          <cell r="AL41">
            <v>25409</v>
          </cell>
          <cell r="AM41">
            <v>24607</v>
          </cell>
          <cell r="AN41">
            <v>28757</v>
          </cell>
          <cell r="AO41">
            <v>27577</v>
          </cell>
          <cell r="AP41">
            <v>29000</v>
          </cell>
          <cell r="AQ41">
            <v>29000</v>
          </cell>
          <cell r="AR41">
            <v>29000</v>
          </cell>
          <cell r="AS41">
            <v>29000</v>
          </cell>
          <cell r="AT41">
            <v>29000</v>
          </cell>
          <cell r="AU41">
            <v>29000</v>
          </cell>
          <cell r="AX41" t="str">
            <v>Goats</v>
          </cell>
        </row>
        <row r="42">
          <cell r="A42" t="str">
            <v>Number of livestock_Horses</v>
          </cell>
          <cell r="B42" t="str">
            <v>Number of livestock</v>
          </cell>
          <cell r="C42" t="str">
            <v>Horses</v>
          </cell>
          <cell r="D42" t="str">
            <v>AAP</v>
          </cell>
          <cell r="E42" t="str">
            <v>[enter data source]</v>
          </cell>
          <cell r="F42" t="str">
            <v>since 2023 data to 31.12.</v>
          </cell>
          <cell r="G42">
            <v>26924</v>
          </cell>
          <cell r="H42">
            <v>25267</v>
          </cell>
          <cell r="I42">
            <v>21370</v>
          </cell>
          <cell r="J42">
            <v>18792</v>
          </cell>
          <cell r="K42">
            <v>18131</v>
          </cell>
          <cell r="L42">
            <v>18039</v>
          </cell>
          <cell r="M42">
            <v>19175</v>
          </cell>
          <cell r="N42">
            <v>19059</v>
          </cell>
          <cell r="O42">
            <v>20718</v>
          </cell>
          <cell r="P42">
            <v>22675</v>
          </cell>
          <cell r="Q42">
            <v>23835</v>
          </cell>
          <cell r="R42">
            <v>25795</v>
          </cell>
          <cell r="S42">
            <v>20891</v>
          </cell>
          <cell r="T42">
            <v>20140</v>
          </cell>
          <cell r="U42">
            <v>20371</v>
          </cell>
          <cell r="V42">
            <v>20561</v>
          </cell>
          <cell r="W42">
            <v>22883</v>
          </cell>
          <cell r="X42">
            <v>24009</v>
          </cell>
          <cell r="Y42">
            <v>27274</v>
          </cell>
          <cell r="Z42">
            <v>28030</v>
          </cell>
          <cell r="AA42">
            <v>29887</v>
          </cell>
          <cell r="AB42">
            <v>31068</v>
          </cell>
          <cell r="AC42">
            <v>33175</v>
          </cell>
          <cell r="AD42">
            <v>34281</v>
          </cell>
          <cell r="AE42">
            <v>32925</v>
          </cell>
          <cell r="AF42">
            <v>33716</v>
          </cell>
          <cell r="AG42">
            <v>32133.000000000004</v>
          </cell>
          <cell r="AH42">
            <v>34548</v>
          </cell>
          <cell r="AI42">
            <v>35181</v>
          </cell>
          <cell r="AJ42">
            <v>36908</v>
          </cell>
          <cell r="AK42">
            <v>38087</v>
          </cell>
          <cell r="AL42">
            <v>33213</v>
          </cell>
          <cell r="AM42">
            <v>37087</v>
          </cell>
          <cell r="AN42">
            <v>37087</v>
          </cell>
          <cell r="AO42">
            <v>37087</v>
          </cell>
          <cell r="AP42">
            <v>37000</v>
          </cell>
          <cell r="AQ42">
            <v>37000</v>
          </cell>
          <cell r="AR42">
            <v>37000</v>
          </cell>
          <cell r="AS42">
            <v>37000</v>
          </cell>
          <cell r="AT42">
            <v>37000</v>
          </cell>
          <cell r="AU42">
            <v>37000</v>
          </cell>
          <cell r="AX42" t="str">
            <v>Horses</v>
          </cell>
        </row>
        <row r="43">
          <cell r="A43" t="str">
            <v>Number of livestock_Mules and asses</v>
          </cell>
          <cell r="B43" t="str">
            <v>Number of livestock</v>
          </cell>
          <cell r="C43" t="str">
            <v>Mules and asses</v>
          </cell>
          <cell r="D43" t="str">
            <v>AAP</v>
          </cell>
          <cell r="E43" t="str">
            <v>NE</v>
          </cell>
          <cell r="F43" t="str">
            <v>since 2023 data to 31.12.</v>
          </cell>
          <cell r="G43" t="str">
            <v>NE</v>
          </cell>
          <cell r="H43" t="str">
            <v>NE</v>
          </cell>
          <cell r="I43" t="str">
            <v>NE</v>
          </cell>
          <cell r="J43" t="str">
            <v>NE</v>
          </cell>
          <cell r="K43" t="str">
            <v>NE</v>
          </cell>
          <cell r="L43" t="str">
            <v>NE</v>
          </cell>
          <cell r="M43" t="str">
            <v>NE</v>
          </cell>
          <cell r="N43" t="str">
            <v>NE</v>
          </cell>
          <cell r="O43" t="str">
            <v>NE</v>
          </cell>
          <cell r="P43" t="str">
            <v>NE</v>
          </cell>
          <cell r="Q43" t="str">
            <v>NE</v>
          </cell>
          <cell r="R43" t="str">
            <v>NE</v>
          </cell>
          <cell r="S43" t="str">
            <v>NE</v>
          </cell>
          <cell r="T43" t="str">
            <v>NE</v>
          </cell>
          <cell r="U43" t="str">
            <v>NE</v>
          </cell>
          <cell r="V43" t="str">
            <v>NE</v>
          </cell>
          <cell r="W43" t="str">
            <v>NE</v>
          </cell>
          <cell r="X43" t="str">
            <v>NE</v>
          </cell>
          <cell r="Y43" t="str">
            <v>NE</v>
          </cell>
          <cell r="Z43" t="str">
            <v>NE</v>
          </cell>
          <cell r="AA43" t="str">
            <v>NE</v>
          </cell>
          <cell r="AB43" t="str">
            <v>NE</v>
          </cell>
          <cell r="AC43" t="str">
            <v>NE</v>
          </cell>
          <cell r="AD43" t="str">
            <v>NE</v>
          </cell>
          <cell r="AE43" t="str">
            <v>NE</v>
          </cell>
          <cell r="AF43" t="str">
            <v>NE</v>
          </cell>
          <cell r="AG43" t="str">
            <v>NE</v>
          </cell>
          <cell r="AH43" t="str">
            <v>NE</v>
          </cell>
          <cell r="AI43" t="str">
            <v>NE</v>
          </cell>
          <cell r="AJ43" t="str">
            <v>NE</v>
          </cell>
          <cell r="AK43" t="str">
            <v>NE</v>
          </cell>
          <cell r="AL43" t="str">
            <v>NE</v>
          </cell>
          <cell r="AM43" t="str">
            <v>NE</v>
          </cell>
          <cell r="AO43" t="str">
            <v>NE</v>
          </cell>
          <cell r="AP43" t="str">
            <v>NE</v>
          </cell>
          <cell r="AQ43" t="str">
            <v>NE</v>
          </cell>
          <cell r="AR43" t="str">
            <v>NE</v>
          </cell>
          <cell r="AS43" t="str">
            <v>NE</v>
          </cell>
          <cell r="AT43" t="str">
            <v>NE</v>
          </cell>
          <cell r="AU43" t="str">
            <v>NE</v>
          </cell>
          <cell r="AX43" t="str">
            <v>Mules and asses</v>
          </cell>
        </row>
        <row r="44">
          <cell r="A44" t="str">
            <v>Number of livestock_Laying hens</v>
          </cell>
          <cell r="B44" t="str">
            <v>Number of livestock</v>
          </cell>
          <cell r="C44" t="str">
            <v>Laying hens</v>
          </cell>
          <cell r="D44" t="str">
            <v>AAP</v>
          </cell>
          <cell r="E44" t="str">
            <v>https://vdb.czso.cz/vdbvo2/faces/cs/index.jsf?page=vystup-objekt&amp;z=T&amp;f=TABULKA&amp;skupId=2178&amp;katalog=30840&amp;pvo=ZEMDDRUBEZ01&amp;pvo=ZEMDDRUBEZ01&amp;c=v3~8__RP2024#w=</v>
          </cell>
          <cell r="F44" t="str">
            <v>since 2023 data to 31.12.</v>
          </cell>
          <cell r="G44">
            <v>10621508</v>
          </cell>
          <cell r="H44">
            <v>10399401</v>
          </cell>
          <cell r="I44">
            <v>10077843</v>
          </cell>
          <cell r="J44">
            <v>8961232</v>
          </cell>
          <cell r="K44">
            <v>8039610</v>
          </cell>
          <cell r="L44">
            <v>7505204</v>
          </cell>
          <cell r="M44">
            <v>7486135</v>
          </cell>
          <cell r="N44">
            <v>7281613</v>
          </cell>
          <cell r="O44">
            <v>7712571.2599999998</v>
          </cell>
          <cell r="P44">
            <v>7360397</v>
          </cell>
          <cell r="Q44">
            <v>7217203</v>
          </cell>
          <cell r="R44">
            <v>7159000</v>
          </cell>
          <cell r="S44">
            <v>6995888.0000000009</v>
          </cell>
          <cell r="T44">
            <v>7231857.0000000009</v>
          </cell>
          <cell r="U44">
            <v>6536765</v>
          </cell>
          <cell r="V44">
            <v>6075226.0000000009</v>
          </cell>
          <cell r="W44">
            <v>6490785.0000000009</v>
          </cell>
          <cell r="X44">
            <v>6475324</v>
          </cell>
          <cell r="Y44">
            <v>6457354.0000000009</v>
          </cell>
          <cell r="Z44">
            <v>6616947</v>
          </cell>
          <cell r="AA44">
            <v>6402619</v>
          </cell>
          <cell r="AB44">
            <v>6325069</v>
          </cell>
          <cell r="AC44">
            <v>5596882.0000000009</v>
          </cell>
          <cell r="AD44">
            <v>7476215</v>
          </cell>
          <cell r="AE44">
            <v>6992302</v>
          </cell>
          <cell r="AF44">
            <v>6542676.0000000009</v>
          </cell>
          <cell r="AG44">
            <v>6328699</v>
          </cell>
          <cell r="AH44">
            <v>7096303</v>
          </cell>
          <cell r="AI44">
            <v>8249361</v>
          </cell>
          <cell r="AJ44">
            <v>7842539.0000000009</v>
          </cell>
          <cell r="AK44">
            <v>8760423</v>
          </cell>
          <cell r="AL44">
            <v>8365208</v>
          </cell>
          <cell r="AM44">
            <v>7158812</v>
          </cell>
          <cell r="AN44">
            <v>7343141</v>
          </cell>
          <cell r="AO44">
            <v>7718438</v>
          </cell>
          <cell r="AP44">
            <v>7350000</v>
          </cell>
          <cell r="AQ44">
            <v>7350000</v>
          </cell>
          <cell r="AR44">
            <v>7350000</v>
          </cell>
          <cell r="AS44">
            <v>7350000</v>
          </cell>
          <cell r="AT44">
            <v>7350000</v>
          </cell>
          <cell r="AU44">
            <v>7350000</v>
          </cell>
          <cell r="AX44" t="str">
            <v>Laying hens</v>
          </cell>
        </row>
        <row r="45">
          <cell r="A45" t="str">
            <v>Number of livestock_Broilers</v>
          </cell>
          <cell r="B45" t="str">
            <v>Number of livestock</v>
          </cell>
          <cell r="C45" t="str">
            <v>Broilers</v>
          </cell>
          <cell r="D45" t="str">
            <v>AAP</v>
          </cell>
          <cell r="E45" t="str">
            <v>[enter data source]</v>
          </cell>
          <cell r="F45" t="str">
            <v>since 2023 data to 31.12.</v>
          </cell>
          <cell r="G45">
            <v>15479617</v>
          </cell>
          <cell r="H45">
            <v>16999092</v>
          </cell>
          <cell r="I45">
            <v>14798490</v>
          </cell>
          <cell r="J45">
            <v>13381871</v>
          </cell>
          <cell r="K45">
            <v>11183147</v>
          </cell>
          <cell r="L45">
            <v>13200369</v>
          </cell>
          <cell r="M45">
            <v>14314894</v>
          </cell>
          <cell r="N45">
            <v>14391307</v>
          </cell>
          <cell r="O45">
            <v>15316038</v>
          </cell>
          <cell r="P45">
            <v>16864735</v>
          </cell>
          <cell r="Q45">
            <v>17505028</v>
          </cell>
          <cell r="R45">
            <v>18767162</v>
          </cell>
          <cell r="S45">
            <v>19938000</v>
          </cell>
          <cell r="T45">
            <v>18405875</v>
          </cell>
          <cell r="U45">
            <v>17829653</v>
          </cell>
          <cell r="V45">
            <v>18028309</v>
          </cell>
          <cell r="W45">
            <v>18277478</v>
          </cell>
          <cell r="X45">
            <v>17123825</v>
          </cell>
          <cell r="Y45">
            <v>19647832</v>
          </cell>
          <cell r="Z45">
            <v>18870464</v>
          </cell>
          <cell r="AA45">
            <v>17639261</v>
          </cell>
          <cell r="AB45">
            <v>14252250</v>
          </cell>
          <cell r="AC45">
            <v>14510252</v>
          </cell>
          <cell r="AD45">
            <v>15057684</v>
          </cell>
          <cell r="AE45">
            <v>13663491</v>
          </cell>
          <cell r="AF45">
            <v>14940801</v>
          </cell>
          <cell r="AG45">
            <v>14092983</v>
          </cell>
          <cell r="AH45">
            <v>13490591</v>
          </cell>
          <cell r="AI45">
            <v>14178994</v>
          </cell>
          <cell r="AJ45">
            <v>14001468</v>
          </cell>
          <cell r="AK45">
            <v>14562330</v>
          </cell>
          <cell r="AL45">
            <v>14713638</v>
          </cell>
          <cell r="AM45">
            <v>15795874</v>
          </cell>
          <cell r="AN45">
            <v>13611872</v>
          </cell>
          <cell r="AO45">
            <v>17198096</v>
          </cell>
          <cell r="AP45">
            <v>13600000</v>
          </cell>
          <cell r="AQ45">
            <v>13600000</v>
          </cell>
          <cell r="AR45">
            <v>13600000</v>
          </cell>
          <cell r="AS45">
            <v>13600000</v>
          </cell>
          <cell r="AT45">
            <v>13600000</v>
          </cell>
          <cell r="AU45">
            <v>13600000</v>
          </cell>
          <cell r="AX45" t="str">
            <v>Broilers</v>
          </cell>
        </row>
        <row r="46">
          <cell r="A46" t="str">
            <v>Number of livestock_Turkeys</v>
          </cell>
          <cell r="B46" t="str">
            <v>Number of livestock</v>
          </cell>
          <cell r="C46" t="str">
            <v>Turkeys</v>
          </cell>
          <cell r="D46" t="str">
            <v>AAP</v>
          </cell>
          <cell r="E46" t="str">
            <v>[enter data source]</v>
          </cell>
          <cell r="F46" t="str">
            <v>since 2023 data to 31.12.</v>
          </cell>
          <cell r="G46">
            <v>410000</v>
          </cell>
          <cell r="H46">
            <v>410000</v>
          </cell>
          <cell r="I46">
            <v>410000</v>
          </cell>
          <cell r="J46">
            <v>408984</v>
          </cell>
          <cell r="K46">
            <v>343438</v>
          </cell>
          <cell r="L46">
            <v>526687</v>
          </cell>
          <cell r="M46">
            <v>691693</v>
          </cell>
          <cell r="N46">
            <v>640358</v>
          </cell>
          <cell r="O46">
            <v>637581</v>
          </cell>
          <cell r="P46">
            <v>613509</v>
          </cell>
          <cell r="Q46">
            <v>668560</v>
          </cell>
          <cell r="R46">
            <v>722955</v>
          </cell>
          <cell r="S46">
            <v>886900</v>
          </cell>
          <cell r="T46">
            <v>669606</v>
          </cell>
          <cell r="U46">
            <v>837418</v>
          </cell>
          <cell r="V46">
            <v>815925</v>
          </cell>
          <cell r="W46">
            <v>455967</v>
          </cell>
          <cell r="X46">
            <v>566290</v>
          </cell>
          <cell r="Y46">
            <v>696592</v>
          </cell>
          <cell r="Z46">
            <v>477675</v>
          </cell>
          <cell r="AA46">
            <v>376079</v>
          </cell>
          <cell r="AB46">
            <v>365309</v>
          </cell>
          <cell r="AC46">
            <v>320250</v>
          </cell>
          <cell r="AD46">
            <v>440026</v>
          </cell>
          <cell r="AE46">
            <v>396451</v>
          </cell>
          <cell r="AF46">
            <v>415657</v>
          </cell>
          <cell r="AG46">
            <v>374638</v>
          </cell>
          <cell r="AH46">
            <v>339720</v>
          </cell>
          <cell r="AI46">
            <v>343828</v>
          </cell>
          <cell r="AJ46">
            <v>347165</v>
          </cell>
          <cell r="AK46">
            <v>303850</v>
          </cell>
          <cell r="AL46">
            <v>255077</v>
          </cell>
          <cell r="AM46">
            <v>262219</v>
          </cell>
          <cell r="AN46">
            <v>367820</v>
          </cell>
          <cell r="AO46">
            <v>193735</v>
          </cell>
          <cell r="AP46">
            <v>368000</v>
          </cell>
          <cell r="AQ46">
            <v>368000</v>
          </cell>
          <cell r="AR46">
            <v>368000</v>
          </cell>
          <cell r="AS46">
            <v>368000</v>
          </cell>
          <cell r="AT46">
            <v>368000</v>
          </cell>
          <cell r="AU46">
            <v>368000</v>
          </cell>
          <cell r="AX46" t="str">
            <v>Turkeys</v>
          </cell>
        </row>
        <row r="47">
          <cell r="A47" t="str">
            <v>Number of livestock_Other poultry (ducks)</v>
          </cell>
          <cell r="B47" t="str">
            <v>Number of livestock</v>
          </cell>
          <cell r="C47" t="str">
            <v>Other poultry (ducks)</v>
          </cell>
          <cell r="D47" t="str">
            <v>AAP</v>
          </cell>
          <cell r="E47" t="str">
            <v>[enter data source]</v>
          </cell>
          <cell r="F47" t="str">
            <v>since 2023 data to 31.12.</v>
          </cell>
          <cell r="G47">
            <v>460000</v>
          </cell>
          <cell r="H47">
            <v>460000</v>
          </cell>
          <cell r="I47">
            <v>460000</v>
          </cell>
          <cell r="J47">
            <v>457453</v>
          </cell>
          <cell r="K47">
            <v>414576</v>
          </cell>
          <cell r="L47">
            <v>462660</v>
          </cell>
          <cell r="M47">
            <v>409071</v>
          </cell>
          <cell r="N47">
            <v>292313</v>
          </cell>
          <cell r="O47">
            <v>373605</v>
          </cell>
          <cell r="P47">
            <v>422854</v>
          </cell>
          <cell r="Q47">
            <v>445589</v>
          </cell>
          <cell r="R47">
            <v>450856</v>
          </cell>
          <cell r="S47">
            <v>278596</v>
          </cell>
          <cell r="T47">
            <v>531769</v>
          </cell>
          <cell r="U47">
            <v>257758</v>
          </cell>
          <cell r="V47">
            <v>420268</v>
          </cell>
          <cell r="W47">
            <v>494430</v>
          </cell>
          <cell r="X47">
            <v>410335</v>
          </cell>
          <cell r="Y47">
            <v>496095</v>
          </cell>
          <cell r="Z47">
            <v>504398</v>
          </cell>
          <cell r="AA47">
            <v>401707</v>
          </cell>
          <cell r="AB47">
            <v>289327</v>
          </cell>
          <cell r="AC47">
            <v>249275</v>
          </cell>
          <cell r="AD47">
            <v>271824</v>
          </cell>
          <cell r="AE47">
            <v>393187</v>
          </cell>
          <cell r="AF47">
            <v>589593</v>
          </cell>
          <cell r="AG47">
            <v>498003</v>
          </cell>
          <cell r="AH47">
            <v>549652</v>
          </cell>
          <cell r="AI47">
            <v>780767</v>
          </cell>
          <cell r="AJ47">
            <v>768493</v>
          </cell>
          <cell r="AK47">
            <v>598435</v>
          </cell>
          <cell r="AL47">
            <v>455291</v>
          </cell>
          <cell r="AM47">
            <v>530221</v>
          </cell>
          <cell r="AN47">
            <v>614409</v>
          </cell>
          <cell r="AO47">
            <v>743972</v>
          </cell>
          <cell r="AP47">
            <v>615000</v>
          </cell>
          <cell r="AQ47">
            <v>615000</v>
          </cell>
          <cell r="AR47">
            <v>615000</v>
          </cell>
          <cell r="AS47">
            <v>615000</v>
          </cell>
          <cell r="AT47">
            <v>615000</v>
          </cell>
          <cell r="AU47">
            <v>615000</v>
          </cell>
          <cell r="AX47" t="str">
            <v>Other poultry (ducks)</v>
          </cell>
        </row>
        <row r="48">
          <cell r="A48" t="str">
            <v>Number of livestock_Other poultry (geese)</v>
          </cell>
          <cell r="B48" t="str">
            <v>Number of livestock</v>
          </cell>
          <cell r="C48" t="str">
            <v>Other poultry (geese)</v>
          </cell>
          <cell r="D48" t="str">
            <v>AAP</v>
          </cell>
          <cell r="E48" t="str">
            <v>[enter data source]</v>
          </cell>
          <cell r="F48" t="str">
            <v>since 2023 data to 31.12.</v>
          </cell>
          <cell r="G48">
            <v>194000</v>
          </cell>
          <cell r="H48">
            <v>194000</v>
          </cell>
          <cell r="I48">
            <v>194000</v>
          </cell>
          <cell r="J48">
            <v>194065</v>
          </cell>
          <cell r="K48">
            <v>177403</v>
          </cell>
          <cell r="L48">
            <v>177481</v>
          </cell>
          <cell r="M48">
            <v>157588</v>
          </cell>
          <cell r="N48">
            <v>151148</v>
          </cell>
          <cell r="O48">
            <v>153177</v>
          </cell>
          <cell r="P48">
            <v>144717</v>
          </cell>
          <cell r="Q48">
            <v>132077</v>
          </cell>
          <cell r="R48">
            <v>127477</v>
          </cell>
          <cell r="S48">
            <v>27879</v>
          </cell>
          <cell r="T48">
            <v>34301</v>
          </cell>
          <cell r="U48">
            <v>31965</v>
          </cell>
          <cell r="V48">
            <v>32605</v>
          </cell>
          <cell r="W48">
            <v>17343</v>
          </cell>
          <cell r="X48">
            <v>16311</v>
          </cell>
          <cell r="Y48">
            <v>18993</v>
          </cell>
          <cell r="Z48">
            <v>21364</v>
          </cell>
          <cell r="AA48">
            <v>18769</v>
          </cell>
          <cell r="AB48">
            <v>18192</v>
          </cell>
          <cell r="AC48">
            <v>14649</v>
          </cell>
          <cell r="AD48">
            <v>19609</v>
          </cell>
          <cell r="AE48">
            <v>18384</v>
          </cell>
          <cell r="AF48">
            <v>19465</v>
          </cell>
          <cell r="AG48">
            <v>19635</v>
          </cell>
          <cell r="AH48">
            <v>18081</v>
          </cell>
          <cell r="AI48">
            <v>19834</v>
          </cell>
          <cell r="AJ48">
            <v>19695</v>
          </cell>
          <cell r="AK48">
            <v>22333</v>
          </cell>
          <cell r="AL48">
            <v>19327</v>
          </cell>
          <cell r="AM48">
            <v>13284</v>
          </cell>
          <cell r="AN48">
            <v>15895</v>
          </cell>
          <cell r="AO48">
            <v>16556</v>
          </cell>
          <cell r="AP48">
            <v>16000</v>
          </cell>
          <cell r="AQ48">
            <v>16000</v>
          </cell>
          <cell r="AR48">
            <v>16000</v>
          </cell>
          <cell r="AS48">
            <v>16000</v>
          </cell>
          <cell r="AT48">
            <v>16000</v>
          </cell>
          <cell r="AU48">
            <v>16000</v>
          </cell>
          <cell r="AX48" t="str">
            <v>Other poultry (geese)</v>
          </cell>
        </row>
        <row r="49">
          <cell r="A49" t="str">
            <v>Number of livestock_Other animals (fur animals)</v>
          </cell>
          <cell r="B49" t="str">
            <v>Number of livestock</v>
          </cell>
          <cell r="C49" t="str">
            <v>Other animals (fur animals)</v>
          </cell>
          <cell r="D49" t="str">
            <v>AAP</v>
          </cell>
          <cell r="E49" t="str">
            <v>https://ec.europa.eu/eurostat/databrowser/view/ef_lsk_main__custom_13260255/default/table?lang=en</v>
          </cell>
          <cell r="F49" t="str">
            <v>since 2023 data to 31.12.</v>
          </cell>
          <cell r="G49">
            <v>34450</v>
          </cell>
          <cell r="H49">
            <v>34450</v>
          </cell>
          <cell r="I49">
            <v>34450</v>
          </cell>
          <cell r="J49">
            <v>34450</v>
          </cell>
          <cell r="K49">
            <v>34450</v>
          </cell>
          <cell r="L49">
            <v>34450</v>
          </cell>
          <cell r="M49">
            <v>34450</v>
          </cell>
          <cell r="N49">
            <v>34450</v>
          </cell>
          <cell r="O49">
            <v>34450</v>
          </cell>
          <cell r="P49">
            <v>34450</v>
          </cell>
          <cell r="Q49">
            <v>34450</v>
          </cell>
          <cell r="R49">
            <v>34450</v>
          </cell>
          <cell r="S49">
            <v>34450</v>
          </cell>
          <cell r="T49">
            <v>34450</v>
          </cell>
          <cell r="U49">
            <v>34450</v>
          </cell>
          <cell r="V49">
            <v>34450</v>
          </cell>
          <cell r="W49">
            <v>31590.000000000004</v>
          </cell>
          <cell r="X49">
            <v>28730</v>
          </cell>
          <cell r="Y49">
            <v>20633.333333333332</v>
          </cell>
          <cell r="Z49">
            <v>12536.666666666668</v>
          </cell>
          <cell r="AA49">
            <v>4440</v>
          </cell>
          <cell r="AB49">
            <v>5573.333333333333</v>
          </cell>
          <cell r="AC49">
            <v>6706.6666666666661</v>
          </cell>
          <cell r="AD49">
            <v>7840</v>
          </cell>
          <cell r="AE49">
            <v>7833.333333333333</v>
          </cell>
          <cell r="AF49">
            <v>7826.6666666666661</v>
          </cell>
          <cell r="AG49">
            <v>7820</v>
          </cell>
          <cell r="AH49">
            <v>8215</v>
          </cell>
          <cell r="AI49">
            <v>8610</v>
          </cell>
          <cell r="AJ49">
            <v>9004.9999999999982</v>
          </cell>
          <cell r="AK49">
            <v>9400</v>
          </cell>
          <cell r="AL49">
            <v>8684.3333333333321</v>
          </cell>
          <cell r="AM49">
            <v>7968.666666666667</v>
          </cell>
          <cell r="AN49">
            <v>7253</v>
          </cell>
          <cell r="AO49">
            <v>7253</v>
          </cell>
          <cell r="AP49">
            <v>7250</v>
          </cell>
          <cell r="AQ49">
            <v>7250</v>
          </cell>
          <cell r="AR49">
            <v>7250</v>
          </cell>
          <cell r="AS49">
            <v>7250</v>
          </cell>
          <cell r="AT49">
            <v>7250</v>
          </cell>
          <cell r="AU49">
            <v>7250</v>
          </cell>
          <cell r="AV49">
            <v>0</v>
          </cell>
          <cell r="AX49" t="str">
            <v>Other animals (fur animals)</v>
          </cell>
        </row>
        <row r="50">
          <cell r="AJ50">
            <v>22988365</v>
          </cell>
          <cell r="AK50">
            <v>24256771</v>
          </cell>
          <cell r="AL50">
            <v>23817225.333333332</v>
          </cell>
          <cell r="AM50">
            <v>23768378.666666668</v>
          </cell>
          <cell r="AN50">
            <v>21960390</v>
          </cell>
          <cell r="AO50">
            <v>25878050</v>
          </cell>
        </row>
        <row r="51">
          <cell r="A51" t="str">
            <v>Enter the fractions for the proportion of cattle slurry stores with and without natural crusts. An example of proportion is provided, based on UK NIR. Drag cells across to add additional years.</v>
          </cell>
        </row>
        <row r="52">
          <cell r="A52" t="str">
            <v>Enter the fractions for the proportion of dairy cattle in tied housing. Default value of 0 is provided. Drag cells across to add additional years.</v>
          </cell>
        </row>
        <row r="54">
          <cell r="A54" t="str">
            <v>Lookup</v>
          </cell>
          <cell r="B54" t="str">
            <v>Activity</v>
          </cell>
          <cell r="C54" t="str">
            <v>Livestock category</v>
          </cell>
          <cell r="D54" t="str">
            <v>Units</v>
          </cell>
          <cell r="E54" t="str">
            <v>Data source</v>
          </cell>
          <cell r="F54" t="str">
            <v>Notes</v>
          </cell>
          <cell r="G54">
            <v>1990</v>
          </cell>
          <cell r="H54">
            <v>1991</v>
          </cell>
          <cell r="I54">
            <v>1992</v>
          </cell>
          <cell r="J54">
            <v>1993</v>
          </cell>
          <cell r="K54">
            <v>1994</v>
          </cell>
          <cell r="L54">
            <v>1995</v>
          </cell>
          <cell r="M54">
            <v>1996</v>
          </cell>
          <cell r="N54">
            <v>1997</v>
          </cell>
          <cell r="O54">
            <v>1998</v>
          </cell>
          <cell r="P54">
            <v>1999</v>
          </cell>
          <cell r="Q54">
            <v>2000</v>
          </cell>
          <cell r="R54">
            <v>2001</v>
          </cell>
          <cell r="S54">
            <v>2002</v>
          </cell>
          <cell r="T54">
            <v>2003</v>
          </cell>
          <cell r="U54">
            <v>2004</v>
          </cell>
          <cell r="V54">
            <v>2005</v>
          </cell>
          <cell r="W54">
            <v>2006</v>
          </cell>
          <cell r="X54">
            <v>2007</v>
          </cell>
          <cell r="Y54">
            <v>2008</v>
          </cell>
          <cell r="Z54">
            <v>2009</v>
          </cell>
          <cell r="AA54">
            <v>2010</v>
          </cell>
          <cell r="AB54">
            <v>2011</v>
          </cell>
          <cell r="AC54">
            <v>2012</v>
          </cell>
          <cell r="AD54">
            <v>2013</v>
          </cell>
          <cell r="AE54">
            <v>2014</v>
          </cell>
          <cell r="AF54">
            <v>2015</v>
          </cell>
          <cell r="AG54">
            <v>2016</v>
          </cell>
          <cell r="AH54">
            <v>2017</v>
          </cell>
          <cell r="AI54">
            <v>2018</v>
          </cell>
          <cell r="AJ54">
            <v>2019</v>
          </cell>
          <cell r="AK54">
            <v>2020</v>
          </cell>
          <cell r="AL54">
            <v>2021</v>
          </cell>
          <cell r="AM54">
            <v>2022</v>
          </cell>
          <cell r="AN54">
            <v>2023</v>
          </cell>
          <cell r="AO54">
            <v>2024</v>
          </cell>
          <cell r="AP54">
            <v>2025</v>
          </cell>
          <cell r="AQ54">
            <v>2026</v>
          </cell>
          <cell r="AR54">
            <v>2027</v>
          </cell>
          <cell r="AS54">
            <v>2028</v>
          </cell>
          <cell r="AT54">
            <v>2029</v>
          </cell>
          <cell r="AU54">
            <v>2030</v>
          </cell>
          <cell r="AX54" t="str">
            <v>Default Value Lookup Formulae</v>
          </cell>
        </row>
        <row r="55">
          <cell r="A55" t="str">
            <v>Proportion_tied_housing_Dairy cattle</v>
          </cell>
          <cell r="B55" t="str">
            <v>Proportion_tied_housing</v>
          </cell>
          <cell r="C55" t="str">
            <v>Dairy cattle</v>
          </cell>
          <cell r="D55" t="str">
            <v>Fraction</v>
          </cell>
          <cell r="E55" t="str">
            <v>No default value is available. If tied housing does occur a country-specific value must be provided here.</v>
          </cell>
          <cell r="F55" t="str">
            <v>Applied in Step 6 (Dairy cattle only)</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X55" t="str">
            <v>[enter value]</v>
          </cell>
        </row>
        <row r="56">
          <cell r="A56" t="str">
            <v>Proportion_with_natural_crust_Dairy cattle</v>
          </cell>
          <cell r="B56" t="str">
            <v>Proportion_with_natural_crust</v>
          </cell>
          <cell r="C56" t="str">
            <v>Dairy cattle</v>
          </cell>
          <cell r="D56" t="str">
            <v>Fraction</v>
          </cell>
          <cell r="E56" t="str">
            <v xml:space="preserve">expert judgement </v>
          </cell>
          <cell r="F56" t="str">
            <v>CZ file</v>
          </cell>
          <cell r="G56">
            <v>0.4</v>
          </cell>
          <cell r="H56">
            <v>0.4</v>
          </cell>
          <cell r="I56">
            <v>0.4</v>
          </cell>
          <cell r="J56">
            <v>0.4</v>
          </cell>
          <cell r="K56">
            <v>0.4</v>
          </cell>
          <cell r="L56">
            <v>0.4</v>
          </cell>
          <cell r="M56">
            <v>0.4</v>
          </cell>
          <cell r="N56">
            <v>0.4</v>
          </cell>
          <cell r="O56">
            <v>0.4</v>
          </cell>
          <cell r="P56">
            <v>0.4</v>
          </cell>
          <cell r="Q56">
            <v>0.4</v>
          </cell>
          <cell r="R56">
            <v>0.4</v>
          </cell>
          <cell r="S56">
            <v>0.4</v>
          </cell>
          <cell r="T56">
            <v>0.40857142857142859</v>
          </cell>
          <cell r="U56">
            <v>0.41714285714285715</v>
          </cell>
          <cell r="V56">
            <v>0.42571428571428571</v>
          </cell>
          <cell r="W56">
            <v>0.43428571428571427</v>
          </cell>
          <cell r="X56">
            <v>0.44285714285714284</v>
          </cell>
          <cell r="Y56">
            <v>0.4514285714285714</v>
          </cell>
          <cell r="Z56">
            <v>0.45999999999999996</v>
          </cell>
          <cell r="AA56">
            <v>0.46857142857142853</v>
          </cell>
          <cell r="AB56">
            <v>0.47714285714285709</v>
          </cell>
          <cell r="AC56">
            <v>0.48571428571428565</v>
          </cell>
          <cell r="AD56">
            <v>0.49428571428571422</v>
          </cell>
          <cell r="AE56">
            <v>0.50285714285714278</v>
          </cell>
          <cell r="AF56">
            <v>0.51142857142857134</v>
          </cell>
          <cell r="AG56">
            <v>0.52</v>
          </cell>
          <cell r="AH56">
            <v>0.52</v>
          </cell>
          <cell r="AI56">
            <v>0.52</v>
          </cell>
          <cell r="AJ56">
            <v>0.52</v>
          </cell>
          <cell r="AK56">
            <v>0.52</v>
          </cell>
          <cell r="AL56">
            <v>0.52</v>
          </cell>
          <cell r="AM56">
            <v>0.52</v>
          </cell>
          <cell r="AN56">
            <v>0.52</v>
          </cell>
          <cell r="AO56">
            <v>0.52</v>
          </cell>
          <cell r="AP56">
            <v>0.52</v>
          </cell>
          <cell r="AQ56">
            <v>0.52</v>
          </cell>
          <cell r="AR56">
            <v>0.52</v>
          </cell>
          <cell r="AS56">
            <v>0.52</v>
          </cell>
          <cell r="AT56">
            <v>0.52</v>
          </cell>
          <cell r="AU56">
            <v>0.52</v>
          </cell>
          <cell r="AX56" t="str">
            <v>[enter value]</v>
          </cell>
        </row>
        <row r="57">
          <cell r="A57" t="str">
            <v>Proportion_with_natural_crust_Non-dairy cattle</v>
          </cell>
          <cell r="B57" t="str">
            <v>Proportion_with_natural_crust</v>
          </cell>
          <cell r="C57" t="str">
            <v>Non-dairy cattle</v>
          </cell>
          <cell r="D57" t="str">
            <v>Fraction</v>
          </cell>
          <cell r="E57" t="str">
            <v xml:space="preserve">expert judgement </v>
          </cell>
          <cell r="F57" t="str">
            <v>CZ file</v>
          </cell>
          <cell r="G57">
            <v>0.7</v>
          </cell>
          <cell r="H57">
            <v>0.7</v>
          </cell>
          <cell r="I57">
            <v>0.7</v>
          </cell>
          <cell r="J57">
            <v>0.7</v>
          </cell>
          <cell r="K57">
            <v>0.7</v>
          </cell>
          <cell r="L57">
            <v>0.7</v>
          </cell>
          <cell r="M57">
            <v>0.7</v>
          </cell>
          <cell r="N57">
            <v>0.7</v>
          </cell>
          <cell r="O57">
            <v>0.7</v>
          </cell>
          <cell r="P57">
            <v>0.7</v>
          </cell>
          <cell r="Q57">
            <v>0.7</v>
          </cell>
          <cell r="R57">
            <v>0.7</v>
          </cell>
          <cell r="S57">
            <v>0.7</v>
          </cell>
          <cell r="T57">
            <v>0.56999999999999995</v>
          </cell>
          <cell r="U57">
            <v>0.56999999999999995</v>
          </cell>
          <cell r="V57">
            <v>0.56999999999999995</v>
          </cell>
          <cell r="W57">
            <v>0.56999999999999995</v>
          </cell>
          <cell r="X57">
            <v>0.56999999999999995</v>
          </cell>
          <cell r="Y57">
            <v>0.56999999999999995</v>
          </cell>
          <cell r="Z57">
            <v>0.56999999999999995</v>
          </cell>
          <cell r="AA57">
            <v>0.56999999999999995</v>
          </cell>
          <cell r="AB57">
            <v>0.56999999999999995</v>
          </cell>
          <cell r="AC57">
            <v>0.56999999999999995</v>
          </cell>
          <cell r="AD57">
            <v>0.5</v>
          </cell>
          <cell r="AE57">
            <v>0.5</v>
          </cell>
          <cell r="AF57">
            <v>0.5</v>
          </cell>
          <cell r="AG57">
            <v>0.5</v>
          </cell>
          <cell r="AH57">
            <v>0.5</v>
          </cell>
          <cell r="AI57">
            <v>0.5</v>
          </cell>
          <cell r="AJ57">
            <v>0.5</v>
          </cell>
          <cell r="AK57">
            <v>0.5</v>
          </cell>
          <cell r="AL57">
            <v>0.5</v>
          </cell>
          <cell r="AM57">
            <v>0.5</v>
          </cell>
          <cell r="AN57">
            <v>0.5</v>
          </cell>
          <cell r="AO57">
            <v>0.5</v>
          </cell>
          <cell r="AP57">
            <v>0.5</v>
          </cell>
          <cell r="AQ57">
            <v>0.5</v>
          </cell>
          <cell r="AR57">
            <v>0.5</v>
          </cell>
          <cell r="AS57">
            <v>0.5</v>
          </cell>
          <cell r="AT57">
            <v>0.5</v>
          </cell>
          <cell r="AU57">
            <v>0.5</v>
          </cell>
          <cell r="AX57" t="str">
            <v>[enter value]</v>
          </cell>
        </row>
        <row r="58">
          <cell r="A58" t="str">
            <v>Proportion_with_natural_crust_Non-dairy cattle (calves)</v>
          </cell>
          <cell r="B58" t="str">
            <v>Proportion_with_natural_crust</v>
          </cell>
          <cell r="C58" t="str">
            <v>Non-dairy cattle (calves)</v>
          </cell>
          <cell r="D58" t="str">
            <v>Fraction</v>
          </cell>
          <cell r="E58" t="str">
            <v xml:space="preserve">expert judgement </v>
          </cell>
          <cell r="F58" t="str">
            <v>CZ file</v>
          </cell>
          <cell r="G58">
            <v>0.7</v>
          </cell>
          <cell r="H58">
            <v>0.7</v>
          </cell>
          <cell r="I58">
            <v>0.7</v>
          </cell>
          <cell r="J58">
            <v>0.7</v>
          </cell>
          <cell r="K58">
            <v>0.7</v>
          </cell>
          <cell r="L58">
            <v>0.7</v>
          </cell>
          <cell r="M58">
            <v>0.7</v>
          </cell>
          <cell r="N58">
            <v>0.7</v>
          </cell>
          <cell r="O58">
            <v>0.7</v>
          </cell>
          <cell r="P58">
            <v>0.7</v>
          </cell>
          <cell r="Q58">
            <v>0.7</v>
          </cell>
          <cell r="R58">
            <v>0.7</v>
          </cell>
          <cell r="S58">
            <v>0.7</v>
          </cell>
          <cell r="T58">
            <v>0.56999999999999995</v>
          </cell>
          <cell r="U58">
            <v>0.56999999999999995</v>
          </cell>
          <cell r="V58">
            <v>0.56999999999999995</v>
          </cell>
          <cell r="W58">
            <v>0.56999999999999995</v>
          </cell>
          <cell r="X58">
            <v>0.56999999999999995</v>
          </cell>
          <cell r="Y58">
            <v>0.56999999999999995</v>
          </cell>
          <cell r="Z58">
            <v>0.56999999999999995</v>
          </cell>
          <cell r="AA58">
            <v>0.56999999999999995</v>
          </cell>
          <cell r="AB58">
            <v>0.56999999999999995</v>
          </cell>
          <cell r="AC58">
            <v>0.56999999999999995</v>
          </cell>
          <cell r="AD58">
            <v>0.5</v>
          </cell>
          <cell r="AE58">
            <v>0.5</v>
          </cell>
          <cell r="AF58">
            <v>0.5</v>
          </cell>
          <cell r="AG58">
            <v>0.5</v>
          </cell>
          <cell r="AH58">
            <v>0.5</v>
          </cell>
          <cell r="AI58">
            <v>0.5</v>
          </cell>
          <cell r="AJ58">
            <v>0.5</v>
          </cell>
          <cell r="AK58">
            <v>0.5</v>
          </cell>
          <cell r="AL58">
            <v>0.5</v>
          </cell>
          <cell r="AM58">
            <v>0.5</v>
          </cell>
          <cell r="AN58">
            <v>0.5</v>
          </cell>
          <cell r="AO58">
            <v>0.5</v>
          </cell>
          <cell r="AP58">
            <v>0.5</v>
          </cell>
          <cell r="AQ58">
            <v>0.5</v>
          </cell>
          <cell r="AR58">
            <v>0.5</v>
          </cell>
          <cell r="AS58">
            <v>0.5</v>
          </cell>
          <cell r="AT58">
            <v>0.5</v>
          </cell>
          <cell r="AU58">
            <v>0.5</v>
          </cell>
          <cell r="AX58" t="str">
            <v>NE</v>
          </cell>
        </row>
        <row r="59">
          <cell r="A59" t="str">
            <v>Proportion_without_natural_crust_Dairy cattle</v>
          </cell>
          <cell r="B59" t="str">
            <v>Proportion_without_natural_crust</v>
          </cell>
          <cell r="C59" t="str">
            <v>Dairy cattle</v>
          </cell>
          <cell r="D59" t="str">
            <v>Fraction</v>
          </cell>
          <cell r="E59" t="str">
            <v xml:space="preserve">expert judgement </v>
          </cell>
          <cell r="F59" t="str">
            <v>CZ file</v>
          </cell>
          <cell r="G59">
            <v>0.6</v>
          </cell>
          <cell r="H59">
            <v>0.6</v>
          </cell>
          <cell r="I59">
            <v>0.6</v>
          </cell>
          <cell r="J59">
            <v>0.6</v>
          </cell>
          <cell r="K59">
            <v>0.6</v>
          </cell>
          <cell r="L59">
            <v>0.6</v>
          </cell>
          <cell r="M59">
            <v>0.6</v>
          </cell>
          <cell r="N59">
            <v>0.6</v>
          </cell>
          <cell r="O59">
            <v>0.6</v>
          </cell>
          <cell r="P59">
            <v>0.6</v>
          </cell>
          <cell r="Q59">
            <v>0.6</v>
          </cell>
          <cell r="R59">
            <v>0.6</v>
          </cell>
          <cell r="S59">
            <v>0.6</v>
          </cell>
          <cell r="T59">
            <v>0.59142857142857141</v>
          </cell>
          <cell r="U59">
            <v>0.58285714285714285</v>
          </cell>
          <cell r="V59">
            <v>0.57428571428571429</v>
          </cell>
          <cell r="W59">
            <v>0.56571428571428573</v>
          </cell>
          <cell r="X59">
            <v>0.55714285714285716</v>
          </cell>
          <cell r="Y59">
            <v>0.5485714285714286</v>
          </cell>
          <cell r="Z59">
            <v>0.54</v>
          </cell>
          <cell r="AA59">
            <v>0.53142857142857147</v>
          </cell>
          <cell r="AB59">
            <v>0.52285714285714291</v>
          </cell>
          <cell r="AC59">
            <v>0.51428571428571435</v>
          </cell>
          <cell r="AD59">
            <v>0.50571428571428578</v>
          </cell>
          <cell r="AE59">
            <v>0.49714285714285722</v>
          </cell>
          <cell r="AF59">
            <v>0.48857142857142866</v>
          </cell>
          <cell r="AG59">
            <v>0.48</v>
          </cell>
          <cell r="AH59">
            <v>0.48</v>
          </cell>
          <cell r="AI59">
            <v>0.48</v>
          </cell>
          <cell r="AJ59">
            <v>0.48</v>
          </cell>
          <cell r="AK59">
            <v>0.48</v>
          </cell>
          <cell r="AL59">
            <v>0.48</v>
          </cell>
          <cell r="AM59">
            <v>0.48</v>
          </cell>
          <cell r="AN59">
            <v>0.48</v>
          </cell>
          <cell r="AO59">
            <v>0.48</v>
          </cell>
          <cell r="AP59">
            <v>0.48</v>
          </cell>
          <cell r="AQ59">
            <v>0.48</v>
          </cell>
          <cell r="AR59">
            <v>0.48</v>
          </cell>
          <cell r="AS59">
            <v>0.48</v>
          </cell>
          <cell r="AT59">
            <v>0.48</v>
          </cell>
          <cell r="AU59">
            <v>0.48</v>
          </cell>
          <cell r="AX59" t="str">
            <v>[enter value]</v>
          </cell>
        </row>
        <row r="60">
          <cell r="A60" t="str">
            <v>Proportion_without_natural_crust_Non-dairy cattle</v>
          </cell>
          <cell r="B60" t="str">
            <v>Proportion_without_natural_crust</v>
          </cell>
          <cell r="C60" t="str">
            <v>Non-dairy cattle</v>
          </cell>
          <cell r="D60" t="str">
            <v>Fraction</v>
          </cell>
          <cell r="E60" t="str">
            <v xml:space="preserve">expert judgement </v>
          </cell>
          <cell r="F60" t="str">
            <v>CZ file</v>
          </cell>
          <cell r="G60">
            <v>0.3</v>
          </cell>
          <cell r="H60">
            <v>0.3</v>
          </cell>
          <cell r="I60">
            <v>0.3</v>
          </cell>
          <cell r="J60">
            <v>0.3</v>
          </cell>
          <cell r="K60">
            <v>0.3</v>
          </cell>
          <cell r="L60">
            <v>0.3</v>
          </cell>
          <cell r="M60">
            <v>0.3</v>
          </cell>
          <cell r="N60">
            <v>0.3</v>
          </cell>
          <cell r="O60">
            <v>0.3</v>
          </cell>
          <cell r="P60">
            <v>0.3</v>
          </cell>
          <cell r="Q60">
            <v>0.3</v>
          </cell>
          <cell r="R60">
            <v>0.3</v>
          </cell>
          <cell r="S60">
            <v>0.3</v>
          </cell>
          <cell r="T60">
            <v>0.43</v>
          </cell>
          <cell r="U60">
            <v>0.43</v>
          </cell>
          <cell r="V60">
            <v>0.43</v>
          </cell>
          <cell r="W60">
            <v>0.43</v>
          </cell>
          <cell r="X60">
            <v>0.43</v>
          </cell>
          <cell r="Y60">
            <v>0.43</v>
          </cell>
          <cell r="Z60">
            <v>0.43</v>
          </cell>
          <cell r="AA60">
            <v>0.43</v>
          </cell>
          <cell r="AB60">
            <v>0.43</v>
          </cell>
          <cell r="AC60">
            <v>0.43</v>
          </cell>
          <cell r="AD60">
            <v>0.5</v>
          </cell>
          <cell r="AE60">
            <v>0.5</v>
          </cell>
          <cell r="AF60">
            <v>0.5</v>
          </cell>
          <cell r="AG60">
            <v>0.5</v>
          </cell>
          <cell r="AH60">
            <v>0.5</v>
          </cell>
          <cell r="AI60">
            <v>0.5</v>
          </cell>
          <cell r="AJ60">
            <v>0.5</v>
          </cell>
          <cell r="AK60">
            <v>0.5</v>
          </cell>
          <cell r="AL60">
            <v>0.5</v>
          </cell>
          <cell r="AM60">
            <v>0.5</v>
          </cell>
          <cell r="AN60">
            <v>0.5</v>
          </cell>
          <cell r="AO60">
            <v>0.5</v>
          </cell>
          <cell r="AP60">
            <v>0.5</v>
          </cell>
          <cell r="AQ60">
            <v>0.5</v>
          </cell>
          <cell r="AR60">
            <v>0.5</v>
          </cell>
          <cell r="AS60">
            <v>0.5</v>
          </cell>
          <cell r="AT60">
            <v>0.5</v>
          </cell>
          <cell r="AU60">
            <v>0.5</v>
          </cell>
          <cell r="AX60" t="str">
            <v>[enter value]</v>
          </cell>
        </row>
        <row r="61">
          <cell r="A61" t="str">
            <v>Proportion_without_natural_crust_Non-dairy cattle (calves)</v>
          </cell>
          <cell r="B61" t="str">
            <v>Proportion_without_natural_crust</v>
          </cell>
          <cell r="C61" t="str">
            <v>Non-dairy cattle (calves)</v>
          </cell>
          <cell r="D61" t="str">
            <v>Fraction</v>
          </cell>
          <cell r="E61" t="str">
            <v xml:space="preserve">expert judgement </v>
          </cell>
          <cell r="F61" t="str">
            <v>CZ file</v>
          </cell>
          <cell r="G61">
            <v>0.3</v>
          </cell>
          <cell r="H61">
            <v>0.3</v>
          </cell>
          <cell r="I61">
            <v>0.3</v>
          </cell>
          <cell r="J61">
            <v>0.3</v>
          </cell>
          <cell r="K61">
            <v>0.3</v>
          </cell>
          <cell r="L61">
            <v>0.3</v>
          </cell>
          <cell r="M61">
            <v>0.3</v>
          </cell>
          <cell r="N61">
            <v>0.3</v>
          </cell>
          <cell r="O61">
            <v>0.3</v>
          </cell>
          <cell r="P61">
            <v>0.3</v>
          </cell>
          <cell r="Q61">
            <v>0.3</v>
          </cell>
          <cell r="R61">
            <v>0.3</v>
          </cell>
          <cell r="S61">
            <v>0.3</v>
          </cell>
          <cell r="T61">
            <v>0.43</v>
          </cell>
          <cell r="U61">
            <v>0.43</v>
          </cell>
          <cell r="V61">
            <v>0.43</v>
          </cell>
          <cell r="W61">
            <v>0.43</v>
          </cell>
          <cell r="X61">
            <v>0.43</v>
          </cell>
          <cell r="Y61">
            <v>0.43</v>
          </cell>
          <cell r="Z61">
            <v>0.43</v>
          </cell>
          <cell r="AA61">
            <v>0.43</v>
          </cell>
          <cell r="AB61">
            <v>0.43</v>
          </cell>
          <cell r="AC61">
            <v>0.43</v>
          </cell>
          <cell r="AD61">
            <v>0.5</v>
          </cell>
          <cell r="AE61">
            <v>0.5</v>
          </cell>
          <cell r="AF61">
            <v>0.5</v>
          </cell>
          <cell r="AG61">
            <v>0.5</v>
          </cell>
          <cell r="AH61">
            <v>0.5</v>
          </cell>
          <cell r="AI61">
            <v>0.5</v>
          </cell>
          <cell r="AJ61">
            <v>0.5</v>
          </cell>
          <cell r="AK61">
            <v>0.5</v>
          </cell>
          <cell r="AL61">
            <v>0.5</v>
          </cell>
          <cell r="AM61">
            <v>0.5</v>
          </cell>
          <cell r="AN61">
            <v>0.5</v>
          </cell>
          <cell r="AO61">
            <v>0.5</v>
          </cell>
          <cell r="AP61">
            <v>0.5</v>
          </cell>
          <cell r="AQ61">
            <v>0.5</v>
          </cell>
          <cell r="AR61">
            <v>0.5</v>
          </cell>
          <cell r="AS61">
            <v>0.5</v>
          </cell>
          <cell r="AT61">
            <v>0.5</v>
          </cell>
          <cell r="AU61">
            <v>0.5</v>
          </cell>
          <cell r="AX61" t="str">
            <v>NE</v>
          </cell>
        </row>
        <row r="63">
          <cell r="A63" t="str">
            <v>Check - Proportion with/without natural crusts = 1</v>
          </cell>
          <cell r="C63" t="str">
            <v>Dairy cattle</v>
          </cell>
          <cell r="F63" t="str">
            <v>OK</v>
          </cell>
          <cell r="G63">
            <v>1</v>
          </cell>
          <cell r="H63">
            <v>1</v>
          </cell>
          <cell r="I63">
            <v>1</v>
          </cell>
          <cell r="J63">
            <v>1</v>
          </cell>
          <cell r="K63">
            <v>1</v>
          </cell>
          <cell r="L63">
            <v>1</v>
          </cell>
          <cell r="M63">
            <v>1</v>
          </cell>
          <cell r="N63">
            <v>1</v>
          </cell>
          <cell r="O63">
            <v>1</v>
          </cell>
          <cell r="P63">
            <v>1</v>
          </cell>
          <cell r="Q63">
            <v>1</v>
          </cell>
          <cell r="R63">
            <v>1</v>
          </cell>
          <cell r="S63">
            <v>1</v>
          </cell>
          <cell r="T63">
            <v>1</v>
          </cell>
          <cell r="U63">
            <v>1</v>
          </cell>
          <cell r="V63">
            <v>1</v>
          </cell>
          <cell r="W63">
            <v>1</v>
          </cell>
          <cell r="X63">
            <v>1</v>
          </cell>
          <cell r="Y63">
            <v>1</v>
          </cell>
          <cell r="Z63">
            <v>1</v>
          </cell>
          <cell r="AA63">
            <v>1</v>
          </cell>
          <cell r="AB63">
            <v>1</v>
          </cell>
          <cell r="AC63">
            <v>1</v>
          </cell>
          <cell r="AD63">
            <v>1</v>
          </cell>
          <cell r="AE63">
            <v>1</v>
          </cell>
          <cell r="AF63">
            <v>1</v>
          </cell>
          <cell r="AG63">
            <v>1</v>
          </cell>
          <cell r="AH63">
            <v>1</v>
          </cell>
          <cell r="AI63">
            <v>1</v>
          </cell>
          <cell r="AJ63">
            <v>1</v>
          </cell>
          <cell r="AK63">
            <v>1</v>
          </cell>
          <cell r="AL63">
            <v>1</v>
          </cell>
          <cell r="AM63">
            <v>1</v>
          </cell>
          <cell r="AN63">
            <v>1</v>
          </cell>
          <cell r="AO63">
            <v>1</v>
          </cell>
          <cell r="AP63">
            <v>1</v>
          </cell>
          <cell r="AQ63">
            <v>1</v>
          </cell>
          <cell r="AR63">
            <v>1</v>
          </cell>
          <cell r="AS63">
            <v>1</v>
          </cell>
          <cell r="AT63">
            <v>1</v>
          </cell>
          <cell r="AU63">
            <v>1</v>
          </cell>
        </row>
        <row r="64">
          <cell r="A64" t="str">
            <v>Check - Proportion with/without natural crusts = 2</v>
          </cell>
          <cell r="C64" t="str">
            <v>Non-dairy cattle</v>
          </cell>
          <cell r="F64" t="str">
            <v>OK</v>
          </cell>
          <cell r="G64">
            <v>1</v>
          </cell>
          <cell r="H64">
            <v>1</v>
          </cell>
          <cell r="I64">
            <v>1</v>
          </cell>
          <cell r="J64">
            <v>1</v>
          </cell>
          <cell r="K64">
            <v>1</v>
          </cell>
          <cell r="L64">
            <v>1</v>
          </cell>
          <cell r="M64">
            <v>1</v>
          </cell>
          <cell r="N64">
            <v>1</v>
          </cell>
          <cell r="O64">
            <v>1</v>
          </cell>
          <cell r="P64">
            <v>1</v>
          </cell>
          <cell r="Q64">
            <v>1</v>
          </cell>
          <cell r="R64">
            <v>1</v>
          </cell>
          <cell r="S64">
            <v>1</v>
          </cell>
          <cell r="T64">
            <v>1</v>
          </cell>
          <cell r="U64">
            <v>1</v>
          </cell>
          <cell r="V64">
            <v>1</v>
          </cell>
          <cell r="W64">
            <v>1</v>
          </cell>
          <cell r="X64">
            <v>1</v>
          </cell>
          <cell r="Y64">
            <v>1</v>
          </cell>
          <cell r="Z64">
            <v>1</v>
          </cell>
          <cell r="AA64">
            <v>1</v>
          </cell>
          <cell r="AB64">
            <v>1</v>
          </cell>
          <cell r="AC64">
            <v>1</v>
          </cell>
          <cell r="AD64">
            <v>1</v>
          </cell>
          <cell r="AE64">
            <v>1</v>
          </cell>
          <cell r="AF64">
            <v>1</v>
          </cell>
          <cell r="AG64">
            <v>1</v>
          </cell>
          <cell r="AH64">
            <v>1</v>
          </cell>
          <cell r="AI64">
            <v>1</v>
          </cell>
          <cell r="AJ64">
            <v>1</v>
          </cell>
          <cell r="AK64">
            <v>1</v>
          </cell>
          <cell r="AL64">
            <v>1</v>
          </cell>
          <cell r="AM64">
            <v>1</v>
          </cell>
          <cell r="AN64">
            <v>1</v>
          </cell>
          <cell r="AO64">
            <v>1</v>
          </cell>
          <cell r="AP64">
            <v>1</v>
          </cell>
          <cell r="AQ64">
            <v>1</v>
          </cell>
          <cell r="AR64">
            <v>1</v>
          </cell>
          <cell r="AS64">
            <v>1</v>
          </cell>
          <cell r="AT64">
            <v>1</v>
          </cell>
          <cell r="AU64">
            <v>1</v>
          </cell>
        </row>
        <row r="65">
          <cell r="A65" t="str">
            <v>Check - Proportion with/without natural crusts = 3</v>
          </cell>
          <cell r="C65" t="str">
            <v>Non-dairy cattle (calves)</v>
          </cell>
          <cell r="F65" t="str">
            <v>OK</v>
          </cell>
          <cell r="G65">
            <v>1</v>
          </cell>
          <cell r="H65">
            <v>1</v>
          </cell>
          <cell r="I65">
            <v>1</v>
          </cell>
          <cell r="J65">
            <v>1</v>
          </cell>
          <cell r="K65">
            <v>1</v>
          </cell>
          <cell r="L65">
            <v>1</v>
          </cell>
          <cell r="M65">
            <v>1</v>
          </cell>
          <cell r="N65">
            <v>1</v>
          </cell>
          <cell r="O65">
            <v>1</v>
          </cell>
          <cell r="P65">
            <v>1</v>
          </cell>
          <cell r="Q65">
            <v>1</v>
          </cell>
          <cell r="R65">
            <v>1</v>
          </cell>
          <cell r="S65">
            <v>1</v>
          </cell>
          <cell r="T65">
            <v>1</v>
          </cell>
          <cell r="U65">
            <v>1</v>
          </cell>
          <cell r="V65">
            <v>1</v>
          </cell>
          <cell r="W65">
            <v>1</v>
          </cell>
          <cell r="X65">
            <v>1</v>
          </cell>
          <cell r="Y65">
            <v>1</v>
          </cell>
          <cell r="Z65">
            <v>1</v>
          </cell>
          <cell r="AA65">
            <v>1</v>
          </cell>
          <cell r="AB65">
            <v>1</v>
          </cell>
          <cell r="AC65">
            <v>1</v>
          </cell>
          <cell r="AD65">
            <v>1</v>
          </cell>
          <cell r="AE65">
            <v>1</v>
          </cell>
          <cell r="AF65">
            <v>1</v>
          </cell>
          <cell r="AG65">
            <v>1</v>
          </cell>
          <cell r="AH65">
            <v>1</v>
          </cell>
          <cell r="AI65">
            <v>1</v>
          </cell>
          <cell r="AJ65">
            <v>1</v>
          </cell>
          <cell r="AK65">
            <v>1</v>
          </cell>
          <cell r="AL65">
            <v>1</v>
          </cell>
          <cell r="AM65">
            <v>1</v>
          </cell>
          <cell r="AN65">
            <v>1</v>
          </cell>
          <cell r="AO65">
            <v>1</v>
          </cell>
          <cell r="AP65">
            <v>1</v>
          </cell>
          <cell r="AQ65">
            <v>1</v>
          </cell>
          <cell r="AR65">
            <v>1</v>
          </cell>
          <cell r="AS65">
            <v>1</v>
          </cell>
          <cell r="AT65">
            <v>1</v>
          </cell>
          <cell r="AU65">
            <v>1</v>
          </cell>
        </row>
      </sheetData>
      <sheetData sheetId="7">
        <row r="1">
          <cell r="A1" t="str">
            <v>Parameters</v>
          </cell>
          <cell r="B1" t="str">
            <v>Use this table to select default or country-specific parameters. Default parameters will be pulled through from the 'Default Parameters' sheet and can be replaced with country-specific values as required.</v>
          </cell>
        </row>
        <row r="2">
          <cell r="A2" t="str">
            <v>Update this table to keep track of who last updated the sheet:</v>
          </cell>
          <cell r="G2" t="str">
            <v>Select region (default values vary for animal weight and Nex):</v>
          </cell>
          <cell r="J2" t="str">
            <v>COLOUR CODING</v>
          </cell>
          <cell r="BB2" t="str">
            <v>If formulae in the Parameters table are removed, they can be re-added by copying the formula in this column into the corresponding row.</v>
          </cell>
        </row>
        <row r="3">
          <cell r="A3" t="str">
            <v>Last edited</v>
          </cell>
          <cell r="B3" t="str">
            <v>[Enter initials and date]</v>
          </cell>
          <cell r="J3" t="str">
            <v>User input required - review all of these cells</v>
          </cell>
        </row>
        <row r="4">
          <cell r="A4" t="str">
            <v>Status</v>
          </cell>
          <cell r="B4" t="str">
            <v>DRAFT - update once finalised</v>
          </cell>
          <cell r="G4" t="str">
            <v>Region</v>
          </cell>
          <cell r="H4" t="str">
            <v>Western Europe</v>
          </cell>
          <cell r="J4" t="str">
            <v>Calculation/linked cells - ignore these cells</v>
          </cell>
        </row>
        <row r="5">
          <cell r="A5" t="str">
            <v>Notes</v>
          </cell>
          <cell r="J5" t="str">
            <v>Conversion factors &amp; constants  - ignore these cells</v>
          </cell>
        </row>
        <row r="6">
          <cell r="J6" t="str">
            <v>Checks - review all cells which are greater than 1</v>
          </cell>
        </row>
        <row r="7">
          <cell r="AU7">
            <v>2030</v>
          </cell>
          <cell r="AV7">
            <v>2035</v>
          </cell>
          <cell r="AW7">
            <v>2040</v>
          </cell>
          <cell r="AX7">
            <v>2045</v>
          </cell>
          <cell r="AY7">
            <v>2050</v>
          </cell>
        </row>
        <row r="8">
          <cell r="A8" t="str">
            <v>Lookup</v>
          </cell>
          <cell r="B8" t="str">
            <v>NFR Code</v>
          </cell>
          <cell r="C8" t="str">
            <v>Activity</v>
          </cell>
          <cell r="D8" t="str">
            <v>Pollutant</v>
          </cell>
          <cell r="E8" t="str">
            <v>#Activity/ livestock category</v>
          </cell>
          <cell r="F8" t="str">
            <v>Units</v>
          </cell>
          <cell r="G8" t="str">
            <v>Default or country-specific?</v>
          </cell>
          <cell r="H8" t="str">
            <v>Region</v>
          </cell>
          <cell r="I8" t="str">
            <v>Data source</v>
          </cell>
          <cell r="J8" t="str">
            <v>Notes</v>
          </cell>
          <cell r="K8">
            <v>1990</v>
          </cell>
          <cell r="L8">
            <v>1991</v>
          </cell>
          <cell r="M8">
            <v>1992</v>
          </cell>
          <cell r="N8">
            <v>1993</v>
          </cell>
          <cell r="O8">
            <v>1994</v>
          </cell>
          <cell r="P8">
            <v>1995</v>
          </cell>
          <cell r="Q8">
            <v>1996</v>
          </cell>
          <cell r="R8">
            <v>1997</v>
          </cell>
          <cell r="S8">
            <v>1998</v>
          </cell>
          <cell r="T8">
            <v>1999</v>
          </cell>
          <cell r="U8">
            <v>2000</v>
          </cell>
          <cell r="V8">
            <v>2001</v>
          </cell>
          <cell r="W8">
            <v>2002</v>
          </cell>
          <cell r="X8">
            <v>2003</v>
          </cell>
          <cell r="Y8">
            <v>2004</v>
          </cell>
          <cell r="Z8">
            <v>2005</v>
          </cell>
          <cell r="AA8">
            <v>2006</v>
          </cell>
          <cell r="AB8">
            <v>2007</v>
          </cell>
          <cell r="AC8">
            <v>2008</v>
          </cell>
          <cell r="AD8">
            <v>2009</v>
          </cell>
          <cell r="AE8">
            <v>2010</v>
          </cell>
          <cell r="AF8">
            <v>2011</v>
          </cell>
          <cell r="AG8">
            <v>2012</v>
          </cell>
          <cell r="AH8">
            <v>2013</v>
          </cell>
          <cell r="AI8">
            <v>2014</v>
          </cell>
          <cell r="AJ8">
            <v>2015</v>
          </cell>
          <cell r="AK8">
            <v>2016</v>
          </cell>
          <cell r="AL8">
            <v>2017</v>
          </cell>
          <cell r="AM8">
            <v>2018</v>
          </cell>
          <cell r="AN8">
            <v>2019</v>
          </cell>
          <cell r="AO8">
            <v>2020</v>
          </cell>
          <cell r="AP8">
            <v>2021</v>
          </cell>
          <cell r="AQ8">
            <v>2022</v>
          </cell>
          <cell r="AR8">
            <v>2023</v>
          </cell>
          <cell r="AS8">
            <v>2024</v>
          </cell>
          <cell r="AT8">
            <v>2025</v>
          </cell>
          <cell r="AU8">
            <v>2026</v>
          </cell>
          <cell r="AV8">
            <v>2027</v>
          </cell>
          <cell r="AW8">
            <v>2028</v>
          </cell>
          <cell r="AX8">
            <v>2029</v>
          </cell>
          <cell r="AY8">
            <v>2030</v>
          </cell>
          <cell r="BB8" t="str">
            <v>Default Value Lookup Formulae</v>
          </cell>
        </row>
        <row r="9">
          <cell r="A9" t="str">
            <v>General</v>
          </cell>
        </row>
        <row r="10">
          <cell r="A10" t="str">
            <v>CF_DaysinYear</v>
          </cell>
          <cell r="B10" t="str">
            <v>-</v>
          </cell>
          <cell r="C10" t="str">
            <v>Days in a year</v>
          </cell>
          <cell r="D10" t="str">
            <v>-</v>
          </cell>
          <cell r="E10" t="str">
            <v>DaysinYear</v>
          </cell>
          <cell r="F10" t="str">
            <v>Days</v>
          </cell>
          <cell r="G10" t="str">
            <v>D</v>
          </cell>
          <cell r="H10" t="str">
            <v>-</v>
          </cell>
          <cell r="K10">
            <v>365</v>
          </cell>
          <cell r="L10">
            <v>365</v>
          </cell>
          <cell r="M10">
            <v>365</v>
          </cell>
          <cell r="N10">
            <v>365</v>
          </cell>
          <cell r="O10">
            <v>365</v>
          </cell>
          <cell r="P10">
            <v>365</v>
          </cell>
          <cell r="Q10">
            <v>365</v>
          </cell>
          <cell r="R10">
            <v>365</v>
          </cell>
          <cell r="S10">
            <v>365</v>
          </cell>
          <cell r="T10">
            <v>365</v>
          </cell>
          <cell r="U10">
            <v>365</v>
          </cell>
          <cell r="V10">
            <v>365</v>
          </cell>
          <cell r="W10">
            <v>365</v>
          </cell>
          <cell r="X10">
            <v>365</v>
          </cell>
          <cell r="Y10">
            <v>365</v>
          </cell>
          <cell r="Z10">
            <v>365</v>
          </cell>
          <cell r="AA10">
            <v>365</v>
          </cell>
          <cell r="AB10">
            <v>365</v>
          </cell>
          <cell r="AC10">
            <v>365</v>
          </cell>
          <cell r="AD10">
            <v>365</v>
          </cell>
          <cell r="AE10">
            <v>365</v>
          </cell>
          <cell r="AF10">
            <v>365</v>
          </cell>
          <cell r="AG10">
            <v>365</v>
          </cell>
          <cell r="AH10">
            <v>365</v>
          </cell>
          <cell r="AI10">
            <v>365</v>
          </cell>
          <cell r="AJ10">
            <v>365</v>
          </cell>
          <cell r="AK10">
            <v>365</v>
          </cell>
          <cell r="AL10">
            <v>365</v>
          </cell>
          <cell r="AM10">
            <v>365</v>
          </cell>
          <cell r="AN10">
            <v>365</v>
          </cell>
          <cell r="AO10">
            <v>365</v>
          </cell>
          <cell r="AP10">
            <v>365</v>
          </cell>
          <cell r="AQ10">
            <v>365</v>
          </cell>
          <cell r="AR10">
            <v>365</v>
          </cell>
          <cell r="AS10">
            <v>365</v>
          </cell>
          <cell r="AT10">
            <v>365</v>
          </cell>
          <cell r="AU10">
            <v>365</v>
          </cell>
          <cell r="AV10">
            <v>365</v>
          </cell>
          <cell r="AW10">
            <v>365</v>
          </cell>
          <cell r="AX10">
            <v>365</v>
          </cell>
          <cell r="AY10">
            <v>365</v>
          </cell>
          <cell r="BB10">
            <v>365</v>
          </cell>
        </row>
        <row r="11">
          <cell r="A11" t="str">
            <v>CF_kg--&gt;kt</v>
          </cell>
          <cell r="B11" t="str">
            <v>-</v>
          </cell>
          <cell r="C11" t="str">
            <v>Conversion Factor kg/kt</v>
          </cell>
          <cell r="D11" t="str">
            <v>-</v>
          </cell>
          <cell r="E11" t="str">
            <v>kg--&gt;kt</v>
          </cell>
          <cell r="F11" t="str">
            <v>kt</v>
          </cell>
          <cell r="G11" t="str">
            <v>D</v>
          </cell>
          <cell r="H11" t="str">
            <v>-</v>
          </cell>
          <cell r="K11">
            <v>9.9999999999999995E-7</v>
          </cell>
          <cell r="L11">
            <v>9.9999999999999995E-7</v>
          </cell>
          <cell r="M11">
            <v>9.9999999999999995E-7</v>
          </cell>
          <cell r="N11">
            <v>9.9999999999999995E-7</v>
          </cell>
          <cell r="O11">
            <v>9.9999999999999995E-7</v>
          </cell>
          <cell r="P11">
            <v>9.9999999999999995E-7</v>
          </cell>
          <cell r="Q11">
            <v>9.9999999999999995E-7</v>
          </cell>
          <cell r="R11">
            <v>9.9999999999999995E-7</v>
          </cell>
          <cell r="S11">
            <v>9.9999999999999995E-7</v>
          </cell>
          <cell r="T11">
            <v>9.9999999999999995E-7</v>
          </cell>
          <cell r="U11">
            <v>9.9999999999999995E-7</v>
          </cell>
          <cell r="V11">
            <v>9.9999999999999995E-7</v>
          </cell>
          <cell r="W11">
            <v>9.9999999999999995E-7</v>
          </cell>
          <cell r="X11">
            <v>9.9999999999999995E-7</v>
          </cell>
          <cell r="Y11">
            <v>9.9999999999999995E-7</v>
          </cell>
          <cell r="Z11">
            <v>9.9999999999999995E-7</v>
          </cell>
          <cell r="AA11">
            <v>9.9999999999999995E-7</v>
          </cell>
          <cell r="AB11">
            <v>9.9999999999999995E-7</v>
          </cell>
          <cell r="AC11">
            <v>9.9999999999999995E-7</v>
          </cell>
          <cell r="AD11">
            <v>9.9999999999999995E-7</v>
          </cell>
          <cell r="AE11">
            <v>9.9999999999999995E-7</v>
          </cell>
          <cell r="AF11">
            <v>9.9999999999999995E-7</v>
          </cell>
          <cell r="AG11">
            <v>9.9999999999999995E-7</v>
          </cell>
          <cell r="AH11">
            <v>9.9999999999999995E-7</v>
          </cell>
          <cell r="AI11">
            <v>9.9999999999999995E-7</v>
          </cell>
          <cell r="AJ11">
            <v>9.9999999999999995E-7</v>
          </cell>
          <cell r="AK11">
            <v>9.9999999999999995E-7</v>
          </cell>
          <cell r="AL11">
            <v>9.9999999999999995E-7</v>
          </cell>
          <cell r="AM11">
            <v>9.9999999999999995E-7</v>
          </cell>
          <cell r="AN11">
            <v>9.9999999999999995E-7</v>
          </cell>
          <cell r="AO11">
            <v>9.9999999999999995E-7</v>
          </cell>
          <cell r="AP11">
            <v>9.9999999999999995E-7</v>
          </cell>
          <cell r="AQ11">
            <v>9.9999999999999995E-7</v>
          </cell>
          <cell r="AR11">
            <v>9.9999999999999995E-7</v>
          </cell>
          <cell r="AS11">
            <v>9.9999999999999995E-7</v>
          </cell>
          <cell r="AT11">
            <v>9.9999999999999995E-7</v>
          </cell>
          <cell r="AU11">
            <v>9.9999999999999995E-7</v>
          </cell>
          <cell r="AV11">
            <v>9.9999999999999995E-7</v>
          </cell>
          <cell r="AW11">
            <v>9.9999999999999995E-7</v>
          </cell>
          <cell r="AX11">
            <v>9.9999999999999995E-7</v>
          </cell>
          <cell r="AY11">
            <v>9.9999999999999995E-7</v>
          </cell>
          <cell r="BB11">
            <v>9.9999999999999995E-7</v>
          </cell>
        </row>
        <row r="12">
          <cell r="A12" t="str">
            <v>CF_N--&gt;N2O</v>
          </cell>
          <cell r="B12" t="str">
            <v>-</v>
          </cell>
          <cell r="C12" t="str">
            <v>Conversion Factor N to N2O</v>
          </cell>
          <cell r="D12" t="str">
            <v>N2O</v>
          </cell>
          <cell r="E12" t="str">
            <v>N--&gt;N2O</v>
          </cell>
          <cell r="F12" t="str">
            <v>-</v>
          </cell>
          <cell r="G12" t="str">
            <v>D</v>
          </cell>
          <cell r="H12" t="str">
            <v>-</v>
          </cell>
          <cell r="K12">
            <v>1.5714285714285714</v>
          </cell>
          <cell r="L12">
            <v>1.5714285714285714</v>
          </cell>
          <cell r="M12">
            <v>1.5714285714285714</v>
          </cell>
          <cell r="N12">
            <v>1.5714285714285714</v>
          </cell>
          <cell r="O12">
            <v>1.5714285714285714</v>
          </cell>
          <cell r="P12">
            <v>1.5714285714285714</v>
          </cell>
          <cell r="Q12">
            <v>1.5714285714285714</v>
          </cell>
          <cell r="R12">
            <v>1.5714285714285714</v>
          </cell>
          <cell r="S12">
            <v>1.5714285714285714</v>
          </cell>
          <cell r="T12">
            <v>1.5714285714285714</v>
          </cell>
          <cell r="U12">
            <v>1.5714285714285714</v>
          </cell>
          <cell r="V12">
            <v>1.5714285714285714</v>
          </cell>
          <cell r="W12">
            <v>1.5714285714285714</v>
          </cell>
          <cell r="X12">
            <v>1.5714285714285714</v>
          </cell>
          <cell r="Y12">
            <v>1.5714285714285714</v>
          </cell>
          <cell r="Z12">
            <v>1.5714285714285714</v>
          </cell>
          <cell r="AA12">
            <v>1.5714285714285714</v>
          </cell>
          <cell r="AB12">
            <v>1.5714285714285714</v>
          </cell>
          <cell r="AC12">
            <v>1.5714285714285714</v>
          </cell>
          <cell r="AD12">
            <v>1.5714285714285714</v>
          </cell>
          <cell r="AE12">
            <v>1.5714285714285714</v>
          </cell>
          <cell r="AF12">
            <v>1.5714285714285714</v>
          </cell>
          <cell r="AG12">
            <v>1.5714285714285714</v>
          </cell>
          <cell r="AH12">
            <v>1.5714285714285714</v>
          </cell>
          <cell r="AI12">
            <v>1.5714285714285714</v>
          </cell>
          <cell r="AJ12">
            <v>1.5714285714285714</v>
          </cell>
          <cell r="AK12">
            <v>1.5714285714285714</v>
          </cell>
          <cell r="AL12">
            <v>1.5714285714285714</v>
          </cell>
          <cell r="AM12">
            <v>1.5714285714285714</v>
          </cell>
          <cell r="AN12">
            <v>1.5714285714285714</v>
          </cell>
          <cell r="AO12">
            <v>1.5714285714285714</v>
          </cell>
          <cell r="AP12">
            <v>1.5714285714285714</v>
          </cell>
          <cell r="AQ12">
            <v>1.5714285714285714</v>
          </cell>
          <cell r="AR12">
            <v>1.5714285714285714</v>
          </cell>
          <cell r="AS12">
            <v>1.5714285714285714</v>
          </cell>
          <cell r="AT12">
            <v>1.5714285714285714</v>
          </cell>
          <cell r="AU12">
            <v>1.5714285714285714</v>
          </cell>
          <cell r="AV12">
            <v>1.5714285714285714</v>
          </cell>
          <cell r="AW12">
            <v>1.5714285714285714</v>
          </cell>
          <cell r="AX12">
            <v>1.5714285714285714</v>
          </cell>
          <cell r="AY12">
            <v>1.5714285714285714</v>
          </cell>
          <cell r="BB12" t="str">
            <v>=44/28</v>
          </cell>
        </row>
        <row r="13">
          <cell r="A13" t="str">
            <v>CF_N--&gt;NH3</v>
          </cell>
          <cell r="B13" t="str">
            <v>-</v>
          </cell>
          <cell r="C13" t="str">
            <v>Conversion Factor N to NH3</v>
          </cell>
          <cell r="D13" t="str">
            <v>NH3</v>
          </cell>
          <cell r="E13" t="str">
            <v>N--&gt;NH3</v>
          </cell>
          <cell r="F13" t="str">
            <v>-</v>
          </cell>
          <cell r="G13" t="str">
            <v>D</v>
          </cell>
          <cell r="H13" t="str">
            <v>-</v>
          </cell>
          <cell r="K13">
            <v>1.2142857142857142</v>
          </cell>
          <cell r="L13">
            <v>1.2142857142857142</v>
          </cell>
          <cell r="M13">
            <v>1.2142857142857142</v>
          </cell>
          <cell r="N13">
            <v>1.2142857142857142</v>
          </cell>
          <cell r="O13">
            <v>1.2142857142857142</v>
          </cell>
          <cell r="P13">
            <v>1.2142857142857142</v>
          </cell>
          <cell r="Q13">
            <v>1.2142857142857142</v>
          </cell>
          <cell r="R13">
            <v>1.2142857142857142</v>
          </cell>
          <cell r="S13">
            <v>1.2142857142857142</v>
          </cell>
          <cell r="T13">
            <v>1.2142857142857142</v>
          </cell>
          <cell r="U13">
            <v>1.2142857142857142</v>
          </cell>
          <cell r="V13">
            <v>1.2142857142857142</v>
          </cell>
          <cell r="W13">
            <v>1.2142857142857142</v>
          </cell>
          <cell r="X13">
            <v>1.2142857142857142</v>
          </cell>
          <cell r="Y13">
            <v>1.2142857142857142</v>
          </cell>
          <cell r="Z13">
            <v>1.2142857142857142</v>
          </cell>
          <cell r="AA13">
            <v>1.2142857142857142</v>
          </cell>
          <cell r="AB13">
            <v>1.2142857142857142</v>
          </cell>
          <cell r="AC13">
            <v>1.2142857142857142</v>
          </cell>
          <cell r="AD13">
            <v>1.2142857142857142</v>
          </cell>
          <cell r="AE13">
            <v>1.2142857142857142</v>
          </cell>
          <cell r="AF13">
            <v>1.2142857142857142</v>
          </cell>
          <cell r="AG13">
            <v>1.2142857142857142</v>
          </cell>
          <cell r="AH13">
            <v>1.2142857142857142</v>
          </cell>
          <cell r="AI13">
            <v>1.2142857142857142</v>
          </cell>
          <cell r="AJ13">
            <v>1.2142857142857142</v>
          </cell>
          <cell r="AK13">
            <v>1.2142857142857142</v>
          </cell>
          <cell r="AL13">
            <v>1.2142857142857142</v>
          </cell>
          <cell r="AM13">
            <v>1.2142857142857142</v>
          </cell>
          <cell r="AN13">
            <v>1.2142857142857142</v>
          </cell>
          <cell r="AO13">
            <v>1.2142857142857142</v>
          </cell>
          <cell r="AP13">
            <v>1.2142857142857142</v>
          </cell>
          <cell r="AQ13">
            <v>1.2142857142857142</v>
          </cell>
          <cell r="AR13">
            <v>1.2142857142857142</v>
          </cell>
          <cell r="AS13">
            <v>1.2142857142857142</v>
          </cell>
          <cell r="AT13">
            <v>1.2142857142857142</v>
          </cell>
          <cell r="AU13">
            <v>1.2142857142857142</v>
          </cell>
          <cell r="AV13">
            <v>1.2142857142857142</v>
          </cell>
          <cell r="AW13">
            <v>1.2142857142857142</v>
          </cell>
          <cell r="AX13">
            <v>1.2142857142857142</v>
          </cell>
          <cell r="AY13">
            <v>1.2142857142857142</v>
          </cell>
          <cell r="BB13" t="str">
            <v>=17/14</v>
          </cell>
        </row>
        <row r="14">
          <cell r="A14" t="str">
            <v>CF_NO--&gt;NO2</v>
          </cell>
          <cell r="B14" t="str">
            <v>-</v>
          </cell>
          <cell r="C14" t="str">
            <v>Conversion Factor NO to NO2</v>
          </cell>
          <cell r="D14" t="str">
            <v>NO2</v>
          </cell>
          <cell r="E14" t="str">
            <v>NO--&gt;NO2</v>
          </cell>
          <cell r="F14" t="str">
            <v>-</v>
          </cell>
          <cell r="G14" t="str">
            <v>D</v>
          </cell>
          <cell r="H14" t="str">
            <v>-</v>
          </cell>
          <cell r="K14">
            <v>1.5333333333333334</v>
          </cell>
          <cell r="L14">
            <v>1.5333333333333334</v>
          </cell>
          <cell r="M14">
            <v>1.5333333333333334</v>
          </cell>
          <cell r="N14">
            <v>1.5333333333333334</v>
          </cell>
          <cell r="O14">
            <v>1.5333333333333334</v>
          </cell>
          <cell r="P14">
            <v>1.5333333333333334</v>
          </cell>
          <cell r="Q14">
            <v>1.5333333333333334</v>
          </cell>
          <cell r="R14">
            <v>1.5333333333333334</v>
          </cell>
          <cell r="S14">
            <v>1.5333333333333334</v>
          </cell>
          <cell r="T14">
            <v>1.5333333333333334</v>
          </cell>
          <cell r="U14">
            <v>1.5333333333333334</v>
          </cell>
          <cell r="V14">
            <v>1.5333333333333334</v>
          </cell>
          <cell r="W14">
            <v>1.5333333333333334</v>
          </cell>
          <cell r="X14">
            <v>1.5333333333333334</v>
          </cell>
          <cell r="Y14">
            <v>1.5333333333333334</v>
          </cell>
          <cell r="Z14">
            <v>1.5333333333333334</v>
          </cell>
          <cell r="AA14">
            <v>1.5333333333333334</v>
          </cell>
          <cell r="AB14">
            <v>1.5333333333333334</v>
          </cell>
          <cell r="AC14">
            <v>1.5333333333333334</v>
          </cell>
          <cell r="AD14">
            <v>1.5333333333333334</v>
          </cell>
          <cell r="AE14">
            <v>1.5333333333333334</v>
          </cell>
          <cell r="AF14">
            <v>1.5333333333333334</v>
          </cell>
          <cell r="AG14">
            <v>1.5333333333333334</v>
          </cell>
          <cell r="AH14">
            <v>1.5333333333333334</v>
          </cell>
          <cell r="AI14">
            <v>1.5333333333333334</v>
          </cell>
          <cell r="AJ14">
            <v>1.5333333333333334</v>
          </cell>
          <cell r="AK14">
            <v>1.5333333333333334</v>
          </cell>
          <cell r="AL14">
            <v>1.5333333333333334</v>
          </cell>
          <cell r="AM14">
            <v>1.5333333333333334</v>
          </cell>
          <cell r="AN14">
            <v>1.5333333333333334</v>
          </cell>
          <cell r="AO14">
            <v>1.5333333333333334</v>
          </cell>
          <cell r="AP14">
            <v>1.5333333333333334</v>
          </cell>
          <cell r="AQ14">
            <v>1.5333333333333334</v>
          </cell>
          <cell r="AR14">
            <v>1.5333333333333334</v>
          </cell>
          <cell r="AS14">
            <v>1.5333333333333334</v>
          </cell>
          <cell r="AT14">
            <v>1.5333333333333334</v>
          </cell>
          <cell r="AU14">
            <v>1.5333333333333334</v>
          </cell>
          <cell r="AV14">
            <v>1.5333333333333334</v>
          </cell>
          <cell r="AW14">
            <v>1.5333333333333334</v>
          </cell>
          <cell r="AX14">
            <v>1.5333333333333334</v>
          </cell>
          <cell r="AY14">
            <v>1.5333333333333334</v>
          </cell>
          <cell r="BB14" t="str">
            <v>=46/30</v>
          </cell>
        </row>
        <row r="15">
          <cell r="A15" t="str">
            <v>CF_N--&gt;NO2</v>
          </cell>
          <cell r="B15" t="str">
            <v>-</v>
          </cell>
          <cell r="C15" t="str">
            <v>Conversion Factor N to NO2</v>
          </cell>
          <cell r="D15" t="str">
            <v>N2O</v>
          </cell>
          <cell r="E15" t="str">
            <v>N--&gt;NO2</v>
          </cell>
          <cell r="F15" t="str">
            <v>-</v>
          </cell>
          <cell r="G15" t="str">
            <v>D</v>
          </cell>
          <cell r="H15" t="str">
            <v>-</v>
          </cell>
          <cell r="K15">
            <v>3.2857142857142856</v>
          </cell>
          <cell r="L15">
            <v>3.2857142857142856</v>
          </cell>
          <cell r="M15">
            <v>3.2857142857142856</v>
          </cell>
          <cell r="N15">
            <v>3.2857142857142856</v>
          </cell>
          <cell r="O15">
            <v>3.2857142857142856</v>
          </cell>
          <cell r="P15">
            <v>3.2857142857142856</v>
          </cell>
          <cell r="Q15">
            <v>3.2857142857142856</v>
          </cell>
          <cell r="R15">
            <v>3.2857142857142856</v>
          </cell>
          <cell r="S15">
            <v>3.2857142857142856</v>
          </cell>
          <cell r="T15">
            <v>3.2857142857142856</v>
          </cell>
          <cell r="U15">
            <v>3.2857142857142856</v>
          </cell>
          <cell r="V15">
            <v>3.2857142857142856</v>
          </cell>
          <cell r="W15">
            <v>3.2857142857142856</v>
          </cell>
          <cell r="X15">
            <v>3.2857142857142856</v>
          </cell>
          <cell r="Y15">
            <v>3.2857142857142856</v>
          </cell>
          <cell r="Z15">
            <v>3.2857142857142856</v>
          </cell>
          <cell r="AA15">
            <v>3.2857142857142856</v>
          </cell>
          <cell r="AB15">
            <v>3.2857142857142856</v>
          </cell>
          <cell r="AC15">
            <v>3.2857142857142856</v>
          </cell>
          <cell r="AD15">
            <v>3.2857142857142856</v>
          </cell>
          <cell r="AE15">
            <v>3.2857142857142856</v>
          </cell>
          <cell r="AF15">
            <v>3.2857142857142856</v>
          </cell>
          <cell r="AG15">
            <v>3.2857142857142856</v>
          </cell>
          <cell r="AH15">
            <v>3.2857142857142856</v>
          </cell>
          <cell r="AI15">
            <v>3.2857142857142856</v>
          </cell>
          <cell r="AJ15">
            <v>3.2857142857142856</v>
          </cell>
          <cell r="AK15">
            <v>3.2857142857142856</v>
          </cell>
          <cell r="AL15">
            <v>3.2857142857142856</v>
          </cell>
          <cell r="AM15">
            <v>3.2857142857142856</v>
          </cell>
          <cell r="AN15">
            <v>3.2857142857142856</v>
          </cell>
          <cell r="AO15">
            <v>3.2857142857142856</v>
          </cell>
          <cell r="AP15">
            <v>3.2857142857142856</v>
          </cell>
          <cell r="AQ15">
            <v>3.2857142857142856</v>
          </cell>
          <cell r="AR15">
            <v>3.2857142857142856</v>
          </cell>
          <cell r="AS15">
            <v>3.2857142857142856</v>
          </cell>
          <cell r="AT15">
            <v>3.2857142857142856</v>
          </cell>
          <cell r="AU15">
            <v>3.2857142857142856</v>
          </cell>
          <cell r="AV15">
            <v>3.2857142857142856</v>
          </cell>
          <cell r="AW15">
            <v>3.2857142857142856</v>
          </cell>
          <cell r="AX15">
            <v>3.2857142857142856</v>
          </cell>
          <cell r="AY15">
            <v>3.2857142857142856</v>
          </cell>
          <cell r="BB15" t="str">
            <v>=46/14</v>
          </cell>
        </row>
        <row r="16">
          <cell r="A16" t="str">
            <v>CF_N--&gt;NO</v>
          </cell>
          <cell r="B16" t="str">
            <v>-</v>
          </cell>
          <cell r="C16" t="str">
            <v>Conversion Factor N to NO</v>
          </cell>
          <cell r="D16" t="str">
            <v>NO</v>
          </cell>
          <cell r="E16" t="str">
            <v>N--&gt;NO</v>
          </cell>
          <cell r="F16" t="str">
            <v>-</v>
          </cell>
          <cell r="G16" t="str">
            <v>D</v>
          </cell>
          <cell r="H16" t="str">
            <v>-</v>
          </cell>
          <cell r="K16">
            <v>2.1428571428571428</v>
          </cell>
          <cell r="L16">
            <v>2.1428571428571428</v>
          </cell>
          <cell r="M16">
            <v>2.1428571428571428</v>
          </cell>
          <cell r="N16">
            <v>2.1428571428571428</v>
          </cell>
          <cell r="O16">
            <v>2.1428571428571428</v>
          </cell>
          <cell r="P16">
            <v>2.1428571428571428</v>
          </cell>
          <cell r="Q16">
            <v>2.1428571428571428</v>
          </cell>
          <cell r="R16">
            <v>2.1428571428571428</v>
          </cell>
          <cell r="S16">
            <v>2.1428571428571428</v>
          </cell>
          <cell r="T16">
            <v>2.1428571428571428</v>
          </cell>
          <cell r="U16">
            <v>2.1428571428571428</v>
          </cell>
          <cell r="V16">
            <v>2.1428571428571428</v>
          </cell>
          <cell r="W16">
            <v>2.1428571428571428</v>
          </cell>
          <cell r="X16">
            <v>2.1428571428571428</v>
          </cell>
          <cell r="Y16">
            <v>2.1428571428571428</v>
          </cell>
          <cell r="Z16">
            <v>2.1428571428571428</v>
          </cell>
          <cell r="AA16">
            <v>2.1428571428571428</v>
          </cell>
          <cell r="AB16">
            <v>2.1428571428571428</v>
          </cell>
          <cell r="AC16">
            <v>2.1428571428571428</v>
          </cell>
          <cell r="AD16">
            <v>2.1428571428571428</v>
          </cell>
          <cell r="AE16">
            <v>2.1428571428571428</v>
          </cell>
          <cell r="AF16">
            <v>2.1428571428571428</v>
          </cell>
          <cell r="AG16">
            <v>2.1428571428571428</v>
          </cell>
          <cell r="AH16">
            <v>2.1428571428571428</v>
          </cell>
          <cell r="AI16">
            <v>2.1428571428571428</v>
          </cell>
          <cell r="AJ16">
            <v>2.1428571428571428</v>
          </cell>
          <cell r="AK16">
            <v>2.1428571428571428</v>
          </cell>
          <cell r="AL16">
            <v>2.1428571428571428</v>
          </cell>
          <cell r="AM16">
            <v>2.1428571428571428</v>
          </cell>
          <cell r="AN16">
            <v>2.1428571428571428</v>
          </cell>
          <cell r="AO16">
            <v>2.1428571428571428</v>
          </cell>
          <cell r="AP16">
            <v>2.1428571428571428</v>
          </cell>
          <cell r="AQ16">
            <v>2.1428571428571428</v>
          </cell>
          <cell r="AR16">
            <v>2.1428571428571428</v>
          </cell>
          <cell r="AS16">
            <v>2.1428571428571428</v>
          </cell>
          <cell r="AT16">
            <v>2.1428571428571428</v>
          </cell>
          <cell r="AU16">
            <v>2.1428571428571428</v>
          </cell>
          <cell r="AV16">
            <v>2.1428571428571428</v>
          </cell>
          <cell r="AW16">
            <v>2.1428571428571428</v>
          </cell>
          <cell r="AX16">
            <v>2.1428571428571428</v>
          </cell>
          <cell r="AY16">
            <v>2.1428571428571428</v>
          </cell>
          <cell r="BB16" t="str">
            <v>=30/14</v>
          </cell>
        </row>
        <row r="17">
          <cell r="A17" t="str">
            <v>CF_N--&gt;N2</v>
          </cell>
          <cell r="B17" t="str">
            <v>-</v>
          </cell>
          <cell r="C17" t="str">
            <v>Conversion Factor N to N2</v>
          </cell>
          <cell r="D17" t="str">
            <v>N2</v>
          </cell>
          <cell r="E17" t="str">
            <v>N--&gt;N2</v>
          </cell>
          <cell r="F17" t="str">
            <v>-</v>
          </cell>
          <cell r="G17" t="str">
            <v>D</v>
          </cell>
          <cell r="H17" t="str">
            <v>-</v>
          </cell>
          <cell r="K17">
            <v>1</v>
          </cell>
          <cell r="L17">
            <v>1</v>
          </cell>
          <cell r="M17">
            <v>1</v>
          </cell>
          <cell r="N17">
            <v>1</v>
          </cell>
          <cell r="O17">
            <v>1</v>
          </cell>
          <cell r="P17">
            <v>1</v>
          </cell>
          <cell r="Q17">
            <v>1</v>
          </cell>
          <cell r="R17">
            <v>1</v>
          </cell>
          <cell r="S17">
            <v>1</v>
          </cell>
          <cell r="T17">
            <v>1</v>
          </cell>
          <cell r="U17">
            <v>1</v>
          </cell>
          <cell r="V17">
            <v>1</v>
          </cell>
          <cell r="W17">
            <v>1</v>
          </cell>
          <cell r="X17">
            <v>1</v>
          </cell>
          <cell r="Y17">
            <v>1</v>
          </cell>
          <cell r="Z17">
            <v>1</v>
          </cell>
          <cell r="AA17">
            <v>1</v>
          </cell>
          <cell r="AB17">
            <v>1</v>
          </cell>
          <cell r="AC17">
            <v>1</v>
          </cell>
          <cell r="AD17">
            <v>1</v>
          </cell>
          <cell r="AE17">
            <v>1</v>
          </cell>
          <cell r="AF17">
            <v>1</v>
          </cell>
          <cell r="AG17">
            <v>1</v>
          </cell>
          <cell r="AH17">
            <v>1</v>
          </cell>
          <cell r="AI17">
            <v>1</v>
          </cell>
          <cell r="AJ17">
            <v>1</v>
          </cell>
          <cell r="AK17">
            <v>1</v>
          </cell>
          <cell r="AL17">
            <v>1</v>
          </cell>
          <cell r="AM17">
            <v>1</v>
          </cell>
          <cell r="AN17">
            <v>1</v>
          </cell>
          <cell r="AO17">
            <v>1</v>
          </cell>
          <cell r="AP17">
            <v>1</v>
          </cell>
          <cell r="AQ17">
            <v>1</v>
          </cell>
          <cell r="AR17">
            <v>1</v>
          </cell>
          <cell r="AS17">
            <v>1</v>
          </cell>
          <cell r="AT17">
            <v>1</v>
          </cell>
          <cell r="AU17">
            <v>1</v>
          </cell>
          <cell r="AV17">
            <v>1</v>
          </cell>
          <cell r="AW17">
            <v>1</v>
          </cell>
          <cell r="AX17">
            <v>1</v>
          </cell>
          <cell r="AY17">
            <v>1</v>
          </cell>
          <cell r="BB17" t="str">
            <v>=28/28</v>
          </cell>
        </row>
        <row r="18">
          <cell r="A18" t="str">
            <v>CF_NH3--&gt;N</v>
          </cell>
          <cell r="B18" t="str">
            <v>-</v>
          </cell>
          <cell r="C18" t="str">
            <v>Conversion Factor NH3 to N</v>
          </cell>
          <cell r="D18" t="str">
            <v>N</v>
          </cell>
          <cell r="E18" t="str">
            <v>NH3--&gt;N</v>
          </cell>
          <cell r="F18" t="str">
            <v>-</v>
          </cell>
          <cell r="G18" t="str">
            <v>D</v>
          </cell>
          <cell r="H18" t="str">
            <v>-</v>
          </cell>
          <cell r="K18">
            <v>0.82352941176470584</v>
          </cell>
          <cell r="L18">
            <v>0.82352941176470584</v>
          </cell>
          <cell r="M18">
            <v>0.82352941176470584</v>
          </cell>
          <cell r="N18">
            <v>0.82352941176470584</v>
          </cell>
          <cell r="O18">
            <v>0.82352941176470584</v>
          </cell>
          <cell r="P18">
            <v>0.82352941176470584</v>
          </cell>
          <cell r="Q18">
            <v>0.82352941176470584</v>
          </cell>
          <cell r="R18">
            <v>0.82352941176470584</v>
          </cell>
          <cell r="S18">
            <v>0.82352941176470584</v>
          </cell>
          <cell r="T18">
            <v>0.82352941176470584</v>
          </cell>
          <cell r="U18">
            <v>0.82352941176470584</v>
          </cell>
          <cell r="V18">
            <v>0.82352941176470584</v>
          </cell>
          <cell r="W18">
            <v>0.82352941176470584</v>
          </cell>
          <cell r="X18">
            <v>0.82352941176470584</v>
          </cell>
          <cell r="Y18">
            <v>0.82352941176470584</v>
          </cell>
          <cell r="Z18">
            <v>0.82352941176470584</v>
          </cell>
          <cell r="AA18">
            <v>0.82352941176470584</v>
          </cell>
          <cell r="AB18">
            <v>0.82352941176470584</v>
          </cell>
          <cell r="AC18">
            <v>0.82352941176470584</v>
          </cell>
          <cell r="AD18">
            <v>0.82352941176470584</v>
          </cell>
          <cell r="AE18">
            <v>0.82352941176470584</v>
          </cell>
          <cell r="AF18">
            <v>0.82352941176470584</v>
          </cell>
          <cell r="AG18">
            <v>0.82352941176470584</v>
          </cell>
          <cell r="AH18">
            <v>0.82352941176470584</v>
          </cell>
          <cell r="AI18">
            <v>0.82352941176470584</v>
          </cell>
          <cell r="AJ18">
            <v>0.82352941176470584</v>
          </cell>
          <cell r="AK18">
            <v>0.82352941176470584</v>
          </cell>
          <cell r="AL18">
            <v>0.82352941176470584</v>
          </cell>
          <cell r="AM18">
            <v>0.82352941176470584</v>
          </cell>
          <cell r="AN18">
            <v>0.82352941176470584</v>
          </cell>
          <cell r="AO18">
            <v>0.82352941176470584</v>
          </cell>
          <cell r="AP18">
            <v>0.82352941176470584</v>
          </cell>
          <cell r="AQ18">
            <v>0.82352941176470584</v>
          </cell>
          <cell r="AR18">
            <v>0.82352941176470584</v>
          </cell>
          <cell r="AS18">
            <v>0.82352941176470584</v>
          </cell>
          <cell r="AT18">
            <v>0.82352941176470584</v>
          </cell>
          <cell r="AU18">
            <v>0.82352941176470584</v>
          </cell>
          <cell r="AV18">
            <v>0.82352941176470584</v>
          </cell>
          <cell r="AW18">
            <v>0.82352941176470584</v>
          </cell>
          <cell r="AX18">
            <v>0.82352941176470584</v>
          </cell>
          <cell r="AY18">
            <v>0.82352941176470584</v>
          </cell>
          <cell r="BB18" t="str">
            <v>=14/17</v>
          </cell>
        </row>
        <row r="19">
          <cell r="A19" t="str">
            <v>3B Manure Management Parameters</v>
          </cell>
        </row>
        <row r="20">
          <cell r="A20" t="str">
            <v>The proportions of slurry/solid stored on farms and used for biogas production. NO DEFAULT VALUES AVAILABLE</v>
          </cell>
        </row>
        <row r="21">
          <cell r="A21" t="str">
            <v>xstore_slurry_Dairy cattle</v>
          </cell>
          <cell r="B21" t="str">
            <v>-</v>
          </cell>
          <cell r="C21" t="str">
            <v>xstore_slurry</v>
          </cell>
          <cell r="D21" t="str">
            <v>-</v>
          </cell>
          <cell r="E21" t="str">
            <v>Dairy cattle</v>
          </cell>
          <cell r="F21" t="str">
            <v>Fraction</v>
          </cell>
          <cell r="G21" t="str">
            <v>CS</v>
          </cell>
          <cell r="H21" t="str">
            <v>-</v>
          </cell>
          <cell r="I21" t="str">
            <v>Sheet MMS_TERT</v>
          </cell>
          <cell r="K21">
            <v>1</v>
          </cell>
          <cell r="L21">
            <v>1</v>
          </cell>
          <cell r="M21">
            <v>1</v>
          </cell>
          <cell r="N21">
            <v>1</v>
          </cell>
          <cell r="O21">
            <v>1</v>
          </cell>
          <cell r="P21">
            <v>1</v>
          </cell>
          <cell r="Q21">
            <v>1</v>
          </cell>
          <cell r="R21">
            <v>1</v>
          </cell>
          <cell r="S21">
            <v>1</v>
          </cell>
          <cell r="T21">
            <v>1</v>
          </cell>
          <cell r="U21">
            <v>0.99999999999999212</v>
          </cell>
          <cell r="V21">
            <v>0.99085851046105511</v>
          </cell>
          <cell r="W21">
            <v>0.98055491619475987</v>
          </cell>
          <cell r="X21">
            <v>0.96953237273730197</v>
          </cell>
          <cell r="Y21">
            <v>0.95817715955654414</v>
          </cell>
          <cell r="Z21">
            <v>0.94904717771706137</v>
          </cell>
          <cell r="AA21">
            <v>0.934164710275046</v>
          </cell>
          <cell r="AB21">
            <v>0.92418259999768892</v>
          </cell>
          <cell r="AC21">
            <v>0.91430592245375442</v>
          </cell>
          <cell r="AD21">
            <v>0.78890632261821225</v>
          </cell>
          <cell r="AE21">
            <v>0.67790381210203177</v>
          </cell>
          <cell r="AF21">
            <v>0.58048279310273032</v>
          </cell>
          <cell r="AG21">
            <v>0.47100197935744537</v>
          </cell>
          <cell r="AH21">
            <v>0.37962563108883085</v>
          </cell>
          <cell r="AI21">
            <v>0.37787385449179461</v>
          </cell>
          <cell r="AJ21">
            <v>0.37729488650455167</v>
          </cell>
          <cell r="AK21">
            <v>0.3707330637188182</v>
          </cell>
          <cell r="AL21">
            <v>0.3753730849806966</v>
          </cell>
          <cell r="AM21">
            <v>0.38132942003975639</v>
          </cell>
          <cell r="AN21">
            <v>0.37896526909379857</v>
          </cell>
          <cell r="AO21">
            <v>0.38356762035522735</v>
          </cell>
          <cell r="AP21">
            <v>0.39248437379099749</v>
          </cell>
          <cell r="AQ21">
            <v>0.38630970588329927</v>
          </cell>
          <cell r="AR21">
            <v>0.39459309603231052</v>
          </cell>
          <cell r="AS21">
            <v>0.38426579716927339</v>
          </cell>
          <cell r="AT21">
            <v>0.39844643496177012</v>
          </cell>
          <cell r="AU21">
            <v>0.39844643496177012</v>
          </cell>
          <cell r="AV21">
            <v>0.40289344390695836</v>
          </cell>
          <cell r="AW21">
            <v>0.40309843109193161</v>
          </cell>
          <cell r="AX21">
            <v>0.40309843109193161</v>
          </cell>
          <cell r="AY21">
            <v>0.4119683923487189</v>
          </cell>
          <cell r="BB21" t="str">
            <v>[enter country-specific value]</v>
          </cell>
        </row>
        <row r="22">
          <cell r="A22" t="str">
            <v>xstore_slurry_Non-dairy cattle</v>
          </cell>
          <cell r="B22" t="str">
            <v>-</v>
          </cell>
          <cell r="C22" t="str">
            <v>xstore_slurry</v>
          </cell>
          <cell r="D22" t="str">
            <v>-</v>
          </cell>
          <cell r="E22" t="str">
            <v>Non-dairy cattle</v>
          </cell>
          <cell r="F22" t="str">
            <v>Fraction</v>
          </cell>
          <cell r="G22" t="str">
            <v>CS</v>
          </cell>
          <cell r="H22" t="str">
            <v>-</v>
          </cell>
          <cell r="I22" t="str">
            <v>Sheet MMS_TERT</v>
          </cell>
          <cell r="K22">
            <v>1</v>
          </cell>
          <cell r="L22">
            <v>1</v>
          </cell>
          <cell r="M22">
            <v>1</v>
          </cell>
          <cell r="N22">
            <v>1</v>
          </cell>
          <cell r="O22">
            <v>1</v>
          </cell>
          <cell r="P22">
            <v>1</v>
          </cell>
          <cell r="Q22">
            <v>1</v>
          </cell>
          <cell r="R22">
            <v>1</v>
          </cell>
          <cell r="S22">
            <v>1</v>
          </cell>
          <cell r="T22">
            <v>1</v>
          </cell>
          <cell r="U22">
            <v>0.99999999999998901</v>
          </cell>
          <cell r="V22">
            <v>0.99862310880499516</v>
          </cell>
          <cell r="W22">
            <v>0.99720451750396399</v>
          </cell>
          <cell r="X22">
            <v>0.99575861666788124</v>
          </cell>
          <cell r="Y22">
            <v>0.99411358913083769</v>
          </cell>
          <cell r="Z22">
            <v>0.99267632761840829</v>
          </cell>
          <cell r="AA22">
            <v>0.991307941588771</v>
          </cell>
          <cell r="AB22">
            <v>0.98895365105818067</v>
          </cell>
          <cell r="AC22">
            <v>0.98608111520089259</v>
          </cell>
          <cell r="AD22">
            <v>0.96206628348960244</v>
          </cell>
          <cell r="AE22">
            <v>0.92891750938135664</v>
          </cell>
          <cell r="AF22">
            <v>0.90130730743309884</v>
          </cell>
          <cell r="AG22">
            <v>0.8727066717651818</v>
          </cell>
          <cell r="AH22">
            <v>0.82102811150579669</v>
          </cell>
          <cell r="AI22">
            <v>0.8086463441873446</v>
          </cell>
          <cell r="AJ22">
            <v>0.77337015022437439</v>
          </cell>
          <cell r="AK22">
            <v>0.74373372151326356</v>
          </cell>
          <cell r="AL22">
            <v>0.71412549141011228</v>
          </cell>
          <cell r="AM22">
            <v>0.73484070562693282</v>
          </cell>
          <cell r="AN22">
            <v>0.6957031707289193</v>
          </cell>
          <cell r="AO22">
            <v>0.71122648282456624</v>
          </cell>
          <cell r="AP22">
            <v>0.73570422976991878</v>
          </cell>
          <cell r="AQ22">
            <v>0.71309059098853267</v>
          </cell>
          <cell r="AR22">
            <v>0.75994258193162956</v>
          </cell>
          <cell r="AS22">
            <v>0.76527366940694419</v>
          </cell>
          <cell r="AT22">
            <v>0.72514189279831398</v>
          </cell>
          <cell r="AU22">
            <v>0.63752714114579612</v>
          </cell>
          <cell r="AV22">
            <v>0.75995520080696033</v>
          </cell>
          <cell r="AW22">
            <v>0.72514189279831398</v>
          </cell>
          <cell r="AX22">
            <v>0.63752714114579612</v>
          </cell>
          <cell r="AY22">
            <v>0.75995520080696033</v>
          </cell>
          <cell r="BB22" t="str">
            <v>[enter country-specific value]</v>
          </cell>
        </row>
        <row r="23">
          <cell r="A23" t="str">
            <v>xstore_slurry_Non-dairy cattle (calves)</v>
          </cell>
          <cell r="B23" t="str">
            <v>-</v>
          </cell>
          <cell r="C23" t="str">
            <v>xstore_slurry</v>
          </cell>
          <cell r="D23" t="str">
            <v>-</v>
          </cell>
          <cell r="E23" t="str">
            <v>Non-dairy cattle (calves)</v>
          </cell>
          <cell r="F23" t="str">
            <v>Fraction</v>
          </cell>
          <cell r="G23" t="str">
            <v>CS</v>
          </cell>
          <cell r="H23" t="str">
            <v>-</v>
          </cell>
          <cell r="I23" t="str">
            <v>NE</v>
          </cell>
          <cell r="K23" t="str">
            <v>NE</v>
          </cell>
          <cell r="L23" t="str">
            <v>NE</v>
          </cell>
          <cell r="M23" t="str">
            <v>NE</v>
          </cell>
          <cell r="N23" t="str">
            <v>NE</v>
          </cell>
          <cell r="O23" t="str">
            <v>NE</v>
          </cell>
          <cell r="P23" t="str">
            <v>NE</v>
          </cell>
          <cell r="Q23" t="str">
            <v>NE</v>
          </cell>
          <cell r="R23" t="str">
            <v>NE</v>
          </cell>
          <cell r="S23" t="str">
            <v>NE</v>
          </cell>
          <cell r="T23" t="str">
            <v>NE</v>
          </cell>
          <cell r="U23" t="str">
            <v>NE</v>
          </cell>
          <cell r="V23" t="str">
            <v>NE</v>
          </cell>
          <cell r="W23" t="str">
            <v>NE</v>
          </cell>
          <cell r="X23" t="str">
            <v>NE</v>
          </cell>
          <cell r="Y23" t="str">
            <v>NE</v>
          </cell>
          <cell r="Z23" t="str">
            <v>NE</v>
          </cell>
          <cell r="AA23" t="str">
            <v>NE</v>
          </cell>
          <cell r="AB23" t="str">
            <v>NE</v>
          </cell>
          <cell r="AC23" t="str">
            <v>NE</v>
          </cell>
          <cell r="AD23" t="str">
            <v>NE</v>
          </cell>
          <cell r="AE23" t="str">
            <v>NE</v>
          </cell>
          <cell r="AF23" t="str">
            <v>NE</v>
          </cell>
          <cell r="AG23" t="str">
            <v>NE</v>
          </cell>
          <cell r="AH23" t="str">
            <v>NE</v>
          </cell>
          <cell r="AI23" t="str">
            <v>NE</v>
          </cell>
          <cell r="AJ23" t="str">
            <v>NE</v>
          </cell>
          <cell r="AK23" t="str">
            <v>NE</v>
          </cell>
          <cell r="AL23" t="str">
            <v>NE</v>
          </cell>
          <cell r="AM23" t="str">
            <v>NE</v>
          </cell>
          <cell r="AN23" t="str">
            <v>NE</v>
          </cell>
          <cell r="AO23" t="str">
            <v>NE</v>
          </cell>
          <cell r="AP23" t="str">
            <v>NE</v>
          </cell>
          <cell r="AQ23" t="str">
            <v>NE</v>
          </cell>
          <cell r="AR23" t="str">
            <v>NE</v>
          </cell>
          <cell r="AS23" t="str">
            <v>NE</v>
          </cell>
          <cell r="AT23" t="str">
            <v>NE</v>
          </cell>
          <cell r="AU23" t="str">
            <v>NE</v>
          </cell>
          <cell r="AV23" t="str">
            <v>NE</v>
          </cell>
          <cell r="AW23" t="str">
            <v>NE</v>
          </cell>
          <cell r="AX23" t="str">
            <v>NE</v>
          </cell>
          <cell r="AY23" t="str">
            <v>NE</v>
          </cell>
          <cell r="BB23" t="str">
            <v>NE</v>
          </cell>
        </row>
        <row r="24">
          <cell r="A24" t="str">
            <v>xstore_slurry_Sheep</v>
          </cell>
          <cell r="B24" t="str">
            <v>-</v>
          </cell>
          <cell r="C24" t="str">
            <v>xstore_slurry</v>
          </cell>
          <cell r="D24" t="str">
            <v>-</v>
          </cell>
          <cell r="E24" t="str">
            <v>Sheep</v>
          </cell>
          <cell r="F24" t="str">
            <v>Fraction</v>
          </cell>
          <cell r="G24" t="str">
            <v>CS</v>
          </cell>
          <cell r="H24" t="str">
            <v>-</v>
          </cell>
          <cell r="K24">
            <v>1</v>
          </cell>
          <cell r="L24">
            <v>1</v>
          </cell>
          <cell r="M24">
            <v>1</v>
          </cell>
          <cell r="N24">
            <v>1</v>
          </cell>
          <cell r="O24">
            <v>1</v>
          </cell>
          <cell r="P24">
            <v>1</v>
          </cell>
          <cell r="Q24">
            <v>1</v>
          </cell>
          <cell r="R24">
            <v>1</v>
          </cell>
          <cell r="S24">
            <v>1</v>
          </cell>
          <cell r="T24">
            <v>1</v>
          </cell>
          <cell r="U24">
            <v>1</v>
          </cell>
          <cell r="V24">
            <v>1</v>
          </cell>
          <cell r="W24">
            <v>1</v>
          </cell>
          <cell r="X24">
            <v>1</v>
          </cell>
          <cell r="Y24">
            <v>1</v>
          </cell>
          <cell r="Z24">
            <v>1</v>
          </cell>
          <cell r="AA24">
            <v>1</v>
          </cell>
          <cell r="AB24">
            <v>1</v>
          </cell>
          <cell r="AC24">
            <v>1</v>
          </cell>
          <cell r="AD24">
            <v>1</v>
          </cell>
          <cell r="AE24">
            <v>1</v>
          </cell>
          <cell r="AF24">
            <v>1</v>
          </cell>
          <cell r="AG24">
            <v>1</v>
          </cell>
          <cell r="AH24">
            <v>1</v>
          </cell>
          <cell r="AI24">
            <v>1</v>
          </cell>
          <cell r="AJ24">
            <v>1</v>
          </cell>
          <cell r="AK24">
            <v>1</v>
          </cell>
          <cell r="AL24">
            <v>1</v>
          </cell>
          <cell r="AM24">
            <v>1</v>
          </cell>
          <cell r="AN24">
            <v>1</v>
          </cell>
          <cell r="AO24">
            <v>1</v>
          </cell>
          <cell r="AP24">
            <v>1</v>
          </cell>
          <cell r="AQ24">
            <v>1</v>
          </cell>
          <cell r="AR24">
            <v>1</v>
          </cell>
          <cell r="AS24">
            <v>1</v>
          </cell>
          <cell r="AT24">
            <v>1</v>
          </cell>
          <cell r="AU24">
            <v>1</v>
          </cell>
          <cell r="AV24">
            <v>1</v>
          </cell>
          <cell r="AW24">
            <v>1</v>
          </cell>
          <cell r="AX24">
            <v>1</v>
          </cell>
          <cell r="AY24">
            <v>1</v>
          </cell>
          <cell r="BB24" t="str">
            <v>[enter country-specific value]</v>
          </cell>
        </row>
        <row r="25">
          <cell r="A25" t="str">
            <v>xstore_slurry_Swine (finishing pigs)</v>
          </cell>
          <cell r="B25" t="str">
            <v>-</v>
          </cell>
          <cell r="C25" t="str">
            <v>xstore_slurry</v>
          </cell>
          <cell r="D25" t="str">
            <v>-</v>
          </cell>
          <cell r="E25" t="str">
            <v>Swine (finishing pigs)</v>
          </cell>
          <cell r="F25" t="str">
            <v>Fraction</v>
          </cell>
          <cell r="G25" t="str">
            <v>CS</v>
          </cell>
          <cell r="H25" t="str">
            <v>-</v>
          </cell>
          <cell r="I25" t="str">
            <v>Sheet MMS_TERT</v>
          </cell>
          <cell r="K25">
            <v>1</v>
          </cell>
          <cell r="L25">
            <v>1</v>
          </cell>
          <cell r="M25">
            <v>1</v>
          </cell>
          <cell r="N25">
            <v>1</v>
          </cell>
          <cell r="O25">
            <v>1</v>
          </cell>
          <cell r="P25">
            <v>1</v>
          </cell>
          <cell r="Q25">
            <v>1</v>
          </cell>
          <cell r="R25">
            <v>1</v>
          </cell>
          <cell r="S25">
            <v>1</v>
          </cell>
          <cell r="T25">
            <v>1</v>
          </cell>
          <cell r="U25">
            <v>0.99999999999999634</v>
          </cell>
          <cell r="V25">
            <v>0.99621626799107488</v>
          </cell>
          <cell r="W25">
            <v>0.99231038642519531</v>
          </cell>
          <cell r="X25">
            <v>0.98745423392300391</v>
          </cell>
          <cell r="Y25">
            <v>0.98187542508735448</v>
          </cell>
          <cell r="Z25">
            <v>0.97581024400731986</v>
          </cell>
          <cell r="AA25">
            <v>0.97049708078127495</v>
          </cell>
          <cell r="AB25">
            <v>0.96555956939722121</v>
          </cell>
          <cell r="AC25">
            <v>0.95570635133929083</v>
          </cell>
          <cell r="AD25">
            <v>0.86408648404928579</v>
          </cell>
          <cell r="AE25">
            <v>0.770682649616101</v>
          </cell>
          <cell r="AF25">
            <v>0.61648442782578172</v>
          </cell>
          <cell r="AG25">
            <v>0.44609065203992965</v>
          </cell>
          <cell r="AH25">
            <v>0.36863106911534416</v>
          </cell>
          <cell r="AI25">
            <v>0.37584397728719776</v>
          </cell>
          <cell r="AJ25">
            <v>0.3696266838816975</v>
          </cell>
          <cell r="AK25">
            <v>0.376498749025163</v>
          </cell>
          <cell r="AL25">
            <v>0.36862033134087524</v>
          </cell>
          <cell r="AM25">
            <v>0.36565695169156137</v>
          </cell>
          <cell r="AN25">
            <v>0.3492116784702825</v>
          </cell>
          <cell r="AO25">
            <v>0.33916656653125832</v>
          </cell>
          <cell r="AP25">
            <v>0.36650232194161353</v>
          </cell>
          <cell r="AQ25">
            <v>0.33891087863140784</v>
          </cell>
          <cell r="AR25">
            <v>0.35785662948401992</v>
          </cell>
          <cell r="AS25">
            <v>0.3804291331539329</v>
          </cell>
          <cell r="AT25">
            <v>0.3339287999039765</v>
          </cell>
          <cell r="AU25">
            <v>0.33008840894012437</v>
          </cell>
          <cell r="AV25">
            <v>0.35785662948401986</v>
          </cell>
          <cell r="AW25">
            <v>0.3339287999039765</v>
          </cell>
          <cell r="AX25">
            <v>0.33008840894012437</v>
          </cell>
          <cell r="AY25">
            <v>0.35785662948401986</v>
          </cell>
          <cell r="BB25" t="str">
            <v>[enter country-specific value]</v>
          </cell>
        </row>
        <row r="26">
          <cell r="A26" t="str">
            <v>xstore_slurry_Swine (sows)</v>
          </cell>
          <cell r="B26" t="str">
            <v>-</v>
          </cell>
          <cell r="C26" t="str">
            <v>xstore_slurry</v>
          </cell>
          <cell r="D26" t="str">
            <v>-</v>
          </cell>
          <cell r="E26" t="str">
            <v>Swine (sows)</v>
          </cell>
          <cell r="F26" t="str">
            <v>Fraction</v>
          </cell>
          <cell r="G26" t="str">
            <v>CS</v>
          </cell>
          <cell r="H26" t="str">
            <v>-</v>
          </cell>
          <cell r="I26" t="str">
            <v>Sheet MMS_TERT</v>
          </cell>
          <cell r="K26">
            <v>1</v>
          </cell>
          <cell r="L26">
            <v>1</v>
          </cell>
          <cell r="M26">
            <v>1</v>
          </cell>
          <cell r="N26">
            <v>1</v>
          </cell>
          <cell r="O26">
            <v>1</v>
          </cell>
          <cell r="P26">
            <v>1</v>
          </cell>
          <cell r="Q26">
            <v>1</v>
          </cell>
          <cell r="R26">
            <v>1</v>
          </cell>
          <cell r="S26">
            <v>1</v>
          </cell>
          <cell r="T26">
            <v>1</v>
          </cell>
          <cell r="U26">
            <v>0.99999999999998568</v>
          </cell>
          <cell r="V26">
            <v>0.99600351046724322</v>
          </cell>
          <cell r="W26">
            <v>0.992010730252466</v>
          </cell>
          <cell r="X26">
            <v>0.98771334679926082</v>
          </cell>
          <cell r="Y26">
            <v>0.98150366454100546</v>
          </cell>
          <cell r="Z26">
            <v>0.97491903454039586</v>
          </cell>
          <cell r="AA26">
            <v>0.96940227830514547</v>
          </cell>
          <cell r="AB26">
            <v>0.96351977520732268</v>
          </cell>
          <cell r="AC26">
            <v>0.94735427493125246</v>
          </cell>
          <cell r="AD26">
            <v>0.82953402670357279</v>
          </cell>
          <cell r="AE26">
            <v>0.69062768920469009</v>
          </cell>
          <cell r="AF26">
            <v>0.63766152284551203</v>
          </cell>
          <cell r="AG26">
            <v>0.47301366808320017</v>
          </cell>
          <cell r="AH26">
            <v>0.31473354207063847</v>
          </cell>
          <cell r="AI26">
            <v>0.34488546689703392</v>
          </cell>
          <cell r="AJ26">
            <v>0.39104351414313504</v>
          </cell>
          <cell r="AK26">
            <v>0.40515620215784681</v>
          </cell>
          <cell r="AL26">
            <v>0.39394443523120309</v>
          </cell>
          <cell r="AM26">
            <v>0.40117706270031911</v>
          </cell>
          <cell r="AN26">
            <v>0.39253555430465809</v>
          </cell>
          <cell r="AO26">
            <v>0.39593735728977847</v>
          </cell>
          <cell r="AP26">
            <v>0.40357397548223428</v>
          </cell>
          <cell r="AQ26">
            <v>0.40848161251565424</v>
          </cell>
          <cell r="AR26">
            <v>0.40009224372339219</v>
          </cell>
          <cell r="AS26">
            <v>0.38646150502999299</v>
          </cell>
          <cell r="AT26">
            <v>0.40009224372339219</v>
          </cell>
          <cell r="AU26">
            <v>0.3962884593951671</v>
          </cell>
          <cell r="AV26">
            <v>0.40009224372339219</v>
          </cell>
          <cell r="AW26">
            <v>0.40009224372339219</v>
          </cell>
          <cell r="AX26">
            <v>0.3962884593951671</v>
          </cell>
          <cell r="AY26">
            <v>0.40009224372339219</v>
          </cell>
          <cell r="BB26" t="str">
            <v>[enter country-specific value]</v>
          </cell>
        </row>
        <row r="27">
          <cell r="A27" t="str">
            <v>xstore_slurry_Buffalo</v>
          </cell>
          <cell r="B27" t="str">
            <v>-</v>
          </cell>
          <cell r="C27" t="str">
            <v>xstore_slurry</v>
          </cell>
          <cell r="D27" t="str">
            <v>-</v>
          </cell>
          <cell r="E27" t="str">
            <v>Buffalo</v>
          </cell>
          <cell r="F27" t="str">
            <v>Fraction</v>
          </cell>
          <cell r="G27" t="str">
            <v>CS</v>
          </cell>
          <cell r="H27" t="str">
            <v>-</v>
          </cell>
          <cell r="I27" t="str">
            <v>NE</v>
          </cell>
          <cell r="K27" t="str">
            <v>NE</v>
          </cell>
          <cell r="L27" t="str">
            <v>NE</v>
          </cell>
          <cell r="M27" t="str">
            <v>NE</v>
          </cell>
          <cell r="N27" t="str">
            <v>NE</v>
          </cell>
          <cell r="O27" t="str">
            <v>NE</v>
          </cell>
          <cell r="P27" t="str">
            <v>NE</v>
          </cell>
          <cell r="Q27" t="str">
            <v>NE</v>
          </cell>
          <cell r="R27" t="str">
            <v>NE</v>
          </cell>
          <cell r="S27" t="str">
            <v>NE</v>
          </cell>
          <cell r="T27" t="str">
            <v>NE</v>
          </cell>
          <cell r="U27" t="str">
            <v>NE</v>
          </cell>
          <cell r="V27" t="str">
            <v>NE</v>
          </cell>
          <cell r="W27" t="str">
            <v>NE</v>
          </cell>
          <cell r="X27" t="str">
            <v>NE</v>
          </cell>
          <cell r="Y27" t="str">
            <v>NE</v>
          </cell>
          <cell r="Z27" t="str">
            <v>NE</v>
          </cell>
          <cell r="AA27" t="str">
            <v>NE</v>
          </cell>
          <cell r="AB27" t="str">
            <v>NE</v>
          </cell>
          <cell r="AC27" t="str">
            <v>NE</v>
          </cell>
          <cell r="AD27" t="str">
            <v>NE</v>
          </cell>
          <cell r="AE27" t="str">
            <v>NE</v>
          </cell>
          <cell r="AF27" t="str">
            <v>NE</v>
          </cell>
          <cell r="AG27" t="str">
            <v>NE</v>
          </cell>
          <cell r="AH27" t="str">
            <v>NE</v>
          </cell>
          <cell r="AI27" t="str">
            <v>NE</v>
          </cell>
          <cell r="AJ27" t="str">
            <v>NE</v>
          </cell>
          <cell r="AK27" t="str">
            <v>NE</v>
          </cell>
          <cell r="AL27" t="str">
            <v>NE</v>
          </cell>
          <cell r="AM27" t="str">
            <v>NE</v>
          </cell>
          <cell r="AN27" t="str">
            <v>NE</v>
          </cell>
          <cell r="AO27" t="str">
            <v>NE</v>
          </cell>
          <cell r="AP27" t="str">
            <v>NE</v>
          </cell>
          <cell r="AQ27" t="str">
            <v>NE</v>
          </cell>
          <cell r="AR27" t="str">
            <v>NE</v>
          </cell>
          <cell r="AS27" t="str">
            <v>NE</v>
          </cell>
          <cell r="AT27" t="str">
            <v>NE</v>
          </cell>
          <cell r="AU27" t="str">
            <v>NE</v>
          </cell>
          <cell r="AV27" t="str">
            <v>NE</v>
          </cell>
          <cell r="AW27" t="str">
            <v>NE</v>
          </cell>
          <cell r="AX27" t="str">
            <v>NE</v>
          </cell>
          <cell r="AY27" t="str">
            <v>NE</v>
          </cell>
          <cell r="BB27" t="str">
            <v>NE</v>
          </cell>
        </row>
        <row r="28">
          <cell r="A28" t="str">
            <v>xstore_slurry_Goats</v>
          </cell>
          <cell r="B28" t="str">
            <v>-</v>
          </cell>
          <cell r="C28" t="str">
            <v>xstore_slurry</v>
          </cell>
          <cell r="D28" t="str">
            <v>-</v>
          </cell>
          <cell r="E28" t="str">
            <v>Goats</v>
          </cell>
          <cell r="F28" t="str">
            <v>Fraction</v>
          </cell>
          <cell r="G28" t="str">
            <v>CS</v>
          </cell>
          <cell r="H28" t="str">
            <v>-</v>
          </cell>
          <cell r="I28" t="str">
            <v>[enter country-specific source]</v>
          </cell>
          <cell r="K28">
            <v>1</v>
          </cell>
          <cell r="L28">
            <v>1</v>
          </cell>
          <cell r="M28">
            <v>1</v>
          </cell>
          <cell r="N28">
            <v>1</v>
          </cell>
          <cell r="O28">
            <v>1</v>
          </cell>
          <cell r="P28">
            <v>1</v>
          </cell>
          <cell r="Q28">
            <v>1</v>
          </cell>
          <cell r="R28">
            <v>1</v>
          </cell>
          <cell r="S28">
            <v>1</v>
          </cell>
          <cell r="T28">
            <v>1</v>
          </cell>
          <cell r="U28">
            <v>1</v>
          </cell>
          <cell r="V28">
            <v>1</v>
          </cell>
          <cell r="W28">
            <v>1</v>
          </cell>
          <cell r="X28">
            <v>1</v>
          </cell>
          <cell r="Y28">
            <v>1</v>
          </cell>
          <cell r="Z28">
            <v>1</v>
          </cell>
          <cell r="AA28">
            <v>1</v>
          </cell>
          <cell r="AB28">
            <v>1</v>
          </cell>
          <cell r="AC28">
            <v>1</v>
          </cell>
          <cell r="AD28">
            <v>1</v>
          </cell>
          <cell r="AE28">
            <v>1</v>
          </cell>
          <cell r="AF28">
            <v>1</v>
          </cell>
          <cell r="AG28">
            <v>1</v>
          </cell>
          <cell r="AH28">
            <v>1</v>
          </cell>
          <cell r="AI28">
            <v>1</v>
          </cell>
          <cell r="AJ28">
            <v>1</v>
          </cell>
          <cell r="AK28">
            <v>1</v>
          </cell>
          <cell r="AL28">
            <v>1</v>
          </cell>
          <cell r="AM28">
            <v>1</v>
          </cell>
          <cell r="AN28">
            <v>1</v>
          </cell>
          <cell r="AO28">
            <v>1</v>
          </cell>
          <cell r="AP28">
            <v>1</v>
          </cell>
          <cell r="AQ28">
            <v>1</v>
          </cell>
          <cell r="AR28">
            <v>1</v>
          </cell>
          <cell r="AS28">
            <v>1</v>
          </cell>
          <cell r="AT28">
            <v>1</v>
          </cell>
          <cell r="AU28">
            <v>1</v>
          </cell>
          <cell r="AV28">
            <v>1</v>
          </cell>
          <cell r="AW28">
            <v>1</v>
          </cell>
          <cell r="AX28">
            <v>1</v>
          </cell>
          <cell r="AY28">
            <v>1</v>
          </cell>
          <cell r="BB28" t="str">
            <v>[enter country-specific value]</v>
          </cell>
        </row>
        <row r="29">
          <cell r="A29" t="str">
            <v>xstore_slurry_Horses</v>
          </cell>
          <cell r="B29" t="str">
            <v>-</v>
          </cell>
          <cell r="C29" t="str">
            <v>xstore_slurry</v>
          </cell>
          <cell r="D29" t="str">
            <v>-</v>
          </cell>
          <cell r="E29" t="str">
            <v>Horses</v>
          </cell>
          <cell r="F29" t="str">
            <v>Fraction</v>
          </cell>
          <cell r="G29" t="str">
            <v>CS</v>
          </cell>
          <cell r="H29" t="str">
            <v>-</v>
          </cell>
          <cell r="I29" t="str">
            <v>[enter country-specific source]</v>
          </cell>
          <cell r="K29">
            <v>1</v>
          </cell>
          <cell r="L29">
            <v>1</v>
          </cell>
          <cell r="M29">
            <v>1</v>
          </cell>
          <cell r="N29">
            <v>1</v>
          </cell>
          <cell r="O29">
            <v>1</v>
          </cell>
          <cell r="P29">
            <v>1</v>
          </cell>
          <cell r="Q29">
            <v>1</v>
          </cell>
          <cell r="R29">
            <v>1</v>
          </cell>
          <cell r="S29">
            <v>1</v>
          </cell>
          <cell r="T29">
            <v>1</v>
          </cell>
          <cell r="U29">
            <v>1</v>
          </cell>
          <cell r="V29">
            <v>1</v>
          </cell>
          <cell r="W29">
            <v>1</v>
          </cell>
          <cell r="X29">
            <v>1</v>
          </cell>
          <cell r="Y29">
            <v>1</v>
          </cell>
          <cell r="Z29">
            <v>1</v>
          </cell>
          <cell r="AA29">
            <v>1</v>
          </cell>
          <cell r="AB29">
            <v>1</v>
          </cell>
          <cell r="AC29">
            <v>1</v>
          </cell>
          <cell r="AD29">
            <v>1</v>
          </cell>
          <cell r="AE29">
            <v>1</v>
          </cell>
          <cell r="AF29">
            <v>1</v>
          </cell>
          <cell r="AG29">
            <v>1</v>
          </cell>
          <cell r="AH29">
            <v>1</v>
          </cell>
          <cell r="AI29">
            <v>1</v>
          </cell>
          <cell r="AJ29">
            <v>1</v>
          </cell>
          <cell r="AK29">
            <v>1</v>
          </cell>
          <cell r="AL29">
            <v>1</v>
          </cell>
          <cell r="AM29">
            <v>1</v>
          </cell>
          <cell r="AN29">
            <v>1</v>
          </cell>
          <cell r="AO29">
            <v>1</v>
          </cell>
          <cell r="AP29">
            <v>1</v>
          </cell>
          <cell r="AQ29">
            <v>1</v>
          </cell>
          <cell r="AR29">
            <v>1</v>
          </cell>
          <cell r="AS29">
            <v>1</v>
          </cell>
          <cell r="AT29">
            <v>1</v>
          </cell>
          <cell r="AU29">
            <v>1</v>
          </cell>
          <cell r="AV29">
            <v>1</v>
          </cell>
          <cell r="AW29">
            <v>1</v>
          </cell>
          <cell r="AX29">
            <v>1</v>
          </cell>
          <cell r="AY29">
            <v>1</v>
          </cell>
          <cell r="BB29" t="str">
            <v>[enter country-specific value]</v>
          </cell>
        </row>
        <row r="30">
          <cell r="A30" t="str">
            <v>xstore_slurry_Mules and asses</v>
          </cell>
          <cell r="B30" t="str">
            <v>-</v>
          </cell>
          <cell r="C30" t="str">
            <v>xstore_slurry</v>
          </cell>
          <cell r="D30" t="str">
            <v>-</v>
          </cell>
          <cell r="E30" t="str">
            <v>Mules and asses</v>
          </cell>
          <cell r="F30" t="str">
            <v>Fraction</v>
          </cell>
          <cell r="G30" t="str">
            <v>CS</v>
          </cell>
          <cell r="H30" t="str">
            <v>-</v>
          </cell>
          <cell r="I30" t="str">
            <v>NE</v>
          </cell>
          <cell r="K30" t="str">
            <v>NE</v>
          </cell>
          <cell r="L30" t="str">
            <v>NE</v>
          </cell>
          <cell r="M30" t="str">
            <v>NE</v>
          </cell>
          <cell r="N30" t="str">
            <v>NE</v>
          </cell>
          <cell r="O30" t="str">
            <v>NE</v>
          </cell>
          <cell r="P30" t="str">
            <v>NE</v>
          </cell>
          <cell r="Q30" t="str">
            <v>NE</v>
          </cell>
          <cell r="R30" t="str">
            <v>NE</v>
          </cell>
          <cell r="S30" t="str">
            <v>NE</v>
          </cell>
          <cell r="T30" t="str">
            <v>NE</v>
          </cell>
          <cell r="U30" t="str">
            <v>NE</v>
          </cell>
          <cell r="V30" t="str">
            <v>NE</v>
          </cell>
          <cell r="W30" t="str">
            <v>NE</v>
          </cell>
          <cell r="X30" t="str">
            <v>NE</v>
          </cell>
          <cell r="Y30" t="str">
            <v>NE</v>
          </cell>
          <cell r="Z30" t="str">
            <v>NE</v>
          </cell>
          <cell r="AA30" t="str">
            <v>NE</v>
          </cell>
          <cell r="AB30" t="str">
            <v>NE</v>
          </cell>
          <cell r="AC30" t="str">
            <v>NE</v>
          </cell>
          <cell r="AD30" t="str">
            <v>NE</v>
          </cell>
          <cell r="AE30" t="str">
            <v>NE</v>
          </cell>
          <cell r="AF30" t="str">
            <v>NE</v>
          </cell>
          <cell r="AG30" t="str">
            <v>NE</v>
          </cell>
          <cell r="AH30" t="str">
            <v>NE</v>
          </cell>
          <cell r="AI30" t="str">
            <v>NE</v>
          </cell>
          <cell r="AJ30" t="str">
            <v>NE</v>
          </cell>
          <cell r="AK30" t="str">
            <v>NE</v>
          </cell>
          <cell r="AL30" t="str">
            <v>NE</v>
          </cell>
          <cell r="AM30" t="str">
            <v>NE</v>
          </cell>
          <cell r="AN30" t="str">
            <v>NE</v>
          </cell>
          <cell r="AO30" t="str">
            <v>NE</v>
          </cell>
          <cell r="AP30" t="str">
            <v>NE</v>
          </cell>
          <cell r="AQ30" t="str">
            <v>NE</v>
          </cell>
          <cell r="AR30" t="str">
            <v>NE</v>
          </cell>
          <cell r="AS30" t="str">
            <v>NE</v>
          </cell>
          <cell r="AT30" t="str">
            <v>NE</v>
          </cell>
          <cell r="AU30" t="str">
            <v>NE</v>
          </cell>
          <cell r="AV30" t="str">
            <v>NE</v>
          </cell>
          <cell r="AW30" t="str">
            <v>NE</v>
          </cell>
          <cell r="AX30" t="str">
            <v>NE</v>
          </cell>
          <cell r="AY30" t="str">
            <v>NE</v>
          </cell>
          <cell r="BB30" t="str">
            <v>NE</v>
          </cell>
        </row>
        <row r="31">
          <cell r="A31" t="str">
            <v>xstore_slurry_Laying hens</v>
          </cell>
          <cell r="B31" t="str">
            <v>-</v>
          </cell>
          <cell r="C31" t="str">
            <v>xstore_slurry</v>
          </cell>
          <cell r="D31" t="str">
            <v>-</v>
          </cell>
          <cell r="E31" t="str">
            <v>Laying hens</v>
          </cell>
          <cell r="F31" t="str">
            <v>Fraction</v>
          </cell>
          <cell r="G31" t="str">
            <v>CS</v>
          </cell>
          <cell r="H31" t="str">
            <v>-</v>
          </cell>
          <cell r="I31" t="str">
            <v>[enter country-specific source]</v>
          </cell>
          <cell r="K31">
            <v>1</v>
          </cell>
          <cell r="L31">
            <v>1</v>
          </cell>
          <cell r="M31">
            <v>1</v>
          </cell>
          <cell r="N31">
            <v>1</v>
          </cell>
          <cell r="O31">
            <v>1</v>
          </cell>
          <cell r="P31">
            <v>1</v>
          </cell>
          <cell r="Q31">
            <v>1</v>
          </cell>
          <cell r="R31">
            <v>1</v>
          </cell>
          <cell r="S31">
            <v>1</v>
          </cell>
          <cell r="T31">
            <v>1</v>
          </cell>
          <cell r="U31">
            <v>1</v>
          </cell>
          <cell r="V31">
            <v>1</v>
          </cell>
          <cell r="W31">
            <v>1</v>
          </cell>
          <cell r="X31">
            <v>1</v>
          </cell>
          <cell r="Y31">
            <v>1</v>
          </cell>
          <cell r="Z31">
            <v>1</v>
          </cell>
          <cell r="AA31">
            <v>1</v>
          </cell>
          <cell r="AB31">
            <v>1</v>
          </cell>
          <cell r="AC31">
            <v>1</v>
          </cell>
          <cell r="AD31">
            <v>1</v>
          </cell>
          <cell r="AE31">
            <v>1</v>
          </cell>
          <cell r="AF31">
            <v>1</v>
          </cell>
          <cell r="AG31">
            <v>1</v>
          </cell>
          <cell r="AH31">
            <v>1</v>
          </cell>
          <cell r="AI31">
            <v>1</v>
          </cell>
          <cell r="AJ31">
            <v>1</v>
          </cell>
          <cell r="AK31">
            <v>0.99</v>
          </cell>
          <cell r="AL31">
            <v>0.99</v>
          </cell>
          <cell r="AM31">
            <v>0.99</v>
          </cell>
          <cell r="AN31">
            <v>0.99</v>
          </cell>
          <cell r="AO31">
            <v>0.99</v>
          </cell>
          <cell r="AP31">
            <v>0.99</v>
          </cell>
          <cell r="AQ31">
            <v>0.99</v>
          </cell>
          <cell r="AR31">
            <v>0.99</v>
          </cell>
          <cell r="AS31">
            <v>0.99</v>
          </cell>
          <cell r="AT31">
            <v>0.99</v>
          </cell>
          <cell r="AU31">
            <v>0.99</v>
          </cell>
          <cell r="AV31">
            <v>0.99</v>
          </cell>
          <cell r="AW31">
            <v>0.99</v>
          </cell>
          <cell r="AX31">
            <v>0.99</v>
          </cell>
          <cell r="AY31">
            <v>0.99</v>
          </cell>
          <cell r="BB31" t="str">
            <v>[enter country-specific value]</v>
          </cell>
        </row>
        <row r="32">
          <cell r="A32" t="str">
            <v>xstore_slurry_Broilers</v>
          </cell>
          <cell r="B32" t="str">
            <v>-</v>
          </cell>
          <cell r="C32" t="str">
            <v>xstore_slurry</v>
          </cell>
          <cell r="D32" t="str">
            <v>-</v>
          </cell>
          <cell r="E32" t="str">
            <v>Broilers</v>
          </cell>
          <cell r="F32" t="str">
            <v>Fraction</v>
          </cell>
          <cell r="G32" t="str">
            <v>CS</v>
          </cell>
          <cell r="H32" t="str">
            <v>-</v>
          </cell>
          <cell r="I32" t="str">
            <v>[enter country-specific source]</v>
          </cell>
          <cell r="K32">
            <v>1</v>
          </cell>
          <cell r="L32">
            <v>1</v>
          </cell>
          <cell r="M32">
            <v>1</v>
          </cell>
          <cell r="N32">
            <v>1</v>
          </cell>
          <cell r="O32">
            <v>1</v>
          </cell>
          <cell r="P32">
            <v>1</v>
          </cell>
          <cell r="Q32">
            <v>1</v>
          </cell>
          <cell r="R32">
            <v>1</v>
          </cell>
          <cell r="S32">
            <v>1</v>
          </cell>
          <cell r="T32">
            <v>1</v>
          </cell>
          <cell r="U32">
            <v>1</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cell r="AK32">
            <v>1</v>
          </cell>
          <cell r="AL32">
            <v>1</v>
          </cell>
          <cell r="AM32">
            <v>1</v>
          </cell>
          <cell r="AN32">
            <v>1</v>
          </cell>
          <cell r="AO32">
            <v>1</v>
          </cell>
          <cell r="AP32">
            <v>1</v>
          </cell>
          <cell r="AQ32">
            <v>1</v>
          </cell>
          <cell r="AR32">
            <v>1</v>
          </cell>
          <cell r="AS32">
            <v>1</v>
          </cell>
          <cell r="AT32">
            <v>1</v>
          </cell>
          <cell r="AU32">
            <v>1</v>
          </cell>
          <cell r="AV32">
            <v>1</v>
          </cell>
          <cell r="AW32">
            <v>1</v>
          </cell>
          <cell r="AX32">
            <v>1</v>
          </cell>
          <cell r="AY32">
            <v>1</v>
          </cell>
          <cell r="BB32" t="str">
            <v>[enter country-specific value]</v>
          </cell>
        </row>
        <row r="33">
          <cell r="A33" t="str">
            <v>xstore_slurry_Turkeys</v>
          </cell>
          <cell r="B33" t="str">
            <v>-</v>
          </cell>
          <cell r="C33" t="str">
            <v>xstore_slurry</v>
          </cell>
          <cell r="D33" t="str">
            <v>-</v>
          </cell>
          <cell r="E33" t="str">
            <v>Turkeys</v>
          </cell>
          <cell r="F33" t="str">
            <v>Fraction</v>
          </cell>
          <cell r="G33" t="str">
            <v>CS</v>
          </cell>
          <cell r="H33" t="str">
            <v>-</v>
          </cell>
          <cell r="I33" t="str">
            <v>[enter country-specific source]</v>
          </cell>
          <cell r="K33">
            <v>1</v>
          </cell>
          <cell r="L33">
            <v>1</v>
          </cell>
          <cell r="M33">
            <v>1</v>
          </cell>
          <cell r="N33">
            <v>1</v>
          </cell>
          <cell r="O33">
            <v>1</v>
          </cell>
          <cell r="P33">
            <v>1</v>
          </cell>
          <cell r="Q33">
            <v>1</v>
          </cell>
          <cell r="R33">
            <v>1</v>
          </cell>
          <cell r="S33">
            <v>1</v>
          </cell>
          <cell r="T33">
            <v>1</v>
          </cell>
          <cell r="U33">
            <v>1</v>
          </cell>
          <cell r="V33">
            <v>1</v>
          </cell>
          <cell r="W33">
            <v>1</v>
          </cell>
          <cell r="X33">
            <v>1</v>
          </cell>
          <cell r="Y33">
            <v>1</v>
          </cell>
          <cell r="Z33">
            <v>1</v>
          </cell>
          <cell r="AA33">
            <v>1</v>
          </cell>
          <cell r="AB33">
            <v>1</v>
          </cell>
          <cell r="AC33">
            <v>1</v>
          </cell>
          <cell r="AD33">
            <v>1</v>
          </cell>
          <cell r="AE33">
            <v>1</v>
          </cell>
          <cell r="AF33">
            <v>1</v>
          </cell>
          <cell r="AG33">
            <v>1</v>
          </cell>
          <cell r="AH33">
            <v>1</v>
          </cell>
          <cell r="AI33">
            <v>1</v>
          </cell>
          <cell r="AJ33">
            <v>1</v>
          </cell>
          <cell r="AK33">
            <v>1</v>
          </cell>
          <cell r="AL33">
            <v>1</v>
          </cell>
          <cell r="AM33">
            <v>1</v>
          </cell>
          <cell r="AN33">
            <v>1</v>
          </cell>
          <cell r="AO33">
            <v>1</v>
          </cell>
          <cell r="AP33">
            <v>1</v>
          </cell>
          <cell r="AQ33">
            <v>1</v>
          </cell>
          <cell r="AR33">
            <v>1</v>
          </cell>
          <cell r="AS33">
            <v>1</v>
          </cell>
          <cell r="AT33">
            <v>1</v>
          </cell>
          <cell r="AU33">
            <v>1</v>
          </cell>
          <cell r="AV33">
            <v>1</v>
          </cell>
          <cell r="AW33">
            <v>1</v>
          </cell>
          <cell r="AX33">
            <v>1</v>
          </cell>
          <cell r="AY33">
            <v>1</v>
          </cell>
          <cell r="BB33" t="str">
            <v>[enter country-specific value]</v>
          </cell>
        </row>
        <row r="34">
          <cell r="A34" t="str">
            <v>xstore_slurry_Other poultry (ducks)</v>
          </cell>
          <cell r="B34" t="str">
            <v>-</v>
          </cell>
          <cell r="C34" t="str">
            <v>xstore_slurry</v>
          </cell>
          <cell r="D34" t="str">
            <v>-</v>
          </cell>
          <cell r="E34" t="str">
            <v>Other poultry (ducks)</v>
          </cell>
          <cell r="F34" t="str">
            <v>Fraction</v>
          </cell>
          <cell r="G34" t="str">
            <v>CS</v>
          </cell>
          <cell r="H34" t="str">
            <v>-</v>
          </cell>
          <cell r="I34" t="str">
            <v>[enter country-specific source]</v>
          </cell>
          <cell r="K34">
            <v>1</v>
          </cell>
          <cell r="L34">
            <v>1</v>
          </cell>
          <cell r="M34">
            <v>1</v>
          </cell>
          <cell r="N34">
            <v>1</v>
          </cell>
          <cell r="O34">
            <v>1</v>
          </cell>
          <cell r="P34">
            <v>1</v>
          </cell>
          <cell r="Q34">
            <v>1</v>
          </cell>
          <cell r="R34">
            <v>1</v>
          </cell>
          <cell r="S34">
            <v>1</v>
          </cell>
          <cell r="T34">
            <v>1</v>
          </cell>
          <cell r="U34">
            <v>1</v>
          </cell>
          <cell r="V34">
            <v>1</v>
          </cell>
          <cell r="W34">
            <v>1</v>
          </cell>
          <cell r="X34">
            <v>1</v>
          </cell>
          <cell r="Y34">
            <v>1</v>
          </cell>
          <cell r="Z34">
            <v>1</v>
          </cell>
          <cell r="AA34">
            <v>1</v>
          </cell>
          <cell r="AB34">
            <v>1</v>
          </cell>
          <cell r="AC34">
            <v>1</v>
          </cell>
          <cell r="AD34">
            <v>1</v>
          </cell>
          <cell r="AE34">
            <v>1</v>
          </cell>
          <cell r="AF34">
            <v>1</v>
          </cell>
          <cell r="AG34">
            <v>1</v>
          </cell>
          <cell r="AH34">
            <v>1</v>
          </cell>
          <cell r="AI34">
            <v>1</v>
          </cell>
          <cell r="AJ34">
            <v>1</v>
          </cell>
          <cell r="AK34">
            <v>1</v>
          </cell>
          <cell r="AL34">
            <v>1</v>
          </cell>
          <cell r="AM34">
            <v>1</v>
          </cell>
          <cell r="AN34">
            <v>1</v>
          </cell>
          <cell r="AO34">
            <v>1</v>
          </cell>
          <cell r="AP34">
            <v>1</v>
          </cell>
          <cell r="AQ34">
            <v>1</v>
          </cell>
          <cell r="AR34">
            <v>1</v>
          </cell>
          <cell r="AS34">
            <v>1</v>
          </cell>
          <cell r="AT34">
            <v>1</v>
          </cell>
          <cell r="AU34">
            <v>1</v>
          </cell>
          <cell r="AV34">
            <v>1</v>
          </cell>
          <cell r="AW34">
            <v>1</v>
          </cell>
          <cell r="AX34">
            <v>1</v>
          </cell>
          <cell r="AY34">
            <v>1</v>
          </cell>
          <cell r="BB34" t="str">
            <v>[enter country-specific value]</v>
          </cell>
        </row>
        <row r="35">
          <cell r="A35" t="str">
            <v>xstore_slurry_Other poultry (geese)</v>
          </cell>
          <cell r="B35" t="str">
            <v>-</v>
          </cell>
          <cell r="C35" t="str">
            <v>xstore_slurry</v>
          </cell>
          <cell r="D35" t="str">
            <v>-</v>
          </cell>
          <cell r="E35" t="str">
            <v>Other poultry (geese)</v>
          </cell>
          <cell r="F35" t="str">
            <v>Fraction</v>
          </cell>
          <cell r="G35" t="str">
            <v>CS</v>
          </cell>
          <cell r="H35" t="str">
            <v>-</v>
          </cell>
          <cell r="I35" t="str">
            <v>[enter country-specific source]</v>
          </cell>
          <cell r="K35">
            <v>1</v>
          </cell>
          <cell r="L35">
            <v>1</v>
          </cell>
          <cell r="M35">
            <v>1</v>
          </cell>
          <cell r="N35">
            <v>1</v>
          </cell>
          <cell r="O35">
            <v>1</v>
          </cell>
          <cell r="P35">
            <v>1</v>
          </cell>
          <cell r="Q35">
            <v>1</v>
          </cell>
          <cell r="R35">
            <v>1</v>
          </cell>
          <cell r="S35">
            <v>1</v>
          </cell>
          <cell r="T35">
            <v>1</v>
          </cell>
          <cell r="U35">
            <v>1</v>
          </cell>
          <cell r="V35">
            <v>1</v>
          </cell>
          <cell r="W35">
            <v>1</v>
          </cell>
          <cell r="X35">
            <v>1</v>
          </cell>
          <cell r="Y35">
            <v>1</v>
          </cell>
          <cell r="Z35">
            <v>1</v>
          </cell>
          <cell r="AA35">
            <v>1</v>
          </cell>
          <cell r="AB35">
            <v>1</v>
          </cell>
          <cell r="AC35">
            <v>1</v>
          </cell>
          <cell r="AD35">
            <v>1</v>
          </cell>
          <cell r="AE35">
            <v>1</v>
          </cell>
          <cell r="AF35">
            <v>1</v>
          </cell>
          <cell r="AG35">
            <v>1</v>
          </cell>
          <cell r="AH35">
            <v>1</v>
          </cell>
          <cell r="AI35">
            <v>1</v>
          </cell>
          <cell r="AJ35">
            <v>1</v>
          </cell>
          <cell r="AK35">
            <v>1</v>
          </cell>
          <cell r="AL35">
            <v>1</v>
          </cell>
          <cell r="AM35">
            <v>1</v>
          </cell>
          <cell r="AN35">
            <v>1</v>
          </cell>
          <cell r="AO35">
            <v>1</v>
          </cell>
          <cell r="AP35">
            <v>1</v>
          </cell>
          <cell r="AQ35">
            <v>1</v>
          </cell>
          <cell r="AR35">
            <v>1</v>
          </cell>
          <cell r="AS35">
            <v>1</v>
          </cell>
          <cell r="AT35">
            <v>1</v>
          </cell>
          <cell r="AU35">
            <v>1</v>
          </cell>
          <cell r="AV35">
            <v>1</v>
          </cell>
          <cell r="AW35">
            <v>1</v>
          </cell>
          <cell r="AX35">
            <v>1</v>
          </cell>
          <cell r="AY35">
            <v>1</v>
          </cell>
          <cell r="BB35" t="str">
            <v>[enter country-specific value]</v>
          </cell>
        </row>
        <row r="36">
          <cell r="A36" t="str">
            <v>xstore_slurry_Other animals (fur animals)</v>
          </cell>
          <cell r="B36" t="str">
            <v>-</v>
          </cell>
          <cell r="C36" t="str">
            <v>xstore_slurry</v>
          </cell>
          <cell r="D36" t="str">
            <v>-</v>
          </cell>
          <cell r="E36" t="str">
            <v>Other animals (fur animals)</v>
          </cell>
          <cell r="F36" t="str">
            <v>Fraction</v>
          </cell>
          <cell r="G36" t="str">
            <v>CS</v>
          </cell>
          <cell r="H36" t="str">
            <v>-</v>
          </cell>
          <cell r="I36" t="str">
            <v>[enter country-specific source]</v>
          </cell>
          <cell r="K36">
            <v>1</v>
          </cell>
          <cell r="L36">
            <v>1</v>
          </cell>
          <cell r="M36">
            <v>1</v>
          </cell>
          <cell r="N36">
            <v>1</v>
          </cell>
          <cell r="O36">
            <v>1</v>
          </cell>
          <cell r="P36">
            <v>1</v>
          </cell>
          <cell r="Q36">
            <v>1</v>
          </cell>
          <cell r="R36">
            <v>1</v>
          </cell>
          <cell r="S36">
            <v>1</v>
          </cell>
          <cell r="T36">
            <v>1</v>
          </cell>
          <cell r="U36">
            <v>1</v>
          </cell>
          <cell r="V36">
            <v>1</v>
          </cell>
          <cell r="W36">
            <v>1</v>
          </cell>
          <cell r="X36">
            <v>1</v>
          </cell>
          <cell r="Y36">
            <v>1</v>
          </cell>
          <cell r="Z36">
            <v>1</v>
          </cell>
          <cell r="AA36">
            <v>1</v>
          </cell>
          <cell r="AB36">
            <v>1</v>
          </cell>
          <cell r="AC36">
            <v>1</v>
          </cell>
          <cell r="AD36">
            <v>1</v>
          </cell>
          <cell r="AE36">
            <v>1</v>
          </cell>
          <cell r="AF36">
            <v>1</v>
          </cell>
          <cell r="AG36">
            <v>1</v>
          </cell>
          <cell r="AH36">
            <v>1</v>
          </cell>
          <cell r="AI36">
            <v>1</v>
          </cell>
          <cell r="AJ36">
            <v>1</v>
          </cell>
          <cell r="AK36">
            <v>1</v>
          </cell>
          <cell r="AL36">
            <v>1</v>
          </cell>
          <cell r="AM36">
            <v>1</v>
          </cell>
          <cell r="AN36">
            <v>1</v>
          </cell>
          <cell r="AO36">
            <v>1</v>
          </cell>
          <cell r="AP36">
            <v>1</v>
          </cell>
          <cell r="AQ36">
            <v>1</v>
          </cell>
          <cell r="AR36">
            <v>1</v>
          </cell>
          <cell r="AS36">
            <v>1</v>
          </cell>
          <cell r="AT36">
            <v>1</v>
          </cell>
          <cell r="AU36">
            <v>1</v>
          </cell>
          <cell r="AV36">
            <v>1</v>
          </cell>
          <cell r="AW36">
            <v>1</v>
          </cell>
          <cell r="AX36">
            <v>1</v>
          </cell>
          <cell r="AY36">
            <v>1</v>
          </cell>
          <cell r="BB36" t="str">
            <v>[enter country-specific value]</v>
          </cell>
        </row>
        <row r="37">
          <cell r="A37" t="str">
            <v>xstore_solid_Dairy cattle</v>
          </cell>
          <cell r="B37" t="str">
            <v>-</v>
          </cell>
          <cell r="C37" t="str">
            <v>xstore_solid</v>
          </cell>
          <cell r="D37" t="str">
            <v>-</v>
          </cell>
          <cell r="E37" t="str">
            <v>Dairy cattle</v>
          </cell>
          <cell r="F37" t="str">
            <v>Fraction</v>
          </cell>
          <cell r="G37" t="str">
            <v>CS</v>
          </cell>
          <cell r="H37" t="str">
            <v>-</v>
          </cell>
          <cell r="I37" t="str">
            <v>Sheet MMS_TERT</v>
          </cell>
          <cell r="K37">
            <v>1</v>
          </cell>
          <cell r="L37">
            <v>1</v>
          </cell>
          <cell r="M37">
            <v>1</v>
          </cell>
          <cell r="N37">
            <v>1</v>
          </cell>
          <cell r="O37">
            <v>1</v>
          </cell>
          <cell r="P37">
            <v>1</v>
          </cell>
          <cell r="Q37">
            <v>1</v>
          </cell>
          <cell r="R37">
            <v>1</v>
          </cell>
          <cell r="S37">
            <v>1</v>
          </cell>
          <cell r="T37">
            <v>1</v>
          </cell>
          <cell r="U37">
            <v>0.99999999999999678</v>
          </cell>
          <cell r="V37">
            <v>0.99708673699275263</v>
          </cell>
          <cell r="W37">
            <v>0.99384775266734959</v>
          </cell>
          <cell r="X37">
            <v>0.99054547084713296</v>
          </cell>
          <cell r="Y37">
            <v>0.98712611044491361</v>
          </cell>
          <cell r="Z37">
            <v>0.98429947589397027</v>
          </cell>
          <cell r="AA37">
            <v>0.98093147841409911</v>
          </cell>
          <cell r="AB37">
            <v>0.97737717912385547</v>
          </cell>
          <cell r="AC37">
            <v>0.97420391058008993</v>
          </cell>
          <cell r="AD37">
            <v>0.93576429198903655</v>
          </cell>
          <cell r="AE37">
            <v>0.89518769376894591</v>
          </cell>
          <cell r="AF37">
            <v>0.85875599304818029</v>
          </cell>
          <cell r="AG37">
            <v>0.82354314068494949</v>
          </cell>
          <cell r="AH37">
            <v>0.78933764636179626</v>
          </cell>
          <cell r="AI37">
            <v>0.79123976636159277</v>
          </cell>
          <cell r="AJ37">
            <v>0.79388784682784896</v>
          </cell>
          <cell r="AK37">
            <v>0.80518186000462177</v>
          </cell>
          <cell r="AL37">
            <v>0.807220438467533</v>
          </cell>
          <cell r="AM37">
            <v>0.80927271410495949</v>
          </cell>
          <cell r="AN37">
            <v>0.80621582344757947</v>
          </cell>
          <cell r="AO37">
            <v>0.80924566998139968</v>
          </cell>
          <cell r="AP37">
            <v>0.81642616636635601</v>
          </cell>
          <cell r="AQ37">
            <v>0.81102710385914267</v>
          </cell>
          <cell r="AR37">
            <v>0.81774667732260986</v>
          </cell>
          <cell r="AS37">
            <v>0.8063015267019874</v>
          </cell>
          <cell r="AT37">
            <v>0.81870619912155573</v>
          </cell>
          <cell r="AU37">
            <v>0.81870619912155573</v>
          </cell>
          <cell r="AV37">
            <v>0.82285002156495635</v>
          </cell>
          <cell r="AW37">
            <v>0.82156364556699257</v>
          </cell>
          <cell r="AX37">
            <v>0.82156364556699257</v>
          </cell>
          <cell r="AY37">
            <v>0.82826301879268827</v>
          </cell>
          <cell r="BB37" t="str">
            <v>[enter country-specific value]</v>
          </cell>
        </row>
        <row r="38">
          <cell r="A38" t="str">
            <v>xstore_solid_Non-dairy cattle</v>
          </cell>
          <cell r="B38" t="str">
            <v>-</v>
          </cell>
          <cell r="C38" t="str">
            <v>xstore_solid</v>
          </cell>
          <cell r="D38" t="str">
            <v>-</v>
          </cell>
          <cell r="E38" t="str">
            <v>Non-dairy cattle</v>
          </cell>
          <cell r="F38" t="str">
            <v>Fraction</v>
          </cell>
          <cell r="G38" t="str">
            <v>CS</v>
          </cell>
          <cell r="H38" t="str">
            <v>-</v>
          </cell>
          <cell r="I38" t="str">
            <v>Sheet MMS_TERT</v>
          </cell>
          <cell r="K38">
            <v>1</v>
          </cell>
          <cell r="L38">
            <v>1</v>
          </cell>
          <cell r="M38">
            <v>1</v>
          </cell>
          <cell r="N38">
            <v>1</v>
          </cell>
          <cell r="O38">
            <v>1</v>
          </cell>
          <cell r="P38">
            <v>1</v>
          </cell>
          <cell r="Q38">
            <v>1</v>
          </cell>
          <cell r="R38">
            <v>1</v>
          </cell>
          <cell r="S38">
            <v>1</v>
          </cell>
          <cell r="T38">
            <v>1</v>
          </cell>
          <cell r="U38">
            <v>0.99999999999999722</v>
          </cell>
          <cell r="V38">
            <v>0.99951084949058089</v>
          </cell>
          <cell r="W38">
            <v>0.99900444183937687</v>
          </cell>
          <cell r="X38">
            <v>0.99848576690703195</v>
          </cell>
          <cell r="Y38">
            <v>0.99789298466367604</v>
          </cell>
          <cell r="Z38">
            <v>0.99737203004092623</v>
          </cell>
          <cell r="AA38">
            <v>0.99701641715741685</v>
          </cell>
          <cell r="AB38">
            <v>0.99643922012486674</v>
          </cell>
          <cell r="AC38">
            <v>0.9959181089469854</v>
          </cell>
          <cell r="AD38">
            <v>0.99020276475236224</v>
          </cell>
          <cell r="AE38">
            <v>0.98387453103227318</v>
          </cell>
          <cell r="AF38">
            <v>0.97868633695303553</v>
          </cell>
          <cell r="AG38">
            <v>0.97248445591362453</v>
          </cell>
          <cell r="AH38">
            <v>0.96748400065412399</v>
          </cell>
          <cell r="AI38">
            <v>0.97025420449518507</v>
          </cell>
          <cell r="AJ38">
            <v>0.96976297311617321</v>
          </cell>
          <cell r="AK38">
            <v>0.97168790322703158</v>
          </cell>
          <cell r="AL38">
            <v>0.96931945188473456</v>
          </cell>
          <cell r="AM38">
            <v>0.97390717464452903</v>
          </cell>
          <cell r="AN38">
            <v>0.97364974360940537</v>
          </cell>
          <cell r="AO38">
            <v>0.97584399716843351</v>
          </cell>
          <cell r="AP38">
            <v>0.97401967482362251</v>
          </cell>
          <cell r="AQ38">
            <v>0.97605743405900292</v>
          </cell>
          <cell r="AR38">
            <v>0.97708310640504203</v>
          </cell>
          <cell r="AS38">
            <v>0.97779940293662959</v>
          </cell>
          <cell r="AT38">
            <v>0.97708465524116395</v>
          </cell>
          <cell r="AU38">
            <v>0.978125657814925</v>
          </cell>
          <cell r="AV38">
            <v>0.97708465524116395</v>
          </cell>
          <cell r="AW38">
            <v>0.97708465524116395</v>
          </cell>
          <cell r="AX38">
            <v>0.978125657814925</v>
          </cell>
          <cell r="AY38">
            <v>0.97708465524116395</v>
          </cell>
          <cell r="BB38" t="str">
            <v>[enter country-specific value]</v>
          </cell>
        </row>
        <row r="39">
          <cell r="A39" t="str">
            <v>xstore_solid_Non-dairy cattle (calves)</v>
          </cell>
          <cell r="B39" t="str">
            <v>-</v>
          </cell>
          <cell r="C39" t="str">
            <v>xstore_solid</v>
          </cell>
          <cell r="D39" t="str">
            <v>-</v>
          </cell>
          <cell r="E39" t="str">
            <v>Non-dairy cattle (calves)</v>
          </cell>
          <cell r="F39" t="str">
            <v>Fraction</v>
          </cell>
          <cell r="G39" t="str">
            <v>CS</v>
          </cell>
          <cell r="H39" t="str">
            <v>-</v>
          </cell>
          <cell r="I39" t="str">
            <v>NE</v>
          </cell>
          <cell r="K39" t="str">
            <v>NE</v>
          </cell>
          <cell r="L39" t="str">
            <v>NE</v>
          </cell>
          <cell r="M39" t="str">
            <v>NE</v>
          </cell>
          <cell r="N39" t="str">
            <v>NE</v>
          </cell>
          <cell r="O39" t="str">
            <v>NE</v>
          </cell>
          <cell r="P39" t="str">
            <v>NE</v>
          </cell>
          <cell r="Q39" t="str">
            <v>NE</v>
          </cell>
          <cell r="R39" t="str">
            <v>NE</v>
          </cell>
          <cell r="S39" t="str">
            <v>NE</v>
          </cell>
          <cell r="T39" t="str">
            <v>NE</v>
          </cell>
          <cell r="U39" t="str">
            <v>NE</v>
          </cell>
          <cell r="V39" t="str">
            <v>NE</v>
          </cell>
          <cell r="W39" t="str">
            <v>NE</v>
          </cell>
          <cell r="X39" t="str">
            <v>NE</v>
          </cell>
          <cell r="Y39" t="str">
            <v>NE</v>
          </cell>
          <cell r="Z39" t="str">
            <v>NE</v>
          </cell>
          <cell r="AA39" t="str">
            <v>NE</v>
          </cell>
          <cell r="AB39" t="str">
            <v>NE</v>
          </cell>
          <cell r="AC39" t="str">
            <v>NE</v>
          </cell>
          <cell r="AD39" t="str">
            <v>NE</v>
          </cell>
          <cell r="AE39" t="str">
            <v>NE</v>
          </cell>
          <cell r="AF39" t="str">
            <v>NE</v>
          </cell>
          <cell r="AG39" t="str">
            <v>NE</v>
          </cell>
          <cell r="AH39" t="str">
            <v>NE</v>
          </cell>
          <cell r="AI39" t="str">
            <v>NE</v>
          </cell>
          <cell r="AJ39" t="str">
            <v>NE</v>
          </cell>
          <cell r="AK39" t="str">
            <v>NE</v>
          </cell>
          <cell r="AL39" t="str">
            <v>NE</v>
          </cell>
          <cell r="AM39" t="str">
            <v>NE</v>
          </cell>
          <cell r="AN39" t="str">
            <v>NE</v>
          </cell>
          <cell r="AO39" t="str">
            <v>NE</v>
          </cell>
          <cell r="AP39" t="str">
            <v>NE</v>
          </cell>
          <cell r="AQ39" t="str">
            <v>NE</v>
          </cell>
          <cell r="AR39" t="str">
            <v>NE</v>
          </cell>
          <cell r="AS39" t="str">
            <v>NE</v>
          </cell>
          <cell r="AT39" t="str">
            <v>NE</v>
          </cell>
          <cell r="AU39" t="str">
            <v>NE</v>
          </cell>
          <cell r="AV39" t="str">
            <v>NE</v>
          </cell>
          <cell r="AW39" t="str">
            <v>NE</v>
          </cell>
          <cell r="AX39" t="str">
            <v>NE</v>
          </cell>
          <cell r="AY39" t="str">
            <v>NE</v>
          </cell>
          <cell r="BB39" t="str">
            <v>NE</v>
          </cell>
        </row>
        <row r="40">
          <cell r="A40" t="str">
            <v>xstore_solid_Sheep</v>
          </cell>
          <cell r="B40" t="str">
            <v>-</v>
          </cell>
          <cell r="C40" t="str">
            <v>xstore_solid</v>
          </cell>
          <cell r="D40" t="str">
            <v>-</v>
          </cell>
          <cell r="E40" t="str">
            <v>Sheep</v>
          </cell>
          <cell r="F40" t="str">
            <v>Fraction</v>
          </cell>
          <cell r="G40" t="str">
            <v>CS</v>
          </cell>
          <cell r="H40" t="str">
            <v>-</v>
          </cell>
          <cell r="K40">
            <v>1</v>
          </cell>
          <cell r="L40">
            <v>1</v>
          </cell>
          <cell r="M40">
            <v>1</v>
          </cell>
          <cell r="N40">
            <v>1</v>
          </cell>
          <cell r="O40">
            <v>1</v>
          </cell>
          <cell r="P40">
            <v>1</v>
          </cell>
          <cell r="Q40">
            <v>1</v>
          </cell>
          <cell r="R40">
            <v>1</v>
          </cell>
          <cell r="S40">
            <v>1</v>
          </cell>
          <cell r="T40">
            <v>1</v>
          </cell>
          <cell r="U40">
            <v>1</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cell r="AK40">
            <v>1</v>
          </cell>
          <cell r="AL40">
            <v>1</v>
          </cell>
          <cell r="AM40">
            <v>1</v>
          </cell>
          <cell r="AN40">
            <v>1</v>
          </cell>
          <cell r="AO40">
            <v>1</v>
          </cell>
          <cell r="AP40">
            <v>1</v>
          </cell>
          <cell r="AQ40">
            <v>1</v>
          </cell>
          <cell r="AR40">
            <v>1</v>
          </cell>
          <cell r="AS40">
            <v>1</v>
          </cell>
          <cell r="AT40">
            <v>1</v>
          </cell>
          <cell r="AU40">
            <v>1</v>
          </cell>
          <cell r="AV40">
            <v>1</v>
          </cell>
          <cell r="AW40">
            <v>1</v>
          </cell>
          <cell r="AX40">
            <v>1</v>
          </cell>
          <cell r="AY40">
            <v>1</v>
          </cell>
          <cell r="BB40" t="str">
            <v>[enter country-specific value]</v>
          </cell>
        </row>
        <row r="41">
          <cell r="A41" t="str">
            <v>xstore_solid_Swine (finishing pigs)</v>
          </cell>
          <cell r="B41" t="str">
            <v>-</v>
          </cell>
          <cell r="C41" t="str">
            <v>xstore_solid</v>
          </cell>
          <cell r="D41" t="str">
            <v>-</v>
          </cell>
          <cell r="E41" t="str">
            <v>Swine (finishing pigs)</v>
          </cell>
          <cell r="F41" t="str">
            <v>Fraction</v>
          </cell>
          <cell r="G41" t="str">
            <v>CS</v>
          </cell>
          <cell r="H41" t="str">
            <v>-</v>
          </cell>
          <cell r="I41" t="str">
            <v>Sheet MMS_TERT</v>
          </cell>
          <cell r="K41">
            <v>1</v>
          </cell>
          <cell r="L41">
            <v>1</v>
          </cell>
          <cell r="M41">
            <v>1</v>
          </cell>
          <cell r="N41">
            <v>1</v>
          </cell>
          <cell r="O41">
            <v>1</v>
          </cell>
          <cell r="P41">
            <v>1</v>
          </cell>
          <cell r="Q41">
            <v>1</v>
          </cell>
          <cell r="R41">
            <v>1</v>
          </cell>
          <cell r="S41">
            <v>1</v>
          </cell>
          <cell r="T41">
            <v>1</v>
          </cell>
          <cell r="U41">
            <v>0.99999999999998801</v>
          </cell>
          <cell r="V41">
            <v>0.99975630454367193</v>
          </cell>
          <cell r="W41">
            <v>0.99950620446872418</v>
          </cell>
          <cell r="X41">
            <v>0.99919388626576233</v>
          </cell>
          <cell r="Y41">
            <v>0.9988401805249465</v>
          </cell>
          <cell r="Z41">
            <v>0.9984514497607978</v>
          </cell>
          <cell r="AA41">
            <v>0.99811449821830334</v>
          </cell>
          <cell r="AB41">
            <v>0.9978034875256272</v>
          </cell>
          <cell r="AC41">
            <v>0.99718225510283931</v>
          </cell>
          <cell r="AD41">
            <v>0.99165795305745652</v>
          </cell>
          <cell r="AE41">
            <v>0.9862975967900659</v>
          </cell>
          <cell r="AF41">
            <v>0.97641283666391543</v>
          </cell>
          <cell r="AG41">
            <v>0.96660569813929331</v>
          </cell>
          <cell r="AH41">
            <v>0.95257104900077028</v>
          </cell>
          <cell r="AI41">
            <v>0.95826698875038996</v>
          </cell>
          <cell r="AJ41">
            <v>0.96201379469801884</v>
          </cell>
          <cell r="AK41">
            <v>0.96792549997712884</v>
          </cell>
          <cell r="AL41">
            <v>0.96650946252301106</v>
          </cell>
          <cell r="AM41">
            <v>0.96906760885255949</v>
          </cell>
          <cell r="AN41">
            <v>0.97477174062811944</v>
          </cell>
          <cell r="AO41">
            <v>0.97371375173690122</v>
          </cell>
          <cell r="AP41">
            <v>0.96911464103197442</v>
          </cell>
          <cell r="AQ41">
            <v>0.97360155324432918</v>
          </cell>
          <cell r="AR41">
            <v>0.96633414275957807</v>
          </cell>
          <cell r="AS41">
            <v>0.96960909506887338</v>
          </cell>
          <cell r="AT41">
            <v>0.97158376751743725</v>
          </cell>
          <cell r="AU41">
            <v>0.9709744928850359</v>
          </cell>
          <cell r="AV41">
            <v>0.96633414275957807</v>
          </cell>
          <cell r="AW41">
            <v>0.97158376751743725</v>
          </cell>
          <cell r="AX41">
            <v>0.9709744928850359</v>
          </cell>
          <cell r="AY41">
            <v>0.96633414275957807</v>
          </cell>
          <cell r="BB41" t="str">
            <v>[enter country-specific value]</v>
          </cell>
        </row>
        <row r="42">
          <cell r="A42" t="str">
            <v>xstore_solid_Swine (sows)</v>
          </cell>
          <cell r="B42" t="str">
            <v>-</v>
          </cell>
          <cell r="C42" t="str">
            <v>xstore_solid</v>
          </cell>
          <cell r="D42" t="str">
            <v>-</v>
          </cell>
          <cell r="E42" t="str">
            <v>Swine (sows)</v>
          </cell>
          <cell r="F42" t="str">
            <v>Fraction</v>
          </cell>
          <cell r="G42" t="str">
            <v>CS</v>
          </cell>
          <cell r="H42" t="str">
            <v>-</v>
          </cell>
          <cell r="I42" t="str">
            <v>Sheet MMS_TERT</v>
          </cell>
          <cell r="K42">
            <v>1</v>
          </cell>
          <cell r="L42">
            <v>1</v>
          </cell>
          <cell r="M42">
            <v>1</v>
          </cell>
          <cell r="N42">
            <v>1</v>
          </cell>
          <cell r="O42">
            <v>1</v>
          </cell>
          <cell r="P42">
            <v>1</v>
          </cell>
          <cell r="Q42">
            <v>1</v>
          </cell>
          <cell r="R42">
            <v>1</v>
          </cell>
          <cell r="S42">
            <v>1</v>
          </cell>
          <cell r="T42">
            <v>1</v>
          </cell>
          <cell r="U42">
            <v>0.99999999999995259</v>
          </cell>
          <cell r="V42">
            <v>1</v>
          </cell>
          <cell r="W42">
            <v>1</v>
          </cell>
          <cell r="X42">
            <v>1</v>
          </cell>
          <cell r="Y42">
            <v>1</v>
          </cell>
          <cell r="Z42">
            <v>1</v>
          </cell>
          <cell r="AA42">
            <v>1</v>
          </cell>
          <cell r="AB42">
            <v>1</v>
          </cell>
          <cell r="AC42">
            <v>1</v>
          </cell>
          <cell r="AD42">
            <v>1</v>
          </cell>
          <cell r="AE42">
            <v>1</v>
          </cell>
          <cell r="AF42">
            <v>1</v>
          </cell>
          <cell r="AG42">
            <v>1</v>
          </cell>
          <cell r="AH42">
            <v>1</v>
          </cell>
          <cell r="AI42">
            <v>1</v>
          </cell>
          <cell r="AJ42">
            <v>1</v>
          </cell>
          <cell r="AK42">
            <v>1</v>
          </cell>
          <cell r="AL42">
            <v>1</v>
          </cell>
          <cell r="AM42">
            <v>1</v>
          </cell>
          <cell r="AN42">
            <v>1</v>
          </cell>
          <cell r="AO42">
            <v>1</v>
          </cell>
          <cell r="AP42">
            <v>1</v>
          </cell>
          <cell r="AQ42">
            <v>1</v>
          </cell>
          <cell r="AR42">
            <v>1</v>
          </cell>
          <cell r="AS42">
            <v>1</v>
          </cell>
          <cell r="AT42">
            <v>1</v>
          </cell>
          <cell r="AU42">
            <v>1</v>
          </cell>
          <cell r="AV42">
            <v>1</v>
          </cell>
          <cell r="AW42">
            <v>1</v>
          </cell>
          <cell r="AX42">
            <v>1</v>
          </cell>
          <cell r="AY42">
            <v>1</v>
          </cell>
          <cell r="BB42" t="str">
            <v>[enter country-specific value]</v>
          </cell>
        </row>
        <row r="43">
          <cell r="A43" t="str">
            <v>xstore_solid_Buffalo</v>
          </cell>
          <cell r="B43" t="str">
            <v>-</v>
          </cell>
          <cell r="C43" t="str">
            <v>xstore_solid</v>
          </cell>
          <cell r="D43" t="str">
            <v>-</v>
          </cell>
          <cell r="E43" t="str">
            <v>Buffalo</v>
          </cell>
          <cell r="F43" t="str">
            <v>Fraction</v>
          </cell>
          <cell r="G43" t="str">
            <v>CS</v>
          </cell>
          <cell r="H43" t="str">
            <v>-</v>
          </cell>
          <cell r="I43" t="str">
            <v>NE</v>
          </cell>
          <cell r="K43" t="str">
            <v>NE</v>
          </cell>
          <cell r="L43" t="str">
            <v>NE</v>
          </cell>
          <cell r="M43" t="str">
            <v>NE</v>
          </cell>
          <cell r="N43" t="str">
            <v>NE</v>
          </cell>
          <cell r="O43" t="str">
            <v>NE</v>
          </cell>
          <cell r="P43" t="str">
            <v>NE</v>
          </cell>
          <cell r="Q43" t="str">
            <v>NE</v>
          </cell>
          <cell r="R43" t="str">
            <v>NE</v>
          </cell>
          <cell r="S43" t="str">
            <v>NE</v>
          </cell>
          <cell r="T43" t="str">
            <v>NE</v>
          </cell>
          <cell r="U43" t="str">
            <v>NE</v>
          </cell>
          <cell r="V43" t="str">
            <v>NE</v>
          </cell>
          <cell r="W43" t="str">
            <v>NE</v>
          </cell>
          <cell r="X43" t="str">
            <v>NE</v>
          </cell>
          <cell r="Y43" t="str">
            <v>NE</v>
          </cell>
          <cell r="Z43" t="str">
            <v>NE</v>
          </cell>
          <cell r="AA43" t="str">
            <v>NE</v>
          </cell>
          <cell r="AB43" t="str">
            <v>NE</v>
          </cell>
          <cell r="AC43" t="str">
            <v>NE</v>
          </cell>
          <cell r="AD43" t="str">
            <v>NE</v>
          </cell>
          <cell r="AE43" t="str">
            <v>NE</v>
          </cell>
          <cell r="AF43" t="str">
            <v>NE</v>
          </cell>
          <cell r="AG43" t="str">
            <v>NE</v>
          </cell>
          <cell r="AH43" t="str">
            <v>NE</v>
          </cell>
          <cell r="AI43" t="str">
            <v>NE</v>
          </cell>
          <cell r="AJ43" t="str">
            <v>NE</v>
          </cell>
          <cell r="AK43" t="str">
            <v>NE</v>
          </cell>
          <cell r="AL43" t="str">
            <v>NE</v>
          </cell>
          <cell r="AM43" t="str">
            <v>NE</v>
          </cell>
          <cell r="AN43" t="str">
            <v>NE</v>
          </cell>
          <cell r="AO43" t="str">
            <v>NE</v>
          </cell>
          <cell r="AP43" t="str">
            <v>NE</v>
          </cell>
          <cell r="AQ43" t="str">
            <v>NE</v>
          </cell>
          <cell r="AR43" t="str">
            <v>NE</v>
          </cell>
          <cell r="AS43" t="str">
            <v>NE</v>
          </cell>
          <cell r="AT43" t="str">
            <v>NE</v>
          </cell>
          <cell r="AU43" t="str">
            <v>NE</v>
          </cell>
          <cell r="AV43" t="str">
            <v>NE</v>
          </cell>
          <cell r="AW43" t="str">
            <v>NE</v>
          </cell>
          <cell r="AX43" t="str">
            <v>NE</v>
          </cell>
          <cell r="AY43" t="str">
            <v>NE</v>
          </cell>
          <cell r="BB43" t="str">
            <v>NE</v>
          </cell>
        </row>
        <row r="44">
          <cell r="A44" t="str">
            <v>xstore_solid_Goats</v>
          </cell>
          <cell r="B44" t="str">
            <v>-</v>
          </cell>
          <cell r="C44" t="str">
            <v>xstore_solid</v>
          </cell>
          <cell r="D44" t="str">
            <v>-</v>
          </cell>
          <cell r="E44" t="str">
            <v>Goats</v>
          </cell>
          <cell r="F44" t="str">
            <v>Fraction</v>
          </cell>
          <cell r="G44" t="str">
            <v>CS</v>
          </cell>
          <cell r="H44" t="str">
            <v>-</v>
          </cell>
          <cell r="I44" t="str">
            <v>[enter country-specific source]</v>
          </cell>
          <cell r="K44">
            <v>1</v>
          </cell>
          <cell r="L44">
            <v>1</v>
          </cell>
          <cell r="M44">
            <v>1</v>
          </cell>
          <cell r="N44">
            <v>1</v>
          </cell>
          <cell r="O44">
            <v>1</v>
          </cell>
          <cell r="P44">
            <v>1</v>
          </cell>
          <cell r="Q44">
            <v>1</v>
          </cell>
          <cell r="R44">
            <v>1</v>
          </cell>
          <cell r="S44">
            <v>1</v>
          </cell>
          <cell r="T44">
            <v>1</v>
          </cell>
          <cell r="U44">
            <v>1</v>
          </cell>
          <cell r="V44">
            <v>1</v>
          </cell>
          <cell r="W44">
            <v>1</v>
          </cell>
          <cell r="X44">
            <v>1</v>
          </cell>
          <cell r="Y44">
            <v>1</v>
          </cell>
          <cell r="Z44">
            <v>1</v>
          </cell>
          <cell r="AA44">
            <v>1</v>
          </cell>
          <cell r="AB44">
            <v>1</v>
          </cell>
          <cell r="AC44">
            <v>1</v>
          </cell>
          <cell r="AD44">
            <v>1</v>
          </cell>
          <cell r="AE44">
            <v>1</v>
          </cell>
          <cell r="AF44">
            <v>1</v>
          </cell>
          <cell r="AG44">
            <v>1</v>
          </cell>
          <cell r="AH44">
            <v>1</v>
          </cell>
          <cell r="AI44">
            <v>1</v>
          </cell>
          <cell r="AJ44">
            <v>1</v>
          </cell>
          <cell r="AK44">
            <v>1</v>
          </cell>
          <cell r="AL44">
            <v>1</v>
          </cell>
          <cell r="AM44">
            <v>1</v>
          </cell>
          <cell r="AN44">
            <v>1</v>
          </cell>
          <cell r="AO44">
            <v>1</v>
          </cell>
          <cell r="AP44">
            <v>1</v>
          </cell>
          <cell r="AQ44">
            <v>1</v>
          </cell>
          <cell r="AR44">
            <v>1</v>
          </cell>
          <cell r="AS44">
            <v>1</v>
          </cell>
          <cell r="AT44">
            <v>1</v>
          </cell>
          <cell r="AU44">
            <v>1</v>
          </cell>
          <cell r="AV44">
            <v>1</v>
          </cell>
          <cell r="AW44">
            <v>1</v>
          </cell>
          <cell r="AX44">
            <v>1</v>
          </cell>
          <cell r="AY44">
            <v>1</v>
          </cell>
          <cell r="BB44" t="str">
            <v>[enter country-specific value]</v>
          </cell>
        </row>
        <row r="45">
          <cell r="A45" t="str">
            <v>xstore_solid_Horses</v>
          </cell>
          <cell r="B45" t="str">
            <v>-</v>
          </cell>
          <cell r="C45" t="str">
            <v>xstore_solid</v>
          </cell>
          <cell r="D45" t="str">
            <v>-</v>
          </cell>
          <cell r="E45" t="str">
            <v>Horses</v>
          </cell>
          <cell r="F45" t="str">
            <v>Fraction</v>
          </cell>
          <cell r="G45" t="str">
            <v>CS</v>
          </cell>
          <cell r="H45" t="str">
            <v>-</v>
          </cell>
          <cell r="I45" t="str">
            <v>[enter country-specific source]</v>
          </cell>
          <cell r="K45">
            <v>1</v>
          </cell>
          <cell r="L45">
            <v>1</v>
          </cell>
          <cell r="M45">
            <v>1</v>
          </cell>
          <cell r="N45">
            <v>1</v>
          </cell>
          <cell r="O45">
            <v>1</v>
          </cell>
          <cell r="P45">
            <v>1</v>
          </cell>
          <cell r="Q45">
            <v>1</v>
          </cell>
          <cell r="R45">
            <v>1</v>
          </cell>
          <cell r="S45">
            <v>1</v>
          </cell>
          <cell r="T45">
            <v>1</v>
          </cell>
          <cell r="U45">
            <v>1</v>
          </cell>
          <cell r="V45">
            <v>1</v>
          </cell>
          <cell r="W45">
            <v>1</v>
          </cell>
          <cell r="X45">
            <v>1</v>
          </cell>
          <cell r="Y45">
            <v>1</v>
          </cell>
          <cell r="Z45">
            <v>1</v>
          </cell>
          <cell r="AA45">
            <v>1</v>
          </cell>
          <cell r="AB45">
            <v>1</v>
          </cell>
          <cell r="AC45">
            <v>1</v>
          </cell>
          <cell r="AD45">
            <v>1</v>
          </cell>
          <cell r="AE45">
            <v>1</v>
          </cell>
          <cell r="AF45">
            <v>1</v>
          </cell>
          <cell r="AG45">
            <v>1</v>
          </cell>
          <cell r="AH45">
            <v>1</v>
          </cell>
          <cell r="AI45">
            <v>1</v>
          </cell>
          <cell r="AJ45">
            <v>1</v>
          </cell>
          <cell r="AK45">
            <v>1</v>
          </cell>
          <cell r="AL45">
            <v>1</v>
          </cell>
          <cell r="AM45">
            <v>1</v>
          </cell>
          <cell r="AN45">
            <v>1</v>
          </cell>
          <cell r="AO45">
            <v>1</v>
          </cell>
          <cell r="AP45">
            <v>1</v>
          </cell>
          <cell r="AQ45">
            <v>1</v>
          </cell>
          <cell r="AR45">
            <v>1</v>
          </cell>
          <cell r="AS45">
            <v>1</v>
          </cell>
          <cell r="AT45">
            <v>1</v>
          </cell>
          <cell r="AU45">
            <v>1</v>
          </cell>
          <cell r="AV45">
            <v>1</v>
          </cell>
          <cell r="AW45">
            <v>1</v>
          </cell>
          <cell r="AX45">
            <v>1</v>
          </cell>
          <cell r="AY45">
            <v>1</v>
          </cell>
          <cell r="BB45" t="str">
            <v>[enter country-specific value]</v>
          </cell>
        </row>
        <row r="46">
          <cell r="A46" t="str">
            <v>xstore_solid_Mules and asses</v>
          </cell>
          <cell r="B46" t="str">
            <v>-</v>
          </cell>
          <cell r="C46" t="str">
            <v>xstore_solid</v>
          </cell>
          <cell r="D46" t="str">
            <v>-</v>
          </cell>
          <cell r="E46" t="str">
            <v>Mules and asses</v>
          </cell>
          <cell r="F46" t="str">
            <v>Fraction</v>
          </cell>
          <cell r="G46" t="str">
            <v>CS</v>
          </cell>
          <cell r="H46" t="str">
            <v>-</v>
          </cell>
          <cell r="I46" t="str">
            <v>NE</v>
          </cell>
          <cell r="K46" t="str">
            <v>NE</v>
          </cell>
          <cell r="L46" t="str">
            <v>NE</v>
          </cell>
          <cell r="M46" t="str">
            <v>NE</v>
          </cell>
          <cell r="N46" t="str">
            <v>NE</v>
          </cell>
          <cell r="O46" t="str">
            <v>NE</v>
          </cell>
          <cell r="P46" t="str">
            <v>NE</v>
          </cell>
          <cell r="Q46" t="str">
            <v>NE</v>
          </cell>
          <cell r="R46" t="str">
            <v>NE</v>
          </cell>
          <cell r="S46" t="str">
            <v>NE</v>
          </cell>
          <cell r="T46" t="str">
            <v>NE</v>
          </cell>
          <cell r="U46" t="str">
            <v>NE</v>
          </cell>
          <cell r="V46" t="str">
            <v>NE</v>
          </cell>
          <cell r="W46" t="str">
            <v>NE</v>
          </cell>
          <cell r="X46" t="str">
            <v>NE</v>
          </cell>
          <cell r="Y46" t="str">
            <v>NE</v>
          </cell>
          <cell r="Z46" t="str">
            <v>NE</v>
          </cell>
          <cell r="AA46" t="str">
            <v>NE</v>
          </cell>
          <cell r="AB46" t="str">
            <v>NE</v>
          </cell>
          <cell r="AC46" t="str">
            <v>NE</v>
          </cell>
          <cell r="AD46" t="str">
            <v>NE</v>
          </cell>
          <cell r="AE46" t="str">
            <v>NE</v>
          </cell>
          <cell r="AF46" t="str">
            <v>NE</v>
          </cell>
          <cell r="AG46" t="str">
            <v>NE</v>
          </cell>
          <cell r="AH46" t="str">
            <v>NE</v>
          </cell>
          <cell r="AI46" t="str">
            <v>NE</v>
          </cell>
          <cell r="AJ46" t="str">
            <v>NE</v>
          </cell>
          <cell r="AK46" t="str">
            <v>NE</v>
          </cell>
          <cell r="AL46" t="str">
            <v>NE</v>
          </cell>
          <cell r="AM46" t="str">
            <v>NE</v>
          </cell>
          <cell r="AN46" t="str">
            <v>NE</v>
          </cell>
          <cell r="AO46" t="str">
            <v>NE</v>
          </cell>
          <cell r="AP46" t="str">
            <v>NE</v>
          </cell>
          <cell r="AQ46" t="str">
            <v>NE</v>
          </cell>
          <cell r="AR46" t="str">
            <v>NE</v>
          </cell>
          <cell r="AS46" t="str">
            <v>NE</v>
          </cell>
          <cell r="AT46" t="str">
            <v>NE</v>
          </cell>
          <cell r="AU46" t="str">
            <v>NE</v>
          </cell>
          <cell r="AV46" t="str">
            <v>NE</v>
          </cell>
          <cell r="AW46" t="str">
            <v>NE</v>
          </cell>
          <cell r="AX46" t="str">
            <v>NE</v>
          </cell>
          <cell r="AY46" t="str">
            <v>NE</v>
          </cell>
          <cell r="BB46" t="str">
            <v>NE</v>
          </cell>
        </row>
        <row r="47">
          <cell r="A47" t="str">
            <v>xstore_solid_Laying hens</v>
          </cell>
          <cell r="B47" t="str">
            <v>-</v>
          </cell>
          <cell r="C47" t="str">
            <v>xstore_solid</v>
          </cell>
          <cell r="D47" t="str">
            <v>-</v>
          </cell>
          <cell r="E47" t="str">
            <v>Laying hens</v>
          </cell>
          <cell r="F47" t="str">
            <v>Fraction</v>
          </cell>
          <cell r="G47" t="str">
            <v>CS</v>
          </cell>
          <cell r="H47" t="str">
            <v>-</v>
          </cell>
          <cell r="I47" t="str">
            <v>[enter country-specific source]</v>
          </cell>
          <cell r="K47">
            <v>1</v>
          </cell>
          <cell r="L47">
            <v>1</v>
          </cell>
          <cell r="M47">
            <v>1</v>
          </cell>
          <cell r="N47">
            <v>1</v>
          </cell>
          <cell r="O47">
            <v>1</v>
          </cell>
          <cell r="P47">
            <v>1</v>
          </cell>
          <cell r="Q47">
            <v>1</v>
          </cell>
          <cell r="R47">
            <v>1</v>
          </cell>
          <cell r="S47">
            <v>1</v>
          </cell>
          <cell r="T47">
            <v>1</v>
          </cell>
          <cell r="U47">
            <v>1</v>
          </cell>
          <cell r="V47">
            <v>1</v>
          </cell>
          <cell r="W47">
            <v>1</v>
          </cell>
          <cell r="X47">
            <v>1</v>
          </cell>
          <cell r="Y47">
            <v>1</v>
          </cell>
          <cell r="Z47">
            <v>1</v>
          </cell>
          <cell r="AA47">
            <v>1</v>
          </cell>
          <cell r="AB47">
            <v>1</v>
          </cell>
          <cell r="AC47">
            <v>1</v>
          </cell>
          <cell r="AD47">
            <v>1</v>
          </cell>
          <cell r="AE47">
            <v>1</v>
          </cell>
          <cell r="AF47">
            <v>1</v>
          </cell>
          <cell r="AG47">
            <v>1</v>
          </cell>
          <cell r="AH47">
            <v>1</v>
          </cell>
          <cell r="AI47">
            <v>1</v>
          </cell>
          <cell r="AJ47">
            <v>1</v>
          </cell>
          <cell r="AK47">
            <v>1</v>
          </cell>
          <cell r="AL47">
            <v>1</v>
          </cell>
          <cell r="AM47">
            <v>1</v>
          </cell>
          <cell r="AN47">
            <v>1</v>
          </cell>
          <cell r="AO47">
            <v>1</v>
          </cell>
          <cell r="AP47">
            <v>1</v>
          </cell>
          <cell r="AQ47">
            <v>1</v>
          </cell>
          <cell r="AR47">
            <v>1</v>
          </cell>
          <cell r="AS47">
            <v>1</v>
          </cell>
          <cell r="AT47">
            <v>1</v>
          </cell>
          <cell r="AU47">
            <v>1</v>
          </cell>
          <cell r="AV47">
            <v>1</v>
          </cell>
          <cell r="AW47">
            <v>1</v>
          </cell>
          <cell r="AX47">
            <v>1</v>
          </cell>
          <cell r="AY47">
            <v>1</v>
          </cell>
          <cell r="BB47" t="str">
            <v>[enter country-specific value]</v>
          </cell>
        </row>
        <row r="48">
          <cell r="A48" t="str">
            <v>xstore_solid_Broilers</v>
          </cell>
          <cell r="B48" t="str">
            <v>-</v>
          </cell>
          <cell r="C48" t="str">
            <v>xstore_solid</v>
          </cell>
          <cell r="D48" t="str">
            <v>-</v>
          </cell>
          <cell r="E48" t="str">
            <v>Broilers</v>
          </cell>
          <cell r="F48" t="str">
            <v>Fraction</v>
          </cell>
          <cell r="G48" t="str">
            <v>CS</v>
          </cell>
          <cell r="H48" t="str">
            <v>-</v>
          </cell>
          <cell r="I48" t="str">
            <v>[enter country-specific source]</v>
          </cell>
          <cell r="K48">
            <v>1</v>
          </cell>
          <cell r="L48">
            <v>1</v>
          </cell>
          <cell r="M48">
            <v>1</v>
          </cell>
          <cell r="N48">
            <v>1</v>
          </cell>
          <cell r="O48">
            <v>1</v>
          </cell>
          <cell r="P48">
            <v>1</v>
          </cell>
          <cell r="Q48">
            <v>1</v>
          </cell>
          <cell r="R48">
            <v>1</v>
          </cell>
          <cell r="S48">
            <v>1</v>
          </cell>
          <cell r="T48">
            <v>1</v>
          </cell>
          <cell r="U48">
            <v>1</v>
          </cell>
          <cell r="V48">
            <v>1</v>
          </cell>
          <cell r="W48">
            <v>1</v>
          </cell>
          <cell r="X48">
            <v>1</v>
          </cell>
          <cell r="Y48">
            <v>1</v>
          </cell>
          <cell r="Z48">
            <v>1</v>
          </cell>
          <cell r="AA48">
            <v>1</v>
          </cell>
          <cell r="AB48">
            <v>1</v>
          </cell>
          <cell r="AC48">
            <v>1</v>
          </cell>
          <cell r="AD48">
            <v>1</v>
          </cell>
          <cell r="AE48">
            <v>1</v>
          </cell>
          <cell r="AF48">
            <v>1</v>
          </cell>
          <cell r="AG48">
            <v>1</v>
          </cell>
          <cell r="AH48">
            <v>1</v>
          </cell>
          <cell r="AI48">
            <v>1</v>
          </cell>
          <cell r="AJ48">
            <v>1</v>
          </cell>
          <cell r="AK48">
            <v>0.59</v>
          </cell>
          <cell r="AL48">
            <v>0.57999999999999996</v>
          </cell>
          <cell r="AM48">
            <v>0.56999999999999995</v>
          </cell>
          <cell r="AN48">
            <v>0.61</v>
          </cell>
          <cell r="AO48">
            <v>0.65</v>
          </cell>
          <cell r="AP48">
            <v>0.66500000000000004</v>
          </cell>
          <cell r="AQ48">
            <v>0.69666666666666699</v>
          </cell>
          <cell r="AR48">
            <v>0.69666666666666699</v>
          </cell>
          <cell r="AS48">
            <v>0.71777777777777796</v>
          </cell>
          <cell r="AT48">
            <v>0.69666666666666699</v>
          </cell>
          <cell r="AU48">
            <v>0.72416666666666696</v>
          </cell>
          <cell r="AV48">
            <v>0.75166666666666704</v>
          </cell>
          <cell r="AW48">
            <v>0.77916666666666701</v>
          </cell>
          <cell r="AX48">
            <v>0.80666666666666698</v>
          </cell>
          <cell r="AY48">
            <v>0.83416666666666694</v>
          </cell>
          <cell r="BB48" t="str">
            <v>[enter country-specific value]</v>
          </cell>
        </row>
        <row r="49">
          <cell r="A49" t="str">
            <v>xstore_solid_Turkeys</v>
          </cell>
          <cell r="B49" t="str">
            <v>-</v>
          </cell>
          <cell r="C49" t="str">
            <v>xstore_solid</v>
          </cell>
          <cell r="D49" t="str">
            <v>-</v>
          </cell>
          <cell r="E49" t="str">
            <v>Turkeys</v>
          </cell>
          <cell r="F49" t="str">
            <v>Fraction</v>
          </cell>
          <cell r="G49" t="str">
            <v>CS</v>
          </cell>
          <cell r="H49" t="str">
            <v>-</v>
          </cell>
          <cell r="I49" t="str">
            <v>[enter country-specific source]</v>
          </cell>
          <cell r="K49">
            <v>1</v>
          </cell>
          <cell r="L49">
            <v>1</v>
          </cell>
          <cell r="M49">
            <v>1</v>
          </cell>
          <cell r="N49">
            <v>1</v>
          </cell>
          <cell r="O49">
            <v>1</v>
          </cell>
          <cell r="P49">
            <v>1</v>
          </cell>
          <cell r="Q49">
            <v>1</v>
          </cell>
          <cell r="R49">
            <v>1</v>
          </cell>
          <cell r="S49">
            <v>1</v>
          </cell>
          <cell r="T49">
            <v>1</v>
          </cell>
          <cell r="U49">
            <v>1</v>
          </cell>
          <cell r="V49">
            <v>1</v>
          </cell>
          <cell r="W49">
            <v>1</v>
          </cell>
          <cell r="X49">
            <v>1</v>
          </cell>
          <cell r="Y49">
            <v>1</v>
          </cell>
          <cell r="Z49">
            <v>1</v>
          </cell>
          <cell r="AA49">
            <v>1</v>
          </cell>
          <cell r="AB49">
            <v>1</v>
          </cell>
          <cell r="AC49">
            <v>1</v>
          </cell>
          <cell r="AD49">
            <v>1</v>
          </cell>
          <cell r="AE49">
            <v>1</v>
          </cell>
          <cell r="AF49">
            <v>1</v>
          </cell>
          <cell r="AG49">
            <v>1</v>
          </cell>
          <cell r="AH49">
            <v>1</v>
          </cell>
          <cell r="AI49">
            <v>1</v>
          </cell>
          <cell r="AJ49">
            <v>1</v>
          </cell>
          <cell r="AK49">
            <v>1</v>
          </cell>
          <cell r="AL49">
            <v>1</v>
          </cell>
          <cell r="AM49">
            <v>1</v>
          </cell>
          <cell r="AN49">
            <v>1</v>
          </cell>
          <cell r="AO49">
            <v>1</v>
          </cell>
          <cell r="AP49">
            <v>1</v>
          </cell>
          <cell r="AQ49">
            <v>1</v>
          </cell>
          <cell r="AR49">
            <v>1</v>
          </cell>
          <cell r="AS49">
            <v>1</v>
          </cell>
          <cell r="AT49">
            <v>1</v>
          </cell>
          <cell r="AU49">
            <v>1</v>
          </cell>
          <cell r="AV49">
            <v>1</v>
          </cell>
          <cell r="AW49">
            <v>1</v>
          </cell>
          <cell r="AX49">
            <v>1</v>
          </cell>
          <cell r="AY49">
            <v>1</v>
          </cell>
          <cell r="BB49" t="str">
            <v>[enter country-specific value]</v>
          </cell>
        </row>
        <row r="50">
          <cell r="A50" t="str">
            <v>xstore_solid_Other poultry (ducks)</v>
          </cell>
          <cell r="B50" t="str">
            <v>-</v>
          </cell>
          <cell r="C50" t="str">
            <v>xstore_solid</v>
          </cell>
          <cell r="D50" t="str">
            <v>-</v>
          </cell>
          <cell r="E50" t="str">
            <v>Other poultry (ducks)</v>
          </cell>
          <cell r="F50" t="str">
            <v>Fraction</v>
          </cell>
          <cell r="G50" t="str">
            <v>CS</v>
          </cell>
          <cell r="H50" t="str">
            <v>-</v>
          </cell>
          <cell r="I50" t="str">
            <v>[enter country-specific source]</v>
          </cell>
          <cell r="K50">
            <v>1</v>
          </cell>
          <cell r="L50">
            <v>1</v>
          </cell>
          <cell r="M50">
            <v>1</v>
          </cell>
          <cell r="N50">
            <v>1</v>
          </cell>
          <cell r="O50">
            <v>1</v>
          </cell>
          <cell r="P50">
            <v>1</v>
          </cell>
          <cell r="Q50">
            <v>1</v>
          </cell>
          <cell r="R50">
            <v>1</v>
          </cell>
          <cell r="S50">
            <v>1</v>
          </cell>
          <cell r="T50">
            <v>1</v>
          </cell>
          <cell r="U50">
            <v>1</v>
          </cell>
          <cell r="V50">
            <v>1</v>
          </cell>
          <cell r="W50">
            <v>1</v>
          </cell>
          <cell r="X50">
            <v>1</v>
          </cell>
          <cell r="Y50">
            <v>1</v>
          </cell>
          <cell r="Z50">
            <v>1</v>
          </cell>
          <cell r="AA50">
            <v>1</v>
          </cell>
          <cell r="AB50">
            <v>1</v>
          </cell>
          <cell r="AC50">
            <v>1</v>
          </cell>
          <cell r="AD50">
            <v>1</v>
          </cell>
          <cell r="AE50">
            <v>1</v>
          </cell>
          <cell r="AF50">
            <v>1</v>
          </cell>
          <cell r="AG50">
            <v>1</v>
          </cell>
          <cell r="AH50">
            <v>1</v>
          </cell>
          <cell r="AI50">
            <v>1</v>
          </cell>
          <cell r="AJ50">
            <v>1</v>
          </cell>
          <cell r="AK50">
            <v>1</v>
          </cell>
          <cell r="AL50">
            <v>1</v>
          </cell>
          <cell r="AM50">
            <v>1</v>
          </cell>
          <cell r="AN50">
            <v>1</v>
          </cell>
          <cell r="AO50">
            <v>1</v>
          </cell>
          <cell r="AP50">
            <v>1</v>
          </cell>
          <cell r="AQ50">
            <v>1</v>
          </cell>
          <cell r="AR50">
            <v>1</v>
          </cell>
          <cell r="AS50">
            <v>1</v>
          </cell>
          <cell r="AT50">
            <v>1</v>
          </cell>
          <cell r="AU50">
            <v>1</v>
          </cell>
          <cell r="AV50">
            <v>1</v>
          </cell>
          <cell r="AW50">
            <v>1</v>
          </cell>
          <cell r="AX50">
            <v>1</v>
          </cell>
          <cell r="AY50">
            <v>1</v>
          </cell>
          <cell r="BB50" t="str">
            <v>[enter country-specific value]</v>
          </cell>
        </row>
        <row r="51">
          <cell r="A51" t="str">
            <v>xstore_solid_Other poultry (geese)</v>
          </cell>
          <cell r="B51" t="str">
            <v>-</v>
          </cell>
          <cell r="C51" t="str">
            <v>xstore_solid</v>
          </cell>
          <cell r="D51" t="str">
            <v>-</v>
          </cell>
          <cell r="E51" t="str">
            <v>Other poultry (geese)</v>
          </cell>
          <cell r="F51" t="str">
            <v>Fraction</v>
          </cell>
          <cell r="G51" t="str">
            <v>CS</v>
          </cell>
          <cell r="H51" t="str">
            <v>-</v>
          </cell>
          <cell r="I51" t="str">
            <v>[enter country-specific source]</v>
          </cell>
          <cell r="K51">
            <v>1</v>
          </cell>
          <cell r="L51">
            <v>1</v>
          </cell>
          <cell r="M51">
            <v>1</v>
          </cell>
          <cell r="N51">
            <v>1</v>
          </cell>
          <cell r="O51">
            <v>1</v>
          </cell>
          <cell r="P51">
            <v>1</v>
          </cell>
          <cell r="Q51">
            <v>1</v>
          </cell>
          <cell r="R51">
            <v>1</v>
          </cell>
          <cell r="S51">
            <v>1</v>
          </cell>
          <cell r="T51">
            <v>1</v>
          </cell>
          <cell r="U51">
            <v>1</v>
          </cell>
          <cell r="V51">
            <v>1</v>
          </cell>
          <cell r="W51">
            <v>1</v>
          </cell>
          <cell r="X51">
            <v>1</v>
          </cell>
          <cell r="Y51">
            <v>1</v>
          </cell>
          <cell r="Z51">
            <v>1</v>
          </cell>
          <cell r="AA51">
            <v>1</v>
          </cell>
          <cell r="AB51">
            <v>1</v>
          </cell>
          <cell r="AC51">
            <v>1</v>
          </cell>
          <cell r="AD51">
            <v>1</v>
          </cell>
          <cell r="AE51">
            <v>1</v>
          </cell>
          <cell r="AF51">
            <v>1</v>
          </cell>
          <cell r="AG51">
            <v>1</v>
          </cell>
          <cell r="AH51">
            <v>1</v>
          </cell>
          <cell r="AI51">
            <v>1</v>
          </cell>
          <cell r="AJ51">
            <v>1</v>
          </cell>
          <cell r="AK51">
            <v>1</v>
          </cell>
          <cell r="AL51">
            <v>1</v>
          </cell>
          <cell r="AM51">
            <v>1</v>
          </cell>
          <cell r="AN51">
            <v>1</v>
          </cell>
          <cell r="AO51">
            <v>1</v>
          </cell>
          <cell r="AP51">
            <v>1</v>
          </cell>
          <cell r="AQ51">
            <v>1</v>
          </cell>
          <cell r="AR51">
            <v>1</v>
          </cell>
          <cell r="AS51">
            <v>1</v>
          </cell>
          <cell r="AT51">
            <v>1</v>
          </cell>
          <cell r="AU51">
            <v>1</v>
          </cell>
          <cell r="AV51">
            <v>1</v>
          </cell>
          <cell r="AW51">
            <v>1</v>
          </cell>
          <cell r="AX51">
            <v>1</v>
          </cell>
          <cell r="AY51">
            <v>1</v>
          </cell>
          <cell r="BB51" t="str">
            <v>[enter country-specific value]</v>
          </cell>
        </row>
        <row r="52">
          <cell r="A52" t="str">
            <v>xstore_solid_Other animals (fur animals)</v>
          </cell>
          <cell r="B52" t="str">
            <v>-</v>
          </cell>
          <cell r="C52" t="str">
            <v>xstore_solid</v>
          </cell>
          <cell r="D52" t="str">
            <v>-</v>
          </cell>
          <cell r="E52" t="str">
            <v>Other animals (fur animals)</v>
          </cell>
          <cell r="F52" t="str">
            <v>Fraction</v>
          </cell>
          <cell r="G52" t="str">
            <v>CS</v>
          </cell>
          <cell r="H52" t="str">
            <v>-</v>
          </cell>
          <cell r="I52" t="str">
            <v>[enter country-specific source]</v>
          </cell>
          <cell r="K52">
            <v>1</v>
          </cell>
          <cell r="L52">
            <v>1</v>
          </cell>
          <cell r="M52">
            <v>1</v>
          </cell>
          <cell r="N52">
            <v>1</v>
          </cell>
          <cell r="O52">
            <v>1</v>
          </cell>
          <cell r="P52">
            <v>1</v>
          </cell>
          <cell r="Q52">
            <v>1</v>
          </cell>
          <cell r="R52">
            <v>1</v>
          </cell>
          <cell r="S52">
            <v>1</v>
          </cell>
          <cell r="T52">
            <v>1</v>
          </cell>
          <cell r="U52">
            <v>1</v>
          </cell>
          <cell r="V52">
            <v>1</v>
          </cell>
          <cell r="W52">
            <v>1</v>
          </cell>
          <cell r="X52">
            <v>1</v>
          </cell>
          <cell r="Y52">
            <v>1</v>
          </cell>
          <cell r="Z52">
            <v>1</v>
          </cell>
          <cell r="AA52">
            <v>1</v>
          </cell>
          <cell r="AB52">
            <v>1</v>
          </cell>
          <cell r="AC52">
            <v>1</v>
          </cell>
          <cell r="AD52">
            <v>1</v>
          </cell>
          <cell r="AE52">
            <v>1</v>
          </cell>
          <cell r="AF52">
            <v>1</v>
          </cell>
          <cell r="AG52">
            <v>1</v>
          </cell>
          <cell r="AH52">
            <v>1</v>
          </cell>
          <cell r="AI52">
            <v>1</v>
          </cell>
          <cell r="AJ52">
            <v>1</v>
          </cell>
          <cell r="AK52">
            <v>1</v>
          </cell>
          <cell r="AL52">
            <v>1</v>
          </cell>
          <cell r="AM52">
            <v>1</v>
          </cell>
          <cell r="AN52">
            <v>1</v>
          </cell>
          <cell r="AO52">
            <v>1</v>
          </cell>
          <cell r="AP52">
            <v>1</v>
          </cell>
          <cell r="AQ52">
            <v>1</v>
          </cell>
          <cell r="AR52">
            <v>1</v>
          </cell>
          <cell r="AS52">
            <v>1</v>
          </cell>
          <cell r="AT52">
            <v>1</v>
          </cell>
          <cell r="AU52">
            <v>1</v>
          </cell>
          <cell r="AV52">
            <v>1</v>
          </cell>
          <cell r="AW52">
            <v>1</v>
          </cell>
          <cell r="AX52">
            <v>1</v>
          </cell>
          <cell r="AY52">
            <v>1</v>
          </cell>
          <cell r="BB52" t="str">
            <v>[enter country-specific value]</v>
          </cell>
        </row>
        <row r="53">
          <cell r="A53" t="str">
            <v>xbiogas_slurry_Dairy cattle</v>
          </cell>
          <cell r="B53" t="str">
            <v>-</v>
          </cell>
          <cell r="C53" t="str">
            <v>xbiogas_slurry</v>
          </cell>
          <cell r="D53" t="str">
            <v>-</v>
          </cell>
          <cell r="E53" t="str">
            <v>Dairy cattle</v>
          </cell>
          <cell r="F53" t="str">
            <v>Fraction</v>
          </cell>
          <cell r="G53" t="str">
            <v>CS</v>
          </cell>
          <cell r="H53" t="str">
            <v>-</v>
          </cell>
          <cell r="I53" t="str">
            <v>Sheet MMS_TERT</v>
          </cell>
          <cell r="K53">
            <v>0</v>
          </cell>
          <cell r="L53">
            <v>0</v>
          </cell>
          <cell r="M53">
            <v>0</v>
          </cell>
          <cell r="N53">
            <v>0</v>
          </cell>
          <cell r="O53">
            <v>0</v>
          </cell>
          <cell r="P53">
            <v>0</v>
          </cell>
          <cell r="Q53">
            <v>0</v>
          </cell>
          <cell r="R53">
            <v>0</v>
          </cell>
          <cell r="S53">
            <v>0</v>
          </cell>
          <cell r="T53">
            <v>0</v>
          </cell>
          <cell r="U53">
            <v>7.8825834748386114E-15</v>
          </cell>
          <cell r="V53">
            <v>9.1414895389448914E-3</v>
          </cell>
          <cell r="W53">
            <v>1.9445083805240126E-2</v>
          </cell>
          <cell r="X53">
            <v>3.0467627262698027E-2</v>
          </cell>
          <cell r="Y53">
            <v>4.1822840443455855E-2</v>
          </cell>
          <cell r="Z53">
            <v>5.0952822282938626E-2</v>
          </cell>
          <cell r="AA53">
            <v>6.5835289724954005E-2</v>
          </cell>
          <cell r="AB53">
            <v>7.5817400002311075E-2</v>
          </cell>
          <cell r="AC53">
            <v>8.5694077546245584E-2</v>
          </cell>
          <cell r="AD53">
            <v>0.21109367738178775</v>
          </cell>
          <cell r="AE53">
            <v>0.32209618789796823</v>
          </cell>
          <cell r="AF53">
            <v>0.41951720689726968</v>
          </cell>
          <cell r="AG53">
            <v>0.52899802064255463</v>
          </cell>
          <cell r="AH53">
            <v>0.62037436891116915</v>
          </cell>
          <cell r="AI53">
            <v>0.62212614550820544</v>
          </cell>
          <cell r="AJ53">
            <v>0.62270511349544833</v>
          </cell>
          <cell r="AK53">
            <v>0.6292669362811818</v>
          </cell>
          <cell r="AL53">
            <v>0.62462691501930334</v>
          </cell>
          <cell r="AM53">
            <v>0.61867057996024366</v>
          </cell>
          <cell r="AN53">
            <v>0.62103473090620143</v>
          </cell>
          <cell r="AO53">
            <v>0.6164323796447726</v>
          </cell>
          <cell r="AP53">
            <v>0.60751562620900246</v>
          </cell>
          <cell r="AQ53">
            <v>0.61369029411670073</v>
          </cell>
          <cell r="AR53">
            <v>0.60540690396768948</v>
          </cell>
          <cell r="AS53">
            <v>0.61573420283072666</v>
          </cell>
          <cell r="AT53">
            <v>0.60155356503822988</v>
          </cell>
          <cell r="AU53">
            <v>0.60155356503822988</v>
          </cell>
          <cell r="AV53">
            <v>0.59710655609304164</v>
          </cell>
          <cell r="AW53">
            <v>0.59690156890806834</v>
          </cell>
          <cell r="AX53">
            <v>0.59690156890806834</v>
          </cell>
          <cell r="AY53">
            <v>0.58803160765128104</v>
          </cell>
          <cell r="BB53" t="str">
            <v>[enter country-specific value]</v>
          </cell>
        </row>
        <row r="54">
          <cell r="A54" t="str">
            <v>xbiogas_slurry_Non-dairy cattle</v>
          </cell>
          <cell r="B54" t="str">
            <v>-</v>
          </cell>
          <cell r="C54" t="str">
            <v>xbiogas_slurry</v>
          </cell>
          <cell r="D54" t="str">
            <v>-</v>
          </cell>
          <cell r="E54" t="str">
            <v>Non-dairy cattle</v>
          </cell>
          <cell r="F54" t="str">
            <v>Fraction</v>
          </cell>
          <cell r="G54" t="str">
            <v>CS</v>
          </cell>
          <cell r="H54" t="str">
            <v>-</v>
          </cell>
          <cell r="I54" t="str">
            <v>Sheet MMS_TERT</v>
          </cell>
          <cell r="K54">
            <v>0</v>
          </cell>
          <cell r="L54">
            <v>0</v>
          </cell>
          <cell r="M54">
            <v>0</v>
          </cell>
          <cell r="N54">
            <v>0</v>
          </cell>
          <cell r="O54">
            <v>0</v>
          </cell>
          <cell r="P54">
            <v>0</v>
          </cell>
          <cell r="Q54">
            <v>0</v>
          </cell>
          <cell r="R54">
            <v>0</v>
          </cell>
          <cell r="S54">
            <v>0</v>
          </cell>
          <cell r="T54">
            <v>0</v>
          </cell>
          <cell r="U54">
            <v>1.099120794378905E-14</v>
          </cell>
          <cell r="V54">
            <v>1.3768911950048368E-3</v>
          </cell>
          <cell r="W54">
            <v>2.7954824960360058E-3</v>
          </cell>
          <cell r="X54">
            <v>4.2413833321187644E-3</v>
          </cell>
          <cell r="Y54">
            <v>5.8864108691623063E-3</v>
          </cell>
          <cell r="Z54">
            <v>7.323672381591706E-3</v>
          </cell>
          <cell r="AA54">
            <v>8.6920584112289978E-3</v>
          </cell>
          <cell r="AB54">
            <v>1.1046348941819328E-2</v>
          </cell>
          <cell r="AC54">
            <v>1.3918884799107412E-2</v>
          </cell>
          <cell r="AD54">
            <v>3.7933716510397564E-2</v>
          </cell>
          <cell r="AE54">
            <v>7.1082490618643357E-2</v>
          </cell>
          <cell r="AF54">
            <v>9.8692692566901163E-2</v>
          </cell>
          <cell r="AG54">
            <v>0.1272933282348182</v>
          </cell>
          <cell r="AH54">
            <v>0.17897188849420331</v>
          </cell>
          <cell r="AI54">
            <v>0.1913536558126554</v>
          </cell>
          <cell r="AJ54">
            <v>0.22662984977562561</v>
          </cell>
          <cell r="AK54">
            <v>0.25626627848673644</v>
          </cell>
          <cell r="AL54">
            <v>0.28587450858988772</v>
          </cell>
          <cell r="AM54">
            <v>0.26515929437306718</v>
          </cell>
          <cell r="AN54">
            <v>0.3042968292710807</v>
          </cell>
          <cell r="AO54">
            <v>0.28877351717543376</v>
          </cell>
          <cell r="AP54">
            <v>0.26429577023008122</v>
          </cell>
          <cell r="AQ54">
            <v>0.28690940901146733</v>
          </cell>
          <cell r="AR54">
            <v>0.24005741806837044</v>
          </cell>
          <cell r="AS54">
            <v>0.23472633059305581</v>
          </cell>
          <cell r="AT54">
            <v>0.27485810720168602</v>
          </cell>
          <cell r="AU54">
            <v>0.36247285885420388</v>
          </cell>
          <cell r="AV54">
            <v>0.24004479919303967</v>
          </cell>
          <cell r="AW54">
            <v>0.27485810720168602</v>
          </cell>
          <cell r="AX54">
            <v>0.36247285885420388</v>
          </cell>
          <cell r="AY54">
            <v>0.24004479919303967</v>
          </cell>
          <cell r="BB54" t="str">
            <v>[enter country-specific value]</v>
          </cell>
        </row>
        <row r="55">
          <cell r="A55" t="str">
            <v>xbiogas_slurry_Non-dairy cattle (calves)</v>
          </cell>
          <cell r="B55" t="str">
            <v>-</v>
          </cell>
          <cell r="C55" t="str">
            <v>xbiogas_slurry</v>
          </cell>
          <cell r="D55" t="str">
            <v>-</v>
          </cell>
          <cell r="E55" t="str">
            <v>Non-dairy cattle (calves)</v>
          </cell>
          <cell r="F55" t="str">
            <v>Fraction</v>
          </cell>
          <cell r="G55" t="str">
            <v>CS</v>
          </cell>
          <cell r="H55" t="str">
            <v>-</v>
          </cell>
          <cell r="I55" t="str">
            <v>NE</v>
          </cell>
          <cell r="K55" t="str">
            <v>NE</v>
          </cell>
          <cell r="L55" t="str">
            <v>NE</v>
          </cell>
          <cell r="M55" t="str">
            <v>NE</v>
          </cell>
          <cell r="N55" t="str">
            <v>NE</v>
          </cell>
          <cell r="O55" t="str">
            <v>NE</v>
          </cell>
          <cell r="P55" t="str">
            <v>NE</v>
          </cell>
          <cell r="Q55" t="str">
            <v>NE</v>
          </cell>
          <cell r="R55" t="str">
            <v>NE</v>
          </cell>
          <cell r="S55" t="str">
            <v>NE</v>
          </cell>
          <cell r="T55" t="str">
            <v>NE</v>
          </cell>
          <cell r="U55" t="str">
            <v>NE</v>
          </cell>
          <cell r="V55" t="str">
            <v>NE</v>
          </cell>
          <cell r="W55" t="str">
            <v>NE</v>
          </cell>
          <cell r="X55" t="str">
            <v>NE</v>
          </cell>
          <cell r="Y55" t="str">
            <v>NE</v>
          </cell>
          <cell r="Z55" t="str">
            <v>NE</v>
          </cell>
          <cell r="AA55" t="str">
            <v>NE</v>
          </cell>
          <cell r="AB55" t="str">
            <v>NE</v>
          </cell>
          <cell r="AC55" t="str">
            <v>NE</v>
          </cell>
          <cell r="AD55" t="str">
            <v>NE</v>
          </cell>
          <cell r="AE55" t="str">
            <v>NE</v>
          </cell>
          <cell r="AF55" t="str">
            <v>NE</v>
          </cell>
          <cell r="AG55" t="str">
            <v>NE</v>
          </cell>
          <cell r="AH55" t="str">
            <v>NE</v>
          </cell>
          <cell r="AI55" t="str">
            <v>NE</v>
          </cell>
          <cell r="AJ55" t="str">
            <v>NE</v>
          </cell>
          <cell r="AK55" t="str">
            <v>NE</v>
          </cell>
          <cell r="AL55" t="str">
            <v>NE</v>
          </cell>
          <cell r="AM55" t="str">
            <v>NE</v>
          </cell>
          <cell r="AN55" t="str">
            <v>NE</v>
          </cell>
          <cell r="AO55" t="str">
            <v>NE</v>
          </cell>
          <cell r="AP55" t="str">
            <v>NE</v>
          </cell>
          <cell r="AQ55" t="str">
            <v>NE</v>
          </cell>
          <cell r="AR55" t="str">
            <v>NE</v>
          </cell>
          <cell r="AS55" t="str">
            <v>NE</v>
          </cell>
          <cell r="AT55" t="str">
            <v>NE</v>
          </cell>
          <cell r="AU55" t="str">
            <v>NE</v>
          </cell>
          <cell r="AV55" t="str">
            <v>NE</v>
          </cell>
          <cell r="AW55" t="str">
            <v>NE</v>
          </cell>
          <cell r="AX55" t="str">
            <v>NE</v>
          </cell>
          <cell r="AY55" t="str">
            <v>NE</v>
          </cell>
          <cell r="BB55" t="str">
            <v>NE</v>
          </cell>
        </row>
        <row r="56">
          <cell r="A56" t="str">
            <v>xbiogas_slurry_Sheep</v>
          </cell>
          <cell r="B56" t="str">
            <v>-</v>
          </cell>
          <cell r="C56" t="str">
            <v>xbiogas_slurry</v>
          </cell>
          <cell r="D56" t="str">
            <v>-</v>
          </cell>
          <cell r="E56" t="str">
            <v>Sheep</v>
          </cell>
          <cell r="F56" t="str">
            <v>Fraction</v>
          </cell>
          <cell r="G56" t="str">
            <v>CS</v>
          </cell>
          <cell r="H56" t="str">
            <v>-</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BB56" t="str">
            <v>[enter country-specific value]</v>
          </cell>
        </row>
        <row r="57">
          <cell r="A57" t="str">
            <v>xbiogas_slurry_Swine (finishing pigs)</v>
          </cell>
          <cell r="B57" t="str">
            <v>-</v>
          </cell>
          <cell r="C57" t="str">
            <v>xbiogas_slurry</v>
          </cell>
          <cell r="D57" t="str">
            <v>-</v>
          </cell>
          <cell r="E57" t="str">
            <v>Swine (finishing pigs)</v>
          </cell>
          <cell r="F57" t="str">
            <v>Fraction</v>
          </cell>
          <cell r="G57" t="str">
            <v>CS</v>
          </cell>
          <cell r="H57" t="str">
            <v>-</v>
          </cell>
          <cell r="I57" t="str">
            <v>Sheet MMS_TERT</v>
          </cell>
          <cell r="K57">
            <v>0</v>
          </cell>
          <cell r="L57">
            <v>0</v>
          </cell>
          <cell r="M57">
            <v>0</v>
          </cell>
          <cell r="N57">
            <v>0</v>
          </cell>
          <cell r="O57">
            <v>0</v>
          </cell>
          <cell r="P57">
            <v>0</v>
          </cell>
          <cell r="Q57">
            <v>0</v>
          </cell>
          <cell r="R57">
            <v>0</v>
          </cell>
          <cell r="S57">
            <v>0</v>
          </cell>
          <cell r="T57">
            <v>0</v>
          </cell>
          <cell r="U57">
            <v>3.6637359812630166E-15</v>
          </cell>
          <cell r="V57">
            <v>3.7837320089251225E-3</v>
          </cell>
          <cell r="W57">
            <v>7.6896135748046879E-3</v>
          </cell>
          <cell r="X57">
            <v>1.254576607699609E-2</v>
          </cell>
          <cell r="Y57">
            <v>1.8124574912645519E-2</v>
          </cell>
          <cell r="Z57">
            <v>2.418975599268014E-2</v>
          </cell>
          <cell r="AA57">
            <v>2.9502919218725054E-2</v>
          </cell>
          <cell r="AB57">
            <v>3.4440430602778793E-2</v>
          </cell>
          <cell r="AC57">
            <v>4.4293648660709173E-2</v>
          </cell>
          <cell r="AD57">
            <v>0.13591351595071421</v>
          </cell>
          <cell r="AE57">
            <v>0.229317350383899</v>
          </cell>
          <cell r="AF57">
            <v>0.38351557217421828</v>
          </cell>
          <cell r="AG57">
            <v>0.5539093479600703</v>
          </cell>
          <cell r="AH57">
            <v>0.63136893088465584</v>
          </cell>
          <cell r="AI57">
            <v>0.62415602271280224</v>
          </cell>
          <cell r="AJ57">
            <v>0.6303733161183025</v>
          </cell>
          <cell r="AK57">
            <v>0.623501250974837</v>
          </cell>
          <cell r="AL57">
            <v>0.63137966865912476</v>
          </cell>
          <cell r="AM57">
            <v>0.63434304830843868</v>
          </cell>
          <cell r="AN57">
            <v>0.65078832152971744</v>
          </cell>
          <cell r="AO57">
            <v>0.66083343346874168</v>
          </cell>
          <cell r="AP57">
            <v>0.63349767805838653</v>
          </cell>
          <cell r="AQ57">
            <v>0.6610891213685921</v>
          </cell>
          <cell r="AR57">
            <v>0.64214337051598003</v>
          </cell>
          <cell r="AS57">
            <v>0.6195708668460671</v>
          </cell>
          <cell r="AT57">
            <v>0.6660712000960235</v>
          </cell>
          <cell r="AU57">
            <v>0.66991159105987563</v>
          </cell>
          <cell r="AV57">
            <v>0.64214337051598014</v>
          </cell>
          <cell r="AW57">
            <v>0.6660712000960235</v>
          </cell>
          <cell r="AX57">
            <v>0.66991159105987563</v>
          </cell>
          <cell r="AY57">
            <v>0.64214337051598014</v>
          </cell>
          <cell r="BB57" t="str">
            <v>[enter country-specific value]</v>
          </cell>
        </row>
        <row r="58">
          <cell r="A58" t="str">
            <v>xbiogas_slurry_Swine (sows)</v>
          </cell>
          <cell r="B58" t="str">
            <v>-</v>
          </cell>
          <cell r="C58" t="str">
            <v>xbiogas_slurry</v>
          </cell>
          <cell r="D58" t="str">
            <v>-</v>
          </cell>
          <cell r="E58" t="str">
            <v>Swine (sows)</v>
          </cell>
          <cell r="F58" t="str">
            <v>Fraction</v>
          </cell>
          <cell r="G58" t="str">
            <v>CS</v>
          </cell>
          <cell r="H58" t="str">
            <v>-</v>
          </cell>
          <cell r="I58" t="str">
            <v>Sheet MMS_TERT</v>
          </cell>
          <cell r="K58">
            <v>0</v>
          </cell>
          <cell r="L58">
            <v>0</v>
          </cell>
          <cell r="M58">
            <v>0</v>
          </cell>
          <cell r="N58">
            <v>0</v>
          </cell>
          <cell r="O58">
            <v>0</v>
          </cell>
          <cell r="P58">
            <v>0</v>
          </cell>
          <cell r="Q58">
            <v>0</v>
          </cell>
          <cell r="R58">
            <v>0</v>
          </cell>
          <cell r="S58">
            <v>0</v>
          </cell>
          <cell r="T58">
            <v>0</v>
          </cell>
          <cell r="U58">
            <v>1.4321877017664519E-14</v>
          </cell>
          <cell r="V58">
            <v>3.9964895327567751E-3</v>
          </cell>
          <cell r="W58">
            <v>7.9892697475340002E-3</v>
          </cell>
          <cell r="X58">
            <v>1.2286653200739184E-2</v>
          </cell>
          <cell r="Y58">
            <v>1.8496335458994539E-2</v>
          </cell>
          <cell r="Z58">
            <v>2.5080965459604143E-2</v>
          </cell>
          <cell r="AA58">
            <v>3.0597721694854529E-2</v>
          </cell>
          <cell r="AB58">
            <v>3.6480224792677318E-2</v>
          </cell>
          <cell r="AC58">
            <v>5.264572506874754E-2</v>
          </cell>
          <cell r="AD58">
            <v>0.17046597329642721</v>
          </cell>
          <cell r="AE58">
            <v>0.30937231079530991</v>
          </cell>
          <cell r="AF58">
            <v>0.36233847715448797</v>
          </cell>
          <cell r="AG58">
            <v>0.52698633191679978</v>
          </cell>
          <cell r="AH58">
            <v>0.68526645792936147</v>
          </cell>
          <cell r="AI58">
            <v>0.65511453310296608</v>
          </cell>
          <cell r="AJ58">
            <v>0.60895648585686502</v>
          </cell>
          <cell r="AK58">
            <v>0.59484379784215324</v>
          </cell>
          <cell r="AL58">
            <v>0.60605556476879685</v>
          </cell>
          <cell r="AM58">
            <v>0.59882293729968095</v>
          </cell>
          <cell r="AN58">
            <v>0.60746444569534197</v>
          </cell>
          <cell r="AO58">
            <v>0.60406264271022159</v>
          </cell>
          <cell r="AP58">
            <v>0.59642602451776572</v>
          </cell>
          <cell r="AQ58">
            <v>0.59151838748434571</v>
          </cell>
          <cell r="AR58">
            <v>0.59990775627660775</v>
          </cell>
          <cell r="AS58">
            <v>0.61353849497000701</v>
          </cell>
          <cell r="AT58">
            <v>0.59990775627660775</v>
          </cell>
          <cell r="AU58">
            <v>0.6037115406048329</v>
          </cell>
          <cell r="AV58">
            <v>0.59990775627660775</v>
          </cell>
          <cell r="AW58">
            <v>0.59990775627660775</v>
          </cell>
          <cell r="AX58">
            <v>0.6037115406048329</v>
          </cell>
          <cell r="AY58">
            <v>0.59990775627660775</v>
          </cell>
          <cell r="BB58" t="str">
            <v>[enter country-specific value]</v>
          </cell>
        </row>
        <row r="59">
          <cell r="A59" t="str">
            <v>xbiogas_slurry_Buffalo</v>
          </cell>
          <cell r="B59" t="str">
            <v>-</v>
          </cell>
          <cell r="C59" t="str">
            <v>xbiogas_slurry</v>
          </cell>
          <cell r="D59" t="str">
            <v>-</v>
          </cell>
          <cell r="E59" t="str">
            <v>Buffalo</v>
          </cell>
          <cell r="F59" t="str">
            <v>Fraction</v>
          </cell>
          <cell r="G59" t="str">
            <v>CS</v>
          </cell>
          <cell r="H59" t="str">
            <v>-</v>
          </cell>
          <cell r="I59" t="str">
            <v>NE</v>
          </cell>
          <cell r="K59" t="str">
            <v>NE</v>
          </cell>
          <cell r="L59" t="str">
            <v>NE</v>
          </cell>
          <cell r="M59" t="str">
            <v>NE</v>
          </cell>
          <cell r="N59" t="str">
            <v>NE</v>
          </cell>
          <cell r="O59" t="str">
            <v>NE</v>
          </cell>
          <cell r="P59" t="str">
            <v>NE</v>
          </cell>
          <cell r="Q59" t="str">
            <v>NE</v>
          </cell>
          <cell r="R59" t="str">
            <v>NE</v>
          </cell>
          <cell r="S59" t="str">
            <v>NE</v>
          </cell>
          <cell r="T59" t="str">
            <v>NE</v>
          </cell>
          <cell r="U59" t="str">
            <v>NE</v>
          </cell>
          <cell r="V59" t="str">
            <v>NE</v>
          </cell>
          <cell r="W59" t="str">
            <v>NE</v>
          </cell>
          <cell r="X59" t="str">
            <v>NE</v>
          </cell>
          <cell r="Y59" t="str">
            <v>NE</v>
          </cell>
          <cell r="Z59" t="str">
            <v>NE</v>
          </cell>
          <cell r="AA59" t="str">
            <v>NE</v>
          </cell>
          <cell r="AB59" t="str">
            <v>NE</v>
          </cell>
          <cell r="AC59" t="str">
            <v>NE</v>
          </cell>
          <cell r="AD59" t="str">
            <v>NE</v>
          </cell>
          <cell r="AE59" t="str">
            <v>NE</v>
          </cell>
          <cell r="AF59" t="str">
            <v>NE</v>
          </cell>
          <cell r="AG59" t="str">
            <v>NE</v>
          </cell>
          <cell r="AH59" t="str">
            <v>NE</v>
          </cell>
          <cell r="AI59" t="str">
            <v>NE</v>
          </cell>
          <cell r="AJ59" t="str">
            <v>NE</v>
          </cell>
          <cell r="AK59" t="str">
            <v>NE</v>
          </cell>
          <cell r="AL59" t="str">
            <v>NE</v>
          </cell>
          <cell r="AM59" t="str">
            <v>NE</v>
          </cell>
          <cell r="AN59" t="str">
            <v>NE</v>
          </cell>
          <cell r="AO59" t="str">
            <v>NE</v>
          </cell>
          <cell r="AP59" t="str">
            <v>NE</v>
          </cell>
          <cell r="AQ59" t="str">
            <v>NE</v>
          </cell>
          <cell r="AR59" t="str">
            <v>NE</v>
          </cell>
          <cell r="AS59" t="str">
            <v>NE</v>
          </cell>
          <cell r="AT59" t="str">
            <v>NE</v>
          </cell>
          <cell r="AU59" t="str">
            <v>NE</v>
          </cell>
          <cell r="AV59" t="str">
            <v>NE</v>
          </cell>
          <cell r="AW59" t="str">
            <v>NE</v>
          </cell>
          <cell r="AX59" t="str">
            <v>NE</v>
          </cell>
          <cell r="AY59" t="str">
            <v>NE</v>
          </cell>
          <cell r="BB59" t="str">
            <v>NE</v>
          </cell>
        </row>
        <row r="60">
          <cell r="A60" t="str">
            <v>xbiogas_slurry_Goats</v>
          </cell>
          <cell r="B60" t="str">
            <v>-</v>
          </cell>
          <cell r="C60" t="str">
            <v>xbiogas_slurry</v>
          </cell>
          <cell r="D60" t="str">
            <v>-</v>
          </cell>
          <cell r="E60" t="str">
            <v>Goats</v>
          </cell>
          <cell r="F60" t="str">
            <v>Fraction</v>
          </cell>
          <cell r="G60" t="str">
            <v>CS</v>
          </cell>
          <cell r="H60" t="str">
            <v>-</v>
          </cell>
          <cell r="I60" t="str">
            <v>[enter country-specific source]</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BB60" t="str">
            <v>[enter country-specific value]</v>
          </cell>
        </row>
        <row r="61">
          <cell r="A61" t="str">
            <v>xbiogas_slurry_Horses</v>
          </cell>
          <cell r="B61" t="str">
            <v>-</v>
          </cell>
          <cell r="C61" t="str">
            <v>xbiogas_slurry</v>
          </cell>
          <cell r="D61" t="str">
            <v>-</v>
          </cell>
          <cell r="E61" t="str">
            <v>Horses</v>
          </cell>
          <cell r="F61" t="str">
            <v>Fraction</v>
          </cell>
          <cell r="G61" t="str">
            <v>CS</v>
          </cell>
          <cell r="H61" t="str">
            <v>-</v>
          </cell>
          <cell r="I61" t="str">
            <v>[enter country-specific source]</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BB61" t="str">
            <v>[enter country-specific value]</v>
          </cell>
        </row>
        <row r="62">
          <cell r="A62" t="str">
            <v>xbiogas_slurry_Mules and asses</v>
          </cell>
          <cell r="B62" t="str">
            <v>-</v>
          </cell>
          <cell r="C62" t="str">
            <v>xbiogas_slurry</v>
          </cell>
          <cell r="D62" t="str">
            <v>-</v>
          </cell>
          <cell r="E62" t="str">
            <v>Mules and asses</v>
          </cell>
          <cell r="F62" t="str">
            <v>Fraction</v>
          </cell>
          <cell r="G62" t="str">
            <v>CS</v>
          </cell>
          <cell r="H62" t="str">
            <v>-</v>
          </cell>
          <cell r="I62" t="str">
            <v>NE</v>
          </cell>
          <cell r="K62" t="str">
            <v>NE</v>
          </cell>
          <cell r="L62" t="str">
            <v>NE</v>
          </cell>
          <cell r="M62" t="str">
            <v>NE</v>
          </cell>
          <cell r="N62" t="str">
            <v>NE</v>
          </cell>
          <cell r="O62" t="str">
            <v>NE</v>
          </cell>
          <cell r="P62" t="str">
            <v>NE</v>
          </cell>
          <cell r="Q62" t="str">
            <v>NE</v>
          </cell>
          <cell r="R62" t="str">
            <v>NE</v>
          </cell>
          <cell r="S62" t="str">
            <v>NE</v>
          </cell>
          <cell r="T62" t="str">
            <v>NE</v>
          </cell>
          <cell r="U62" t="str">
            <v>NE</v>
          </cell>
          <cell r="V62" t="str">
            <v>NE</v>
          </cell>
          <cell r="W62" t="str">
            <v>NE</v>
          </cell>
          <cell r="X62" t="str">
            <v>NE</v>
          </cell>
          <cell r="Y62" t="str">
            <v>NE</v>
          </cell>
          <cell r="Z62" t="str">
            <v>NE</v>
          </cell>
          <cell r="AA62" t="str">
            <v>NE</v>
          </cell>
          <cell r="AB62" t="str">
            <v>NE</v>
          </cell>
          <cell r="AC62" t="str">
            <v>NE</v>
          </cell>
          <cell r="AD62" t="str">
            <v>NE</v>
          </cell>
          <cell r="AE62" t="str">
            <v>NE</v>
          </cell>
          <cell r="AF62" t="str">
            <v>NE</v>
          </cell>
          <cell r="AG62" t="str">
            <v>NE</v>
          </cell>
          <cell r="AH62" t="str">
            <v>NE</v>
          </cell>
          <cell r="AI62" t="str">
            <v>NE</v>
          </cell>
          <cell r="AJ62" t="str">
            <v>NE</v>
          </cell>
          <cell r="AK62" t="str">
            <v>NE</v>
          </cell>
          <cell r="AL62" t="str">
            <v>NE</v>
          </cell>
          <cell r="AM62" t="str">
            <v>NE</v>
          </cell>
          <cell r="AN62" t="str">
            <v>NE</v>
          </cell>
          <cell r="AO62" t="str">
            <v>NE</v>
          </cell>
          <cell r="AP62" t="str">
            <v>NE</v>
          </cell>
          <cell r="AQ62" t="str">
            <v>NE</v>
          </cell>
          <cell r="AR62" t="str">
            <v>NE</v>
          </cell>
          <cell r="AS62" t="str">
            <v>NE</v>
          </cell>
          <cell r="AT62" t="str">
            <v>NE</v>
          </cell>
          <cell r="AU62" t="str">
            <v>NE</v>
          </cell>
          <cell r="AV62" t="str">
            <v>NE</v>
          </cell>
          <cell r="AW62" t="str">
            <v>NE</v>
          </cell>
          <cell r="AX62" t="str">
            <v>NE</v>
          </cell>
          <cell r="AY62" t="str">
            <v>NE</v>
          </cell>
          <cell r="BB62" t="str">
            <v>NE</v>
          </cell>
        </row>
        <row r="63">
          <cell r="A63" t="str">
            <v>xbiogas_slurry_Laying hens</v>
          </cell>
          <cell r="B63" t="str">
            <v>-</v>
          </cell>
          <cell r="C63" t="str">
            <v>xbiogas_slurry</v>
          </cell>
          <cell r="D63" t="str">
            <v>-</v>
          </cell>
          <cell r="E63" t="str">
            <v>Laying hens</v>
          </cell>
          <cell r="F63" t="str">
            <v>Fraction</v>
          </cell>
          <cell r="G63" t="str">
            <v>CS</v>
          </cell>
          <cell r="H63" t="str">
            <v>-</v>
          </cell>
          <cell r="I63" t="str">
            <v>[enter country-specific source]</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1.0000000000000009E-2</v>
          </cell>
          <cell r="AL63">
            <v>1.0000000000000009E-2</v>
          </cell>
          <cell r="AM63">
            <v>1.0000000000000009E-2</v>
          </cell>
          <cell r="AN63">
            <v>1.0000000000000009E-2</v>
          </cell>
          <cell r="AO63">
            <v>1.0000000000000009E-2</v>
          </cell>
          <cell r="AP63">
            <v>1.0000000000000009E-2</v>
          </cell>
          <cell r="AQ63">
            <v>1.0000000000000009E-2</v>
          </cell>
          <cell r="AR63">
            <v>1.0000000000000009E-2</v>
          </cell>
          <cell r="AS63">
            <v>1.0000000000000009E-2</v>
          </cell>
          <cell r="AT63">
            <v>1.0000000000000009E-2</v>
          </cell>
          <cell r="AU63">
            <v>1.0000000000000009E-2</v>
          </cell>
          <cell r="AV63">
            <v>1.0000000000000009E-2</v>
          </cell>
          <cell r="AW63">
            <v>1.0000000000000009E-2</v>
          </cell>
          <cell r="AX63">
            <v>1.0000000000000009E-2</v>
          </cell>
          <cell r="AY63">
            <v>1.0000000000000009E-2</v>
          </cell>
          <cell r="BB63" t="str">
            <v>[enter country-specific value]</v>
          </cell>
        </row>
        <row r="64">
          <cell r="A64" t="str">
            <v>xbiogas_slurry_Broilers</v>
          </cell>
          <cell r="B64" t="str">
            <v>-</v>
          </cell>
          <cell r="C64" t="str">
            <v>xbiogas_slurry</v>
          </cell>
          <cell r="D64" t="str">
            <v>-</v>
          </cell>
          <cell r="E64" t="str">
            <v>Broilers</v>
          </cell>
          <cell r="F64" t="str">
            <v>Fraction</v>
          </cell>
          <cell r="G64" t="str">
            <v>CS</v>
          </cell>
          <cell r="H64" t="str">
            <v>-</v>
          </cell>
          <cell r="I64" t="str">
            <v>[enter country-specific source]</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BB64" t="str">
            <v>[enter country-specific value]</v>
          </cell>
        </row>
        <row r="65">
          <cell r="A65" t="str">
            <v>xbiogas_slurry_Turkeys</v>
          </cell>
          <cell r="B65" t="str">
            <v>-</v>
          </cell>
          <cell r="C65" t="str">
            <v>xbiogas_slurry</v>
          </cell>
          <cell r="D65" t="str">
            <v>-</v>
          </cell>
          <cell r="E65" t="str">
            <v>Turkeys</v>
          </cell>
          <cell r="F65" t="str">
            <v>Fraction</v>
          </cell>
          <cell r="G65" t="str">
            <v>CS</v>
          </cell>
          <cell r="H65" t="str">
            <v>-</v>
          </cell>
          <cell r="I65" t="str">
            <v>[enter country-specific source]</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BB65" t="str">
            <v>[enter country-specific value]</v>
          </cell>
        </row>
        <row r="66">
          <cell r="A66" t="str">
            <v>xbiogas_slurry_Other poultry (ducks)</v>
          </cell>
          <cell r="B66" t="str">
            <v>-</v>
          </cell>
          <cell r="C66" t="str">
            <v>xbiogas_slurry</v>
          </cell>
          <cell r="D66" t="str">
            <v>-</v>
          </cell>
          <cell r="E66" t="str">
            <v>Other poultry (ducks)</v>
          </cell>
          <cell r="F66" t="str">
            <v>Fraction</v>
          </cell>
          <cell r="G66" t="str">
            <v>CS</v>
          </cell>
          <cell r="H66" t="str">
            <v>-</v>
          </cell>
          <cell r="I66" t="str">
            <v>[enter country-specific source]</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BB66" t="str">
            <v>[enter country-specific value]</v>
          </cell>
        </row>
        <row r="67">
          <cell r="A67" t="str">
            <v>xbiogas_slurry_Other poultry (geese)</v>
          </cell>
          <cell r="B67" t="str">
            <v>-</v>
          </cell>
          <cell r="C67" t="str">
            <v>xbiogas_slurry</v>
          </cell>
          <cell r="D67" t="str">
            <v>-</v>
          </cell>
          <cell r="E67" t="str">
            <v>Other poultry (geese)</v>
          </cell>
          <cell r="F67" t="str">
            <v>Fraction</v>
          </cell>
          <cell r="G67" t="str">
            <v>CS</v>
          </cell>
          <cell r="H67" t="str">
            <v>-</v>
          </cell>
          <cell r="I67" t="str">
            <v>[enter country-specific source]</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BB67" t="str">
            <v>[enter country-specific value]</v>
          </cell>
        </row>
        <row r="68">
          <cell r="A68" t="str">
            <v>xbiogas_slurry_Other animals (fur animals)</v>
          </cell>
          <cell r="B68" t="str">
            <v>-</v>
          </cell>
          <cell r="C68" t="str">
            <v>xbiogas_slurry</v>
          </cell>
          <cell r="D68" t="str">
            <v>-</v>
          </cell>
          <cell r="E68" t="str">
            <v>Other animals (fur animals)</v>
          </cell>
          <cell r="F68" t="str">
            <v>Fraction</v>
          </cell>
          <cell r="G68" t="str">
            <v>CS</v>
          </cell>
          <cell r="H68" t="str">
            <v>-</v>
          </cell>
          <cell r="I68" t="str">
            <v>[enter country-specific source]</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BB68" t="str">
            <v>[enter country-specific value]</v>
          </cell>
        </row>
        <row r="69">
          <cell r="A69" t="str">
            <v>xbiogas_solid_Dairy cattle</v>
          </cell>
          <cell r="B69" t="str">
            <v>-</v>
          </cell>
          <cell r="C69" t="str">
            <v>xbiogas_solid</v>
          </cell>
          <cell r="D69" t="str">
            <v>-</v>
          </cell>
          <cell r="E69" t="str">
            <v>Dairy cattle</v>
          </cell>
          <cell r="F69" t="str">
            <v>Fraction</v>
          </cell>
          <cell r="G69" t="str">
            <v>CS</v>
          </cell>
          <cell r="H69" t="str">
            <v>-</v>
          </cell>
          <cell r="I69" t="str">
            <v>Sheet MMS_TERT</v>
          </cell>
          <cell r="K69">
            <v>0</v>
          </cell>
          <cell r="L69">
            <v>0</v>
          </cell>
          <cell r="M69">
            <v>0</v>
          </cell>
          <cell r="N69">
            <v>0</v>
          </cell>
          <cell r="O69">
            <v>0</v>
          </cell>
          <cell r="P69">
            <v>0</v>
          </cell>
          <cell r="Q69">
            <v>0</v>
          </cell>
          <cell r="R69">
            <v>0</v>
          </cell>
          <cell r="S69">
            <v>0</v>
          </cell>
          <cell r="T69">
            <v>0</v>
          </cell>
          <cell r="U69">
            <v>3.219646771412954E-15</v>
          </cell>
          <cell r="V69">
            <v>2.9132630072473686E-3</v>
          </cell>
          <cell r="W69">
            <v>6.1522473326504068E-3</v>
          </cell>
          <cell r="X69">
            <v>9.4545291528670417E-3</v>
          </cell>
          <cell r="Y69">
            <v>1.2873889555086393E-2</v>
          </cell>
          <cell r="Z69">
            <v>1.5700524106029734E-2</v>
          </cell>
          <cell r="AA69">
            <v>1.9068521585900888E-2</v>
          </cell>
          <cell r="AB69">
            <v>2.2622820876144534E-2</v>
          </cell>
          <cell r="AC69">
            <v>2.5796089419910073E-2</v>
          </cell>
          <cell r="AD69">
            <v>6.4235708010963455E-2</v>
          </cell>
          <cell r="AE69">
            <v>0.10481230623105409</v>
          </cell>
          <cell r="AF69">
            <v>0.14124400695181971</v>
          </cell>
          <cell r="AG69">
            <v>0.17645685931505051</v>
          </cell>
          <cell r="AH69">
            <v>0.21066235363820374</v>
          </cell>
          <cell r="AI69">
            <v>0.20876023363840723</v>
          </cell>
          <cell r="AJ69">
            <v>0.20611215317215104</v>
          </cell>
          <cell r="AK69">
            <v>0.19481813999537823</v>
          </cell>
          <cell r="AL69">
            <v>0.192779561532467</v>
          </cell>
          <cell r="AM69">
            <v>0.19072728589504051</v>
          </cell>
          <cell r="AN69">
            <v>0.19378417655242053</v>
          </cell>
          <cell r="AO69">
            <v>0.19075433001860032</v>
          </cell>
          <cell r="AP69">
            <v>0.18357383363364399</v>
          </cell>
          <cell r="AQ69">
            <v>0.18897289614085733</v>
          </cell>
          <cell r="AR69">
            <v>0.18225332267739014</v>
          </cell>
          <cell r="AS69">
            <v>0.1936984732980126</v>
          </cell>
          <cell r="AT69">
            <v>0.18129380087844427</v>
          </cell>
          <cell r="AU69">
            <v>0.18129380087844427</v>
          </cell>
          <cell r="AV69">
            <v>0.17714997843504365</v>
          </cell>
          <cell r="AW69">
            <v>0.17843635443300743</v>
          </cell>
          <cell r="AX69">
            <v>0.17843635443300743</v>
          </cell>
          <cell r="AY69">
            <v>0.17173698120731173</v>
          </cell>
          <cell r="BB69" t="str">
            <v>[enter country-specific value]</v>
          </cell>
        </row>
        <row r="70">
          <cell r="A70" t="str">
            <v>xbiogas_solid_Non-dairy cattle</v>
          </cell>
          <cell r="B70" t="str">
            <v>-</v>
          </cell>
          <cell r="C70" t="str">
            <v>xbiogas_solid</v>
          </cell>
          <cell r="D70" t="str">
            <v>-</v>
          </cell>
          <cell r="E70" t="str">
            <v>Non-dairy cattle</v>
          </cell>
          <cell r="F70" t="str">
            <v>Fraction</v>
          </cell>
          <cell r="G70" t="str">
            <v>CS</v>
          </cell>
          <cell r="H70" t="str">
            <v>-</v>
          </cell>
          <cell r="I70" t="str">
            <v>Sheet MMS_TERT</v>
          </cell>
          <cell r="K70">
            <v>0</v>
          </cell>
          <cell r="L70">
            <v>0</v>
          </cell>
          <cell r="M70">
            <v>0</v>
          </cell>
          <cell r="N70">
            <v>0</v>
          </cell>
          <cell r="O70">
            <v>0</v>
          </cell>
          <cell r="P70">
            <v>0</v>
          </cell>
          <cell r="Q70">
            <v>0</v>
          </cell>
          <cell r="R70">
            <v>0</v>
          </cell>
          <cell r="S70">
            <v>0</v>
          </cell>
          <cell r="T70">
            <v>0</v>
          </cell>
          <cell r="U70">
            <v>2.7755575615628914E-15</v>
          </cell>
          <cell r="V70">
            <v>4.8915050941911176E-4</v>
          </cell>
          <cell r="W70">
            <v>9.955581606231334E-4</v>
          </cell>
          <cell r="X70">
            <v>1.5142330929680536E-3</v>
          </cell>
          <cell r="Y70">
            <v>2.1070153363239585E-3</v>
          </cell>
          <cell r="Z70">
            <v>2.6279699590737726E-3</v>
          </cell>
          <cell r="AA70">
            <v>2.9835828425831545E-3</v>
          </cell>
          <cell r="AB70">
            <v>3.5607798751332576E-3</v>
          </cell>
          <cell r="AC70">
            <v>4.0818910530145969E-3</v>
          </cell>
          <cell r="AD70">
            <v>9.7972352476377589E-3</v>
          </cell>
          <cell r="AE70">
            <v>1.6125468967726819E-2</v>
          </cell>
          <cell r="AF70">
            <v>2.1313663046964471E-2</v>
          </cell>
          <cell r="AG70">
            <v>2.7515544086375465E-2</v>
          </cell>
          <cell r="AH70">
            <v>3.2515999345876012E-2</v>
          </cell>
          <cell r="AI70">
            <v>2.9745795504814931E-2</v>
          </cell>
          <cell r="AJ70">
            <v>3.023702688382679E-2</v>
          </cell>
          <cell r="AK70">
            <v>2.831209677296842E-2</v>
          </cell>
          <cell r="AL70">
            <v>3.0680548115265438E-2</v>
          </cell>
          <cell r="AM70">
            <v>2.6092825355470972E-2</v>
          </cell>
          <cell r="AN70">
            <v>2.6350256390594629E-2</v>
          </cell>
          <cell r="AO70">
            <v>2.4156002831566492E-2</v>
          </cell>
          <cell r="AP70">
            <v>2.5980325176377495E-2</v>
          </cell>
          <cell r="AQ70">
            <v>2.3942565940997085E-2</v>
          </cell>
          <cell r="AR70">
            <v>2.2916893594957966E-2</v>
          </cell>
          <cell r="AS70">
            <v>2.2200597063370409E-2</v>
          </cell>
          <cell r="AT70">
            <v>2.2915344758836054E-2</v>
          </cell>
          <cell r="AU70">
            <v>2.1874342185075002E-2</v>
          </cell>
          <cell r="AV70">
            <v>2.2915344758836054E-2</v>
          </cell>
          <cell r="AW70">
            <v>2.2915344758836054E-2</v>
          </cell>
          <cell r="AX70">
            <v>2.1874342185075002E-2</v>
          </cell>
          <cell r="AY70">
            <v>2.2915344758836054E-2</v>
          </cell>
          <cell r="BB70" t="str">
            <v>[enter country-specific value]</v>
          </cell>
        </row>
        <row r="71">
          <cell r="A71" t="str">
            <v>xbiogas_solid_Non-dairy cattle (calves)</v>
          </cell>
          <cell r="B71" t="str">
            <v>-</v>
          </cell>
          <cell r="C71" t="str">
            <v>xbiogas_solid</v>
          </cell>
          <cell r="D71" t="str">
            <v>-</v>
          </cell>
          <cell r="E71" t="str">
            <v>Non-dairy cattle (calves)</v>
          </cell>
          <cell r="F71" t="str">
            <v>Fraction</v>
          </cell>
          <cell r="G71" t="str">
            <v>CS</v>
          </cell>
          <cell r="H71" t="str">
            <v>-</v>
          </cell>
          <cell r="I71" t="str">
            <v>NE</v>
          </cell>
          <cell r="K71" t="str">
            <v>NE</v>
          </cell>
          <cell r="L71" t="str">
            <v>NE</v>
          </cell>
          <cell r="M71" t="str">
            <v>NE</v>
          </cell>
          <cell r="N71" t="str">
            <v>NE</v>
          </cell>
          <cell r="O71" t="str">
            <v>NE</v>
          </cell>
          <cell r="P71" t="str">
            <v>NE</v>
          </cell>
          <cell r="Q71" t="str">
            <v>NE</v>
          </cell>
          <cell r="R71" t="str">
            <v>NE</v>
          </cell>
          <cell r="S71" t="str">
            <v>NE</v>
          </cell>
          <cell r="T71" t="str">
            <v>NE</v>
          </cell>
          <cell r="U71" t="str">
            <v>NE</v>
          </cell>
          <cell r="V71" t="str">
            <v>NE</v>
          </cell>
          <cell r="W71" t="str">
            <v>NE</v>
          </cell>
          <cell r="X71" t="str">
            <v>NE</v>
          </cell>
          <cell r="Y71" t="str">
            <v>NE</v>
          </cell>
          <cell r="Z71" t="str">
            <v>NE</v>
          </cell>
          <cell r="AA71" t="str">
            <v>NE</v>
          </cell>
          <cell r="AB71" t="str">
            <v>NE</v>
          </cell>
          <cell r="AC71" t="str">
            <v>NE</v>
          </cell>
          <cell r="AD71" t="str">
            <v>NE</v>
          </cell>
          <cell r="AE71" t="str">
            <v>NE</v>
          </cell>
          <cell r="AF71" t="str">
            <v>NE</v>
          </cell>
          <cell r="AG71" t="str">
            <v>NE</v>
          </cell>
          <cell r="AH71" t="str">
            <v>NE</v>
          </cell>
          <cell r="AI71" t="str">
            <v>NE</v>
          </cell>
          <cell r="AJ71" t="str">
            <v>NE</v>
          </cell>
          <cell r="AK71" t="str">
            <v>NE</v>
          </cell>
          <cell r="AL71" t="str">
            <v>NE</v>
          </cell>
          <cell r="AM71" t="str">
            <v>NE</v>
          </cell>
          <cell r="AN71" t="str">
            <v>NE</v>
          </cell>
          <cell r="AO71" t="str">
            <v>NE</v>
          </cell>
          <cell r="AP71" t="str">
            <v>NE</v>
          </cell>
          <cell r="AQ71" t="str">
            <v>NE</v>
          </cell>
          <cell r="AR71" t="str">
            <v>NE</v>
          </cell>
          <cell r="AS71" t="str">
            <v>NE</v>
          </cell>
          <cell r="AT71" t="str">
            <v>NE</v>
          </cell>
          <cell r="AU71" t="str">
            <v>NE</v>
          </cell>
          <cell r="AV71" t="str">
            <v>NE</v>
          </cell>
          <cell r="AW71" t="str">
            <v>NE</v>
          </cell>
          <cell r="AX71" t="str">
            <v>NE</v>
          </cell>
          <cell r="AY71" t="str">
            <v>NE</v>
          </cell>
          <cell r="BB71" t="str">
            <v>NE</v>
          </cell>
        </row>
        <row r="72">
          <cell r="A72" t="str">
            <v>xbiogas_solid_Sheep</v>
          </cell>
          <cell r="B72" t="str">
            <v>-</v>
          </cell>
          <cell r="C72" t="str">
            <v>xbiogas_solid</v>
          </cell>
          <cell r="D72" t="str">
            <v>-</v>
          </cell>
          <cell r="E72" t="str">
            <v>Sheep</v>
          </cell>
          <cell r="F72" t="str">
            <v>Fraction</v>
          </cell>
          <cell r="G72" t="str">
            <v>CS</v>
          </cell>
          <cell r="H72" t="str">
            <v>-</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BB72" t="str">
            <v>[enter country-specific value]</v>
          </cell>
        </row>
        <row r="73">
          <cell r="A73" t="str">
            <v>xbiogas_solid_Swine (finishing pigs)</v>
          </cell>
          <cell r="B73" t="str">
            <v>-</v>
          </cell>
          <cell r="C73" t="str">
            <v>xbiogas_solid</v>
          </cell>
          <cell r="D73" t="str">
            <v>-</v>
          </cell>
          <cell r="E73" t="str">
            <v>Swine (finishing pigs)</v>
          </cell>
          <cell r="F73" t="str">
            <v>Fraction</v>
          </cell>
          <cell r="G73" t="str">
            <v>CS</v>
          </cell>
          <cell r="H73" t="str">
            <v>-</v>
          </cell>
          <cell r="I73" t="str">
            <v>Sheet MMS_TERT</v>
          </cell>
          <cell r="K73">
            <v>0</v>
          </cell>
          <cell r="L73">
            <v>0</v>
          </cell>
          <cell r="M73">
            <v>0</v>
          </cell>
          <cell r="N73">
            <v>0</v>
          </cell>
          <cell r="O73">
            <v>0</v>
          </cell>
          <cell r="P73">
            <v>0</v>
          </cell>
          <cell r="Q73">
            <v>0</v>
          </cell>
          <cell r="R73">
            <v>0</v>
          </cell>
          <cell r="S73">
            <v>0</v>
          </cell>
          <cell r="T73">
            <v>0</v>
          </cell>
          <cell r="U73">
            <v>1.1990408665951691E-14</v>
          </cell>
          <cell r="V73">
            <v>2.4369545632807466E-4</v>
          </cell>
          <cell r="W73">
            <v>4.9379553127582021E-4</v>
          </cell>
          <cell r="X73">
            <v>8.0611373423766786E-4</v>
          </cell>
          <cell r="Y73">
            <v>1.1598194750535029E-3</v>
          </cell>
          <cell r="Z73">
            <v>1.5485502392021955E-3</v>
          </cell>
          <cell r="AA73">
            <v>1.8855017816966635E-3</v>
          </cell>
          <cell r="AB73">
            <v>2.1965124743728026E-3</v>
          </cell>
          <cell r="AC73">
            <v>2.81774489716069E-3</v>
          </cell>
          <cell r="AD73">
            <v>8.3420469425434796E-3</v>
          </cell>
          <cell r="AE73">
            <v>1.37024032099341E-2</v>
          </cell>
          <cell r="AF73">
            <v>2.3587163336084571E-2</v>
          </cell>
          <cell r="AG73">
            <v>3.3394301860706688E-2</v>
          </cell>
          <cell r="AH73">
            <v>4.7428950999229724E-2</v>
          </cell>
          <cell r="AI73">
            <v>4.1733011249610041E-2</v>
          </cell>
          <cell r="AJ73">
            <v>3.7986205301981157E-2</v>
          </cell>
          <cell r="AK73">
            <v>3.2074500022871155E-2</v>
          </cell>
          <cell r="AL73">
            <v>3.3490537476988935E-2</v>
          </cell>
          <cell r="AM73">
            <v>3.0932391147440508E-2</v>
          </cell>
          <cell r="AN73">
            <v>2.5228259371880557E-2</v>
          </cell>
          <cell r="AO73">
            <v>2.6286248263098777E-2</v>
          </cell>
          <cell r="AP73">
            <v>3.0885358968025578E-2</v>
          </cell>
          <cell r="AQ73">
            <v>2.6398446755670824E-2</v>
          </cell>
          <cell r="AR73">
            <v>3.3665857240421926E-2</v>
          </cell>
          <cell r="AS73">
            <v>3.0390904931126617E-2</v>
          </cell>
          <cell r="AT73">
            <v>2.8416232482562753E-2</v>
          </cell>
          <cell r="AU73">
            <v>2.90255071149641E-2</v>
          </cell>
          <cell r="AV73">
            <v>3.3665857240421926E-2</v>
          </cell>
          <cell r="AW73">
            <v>2.8416232482562753E-2</v>
          </cell>
          <cell r="AX73">
            <v>2.90255071149641E-2</v>
          </cell>
          <cell r="AY73">
            <v>3.3665857240421926E-2</v>
          </cell>
          <cell r="BB73" t="str">
            <v>[enter country-specific value]</v>
          </cell>
        </row>
        <row r="74">
          <cell r="A74" t="str">
            <v>xbiogas_solid_Swine (sows)</v>
          </cell>
          <cell r="B74" t="str">
            <v>-</v>
          </cell>
          <cell r="C74" t="str">
            <v>xbiogas_solid</v>
          </cell>
          <cell r="D74" t="str">
            <v>-</v>
          </cell>
          <cell r="E74" t="str">
            <v>Swine (sows)</v>
          </cell>
          <cell r="F74" t="str">
            <v>Fraction</v>
          </cell>
          <cell r="G74" t="str">
            <v>CS</v>
          </cell>
          <cell r="H74" t="str">
            <v>-</v>
          </cell>
          <cell r="I74" t="str">
            <v>Sheet MMS_TERT</v>
          </cell>
          <cell r="K74">
            <v>0</v>
          </cell>
          <cell r="L74">
            <v>0</v>
          </cell>
          <cell r="M74">
            <v>0</v>
          </cell>
          <cell r="N74">
            <v>0</v>
          </cell>
          <cell r="O74">
            <v>0</v>
          </cell>
          <cell r="P74">
            <v>0</v>
          </cell>
          <cell r="Q74">
            <v>0</v>
          </cell>
          <cell r="R74">
            <v>0</v>
          </cell>
          <cell r="S74">
            <v>0</v>
          </cell>
          <cell r="T74">
            <v>0</v>
          </cell>
          <cell r="U74">
            <v>4.7406523151494184E-14</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BB74" t="str">
            <v>[enter country-specific value]</v>
          </cell>
        </row>
        <row r="75">
          <cell r="A75" t="str">
            <v>xbiogas_solid_Buffalo</v>
          </cell>
          <cell r="B75" t="str">
            <v>-</v>
          </cell>
          <cell r="C75" t="str">
            <v>xbiogas_solid</v>
          </cell>
          <cell r="D75" t="str">
            <v>-</v>
          </cell>
          <cell r="E75" t="str">
            <v>Buffalo</v>
          </cell>
          <cell r="F75" t="str">
            <v>Fraction</v>
          </cell>
          <cell r="G75" t="str">
            <v>CS</v>
          </cell>
          <cell r="H75" t="str">
            <v>-</v>
          </cell>
          <cell r="I75" t="str">
            <v>NE</v>
          </cell>
          <cell r="K75" t="str">
            <v>NE</v>
          </cell>
          <cell r="L75" t="str">
            <v>NE</v>
          </cell>
          <cell r="M75" t="str">
            <v>NE</v>
          </cell>
          <cell r="N75" t="str">
            <v>NE</v>
          </cell>
          <cell r="O75" t="str">
            <v>NE</v>
          </cell>
          <cell r="P75" t="str">
            <v>NE</v>
          </cell>
          <cell r="Q75" t="str">
            <v>NE</v>
          </cell>
          <cell r="R75" t="str">
            <v>NE</v>
          </cell>
          <cell r="S75" t="str">
            <v>NE</v>
          </cell>
          <cell r="T75" t="str">
            <v>NE</v>
          </cell>
          <cell r="U75" t="str">
            <v>NE</v>
          </cell>
          <cell r="V75" t="str">
            <v>NE</v>
          </cell>
          <cell r="W75" t="str">
            <v>NE</v>
          </cell>
          <cell r="X75" t="str">
            <v>NE</v>
          </cell>
          <cell r="Y75" t="str">
            <v>NE</v>
          </cell>
          <cell r="Z75" t="str">
            <v>NE</v>
          </cell>
          <cell r="AA75" t="str">
            <v>NE</v>
          </cell>
          <cell r="AB75" t="str">
            <v>NE</v>
          </cell>
          <cell r="AC75" t="str">
            <v>NE</v>
          </cell>
          <cell r="AD75" t="str">
            <v>NE</v>
          </cell>
          <cell r="AE75" t="str">
            <v>NE</v>
          </cell>
          <cell r="AF75" t="str">
            <v>NE</v>
          </cell>
          <cell r="AG75" t="str">
            <v>NE</v>
          </cell>
          <cell r="AH75" t="str">
            <v>NE</v>
          </cell>
          <cell r="AI75" t="str">
            <v>NE</v>
          </cell>
          <cell r="AJ75" t="str">
            <v>NE</v>
          </cell>
          <cell r="AK75" t="str">
            <v>NE</v>
          </cell>
          <cell r="AL75" t="str">
            <v>NE</v>
          </cell>
          <cell r="AM75" t="str">
            <v>NE</v>
          </cell>
          <cell r="AN75" t="str">
            <v>NE</v>
          </cell>
          <cell r="AO75" t="str">
            <v>NE</v>
          </cell>
          <cell r="AP75" t="str">
            <v>NE</v>
          </cell>
          <cell r="AQ75" t="str">
            <v>NE</v>
          </cell>
          <cell r="AR75" t="str">
            <v>NE</v>
          </cell>
          <cell r="AS75" t="str">
            <v>NE</v>
          </cell>
          <cell r="AT75" t="str">
            <v>NE</v>
          </cell>
          <cell r="AU75" t="str">
            <v>NE</v>
          </cell>
          <cell r="AV75" t="str">
            <v>NE</v>
          </cell>
          <cell r="AW75" t="str">
            <v>NE</v>
          </cell>
          <cell r="AX75" t="str">
            <v>NE</v>
          </cell>
          <cell r="AY75" t="str">
            <v>NE</v>
          </cell>
          <cell r="BB75" t="str">
            <v>NE</v>
          </cell>
        </row>
        <row r="76">
          <cell r="A76" t="str">
            <v>xbiogas_solid_Goats</v>
          </cell>
          <cell r="B76" t="str">
            <v>-</v>
          </cell>
          <cell r="C76" t="str">
            <v>xbiogas_solid</v>
          </cell>
          <cell r="D76" t="str">
            <v>-</v>
          </cell>
          <cell r="E76" t="str">
            <v>Goats</v>
          </cell>
          <cell r="F76" t="str">
            <v>Fraction</v>
          </cell>
          <cell r="G76" t="str">
            <v>CS</v>
          </cell>
          <cell r="H76" t="str">
            <v>-</v>
          </cell>
          <cell r="I76" t="str">
            <v>[enter country-specific source]</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BB76" t="str">
            <v>[enter country-specific value]</v>
          </cell>
        </row>
        <row r="77">
          <cell r="A77" t="str">
            <v>xbiogas_solid_Horses</v>
          </cell>
          <cell r="B77" t="str">
            <v>-</v>
          </cell>
          <cell r="C77" t="str">
            <v>xbiogas_solid</v>
          </cell>
          <cell r="D77" t="str">
            <v>-</v>
          </cell>
          <cell r="E77" t="str">
            <v>Horses</v>
          </cell>
          <cell r="F77" t="str">
            <v>Fraction</v>
          </cell>
          <cell r="G77" t="str">
            <v>CS</v>
          </cell>
          <cell r="H77" t="str">
            <v>-</v>
          </cell>
          <cell r="I77" t="str">
            <v>[enter country-specific source]</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BB77" t="str">
            <v>[enter country-specific value]</v>
          </cell>
        </row>
        <row r="78">
          <cell r="A78" t="str">
            <v>xbiogas_solid_Mules and asses</v>
          </cell>
          <cell r="B78" t="str">
            <v>-</v>
          </cell>
          <cell r="C78" t="str">
            <v>xbiogas_solid</v>
          </cell>
          <cell r="D78" t="str">
            <v>-</v>
          </cell>
          <cell r="E78" t="str">
            <v>Mules and asses</v>
          </cell>
          <cell r="F78" t="str">
            <v>Fraction</v>
          </cell>
          <cell r="G78" t="str">
            <v>CS</v>
          </cell>
          <cell r="H78" t="str">
            <v>-</v>
          </cell>
          <cell r="I78" t="str">
            <v>NE</v>
          </cell>
          <cell r="K78" t="str">
            <v>NE</v>
          </cell>
          <cell r="L78" t="str">
            <v>NE</v>
          </cell>
          <cell r="M78" t="str">
            <v>NE</v>
          </cell>
          <cell r="N78" t="str">
            <v>NE</v>
          </cell>
          <cell r="O78" t="str">
            <v>NE</v>
          </cell>
          <cell r="P78" t="str">
            <v>NE</v>
          </cell>
          <cell r="Q78" t="str">
            <v>NE</v>
          </cell>
          <cell r="R78" t="str">
            <v>NE</v>
          </cell>
          <cell r="S78" t="str">
            <v>NE</v>
          </cell>
          <cell r="T78" t="str">
            <v>NE</v>
          </cell>
          <cell r="U78" t="str">
            <v>NE</v>
          </cell>
          <cell r="V78" t="str">
            <v>NE</v>
          </cell>
          <cell r="W78" t="str">
            <v>NE</v>
          </cell>
          <cell r="X78" t="str">
            <v>NE</v>
          </cell>
          <cell r="Y78" t="str">
            <v>NE</v>
          </cell>
          <cell r="Z78" t="str">
            <v>NE</v>
          </cell>
          <cell r="AA78" t="str">
            <v>NE</v>
          </cell>
          <cell r="AB78" t="str">
            <v>NE</v>
          </cell>
          <cell r="AC78" t="str">
            <v>NE</v>
          </cell>
          <cell r="AD78" t="str">
            <v>NE</v>
          </cell>
          <cell r="AE78" t="str">
            <v>NE</v>
          </cell>
          <cell r="AF78" t="str">
            <v>NE</v>
          </cell>
          <cell r="AG78" t="str">
            <v>NE</v>
          </cell>
          <cell r="AH78" t="str">
            <v>NE</v>
          </cell>
          <cell r="AI78" t="str">
            <v>NE</v>
          </cell>
          <cell r="AJ78" t="str">
            <v>NE</v>
          </cell>
          <cell r="AK78" t="str">
            <v>NE</v>
          </cell>
          <cell r="AL78" t="str">
            <v>NE</v>
          </cell>
          <cell r="AM78" t="str">
            <v>NE</v>
          </cell>
          <cell r="AN78" t="str">
            <v>NE</v>
          </cell>
          <cell r="AO78" t="str">
            <v>NE</v>
          </cell>
          <cell r="AP78" t="str">
            <v>NE</v>
          </cell>
          <cell r="AQ78" t="str">
            <v>NE</v>
          </cell>
          <cell r="AR78" t="str">
            <v>NE</v>
          </cell>
          <cell r="AS78" t="str">
            <v>NE</v>
          </cell>
          <cell r="AT78" t="str">
            <v>NE</v>
          </cell>
          <cell r="AU78" t="str">
            <v>NE</v>
          </cell>
          <cell r="AV78" t="str">
            <v>NE</v>
          </cell>
          <cell r="AW78" t="str">
            <v>NE</v>
          </cell>
          <cell r="AX78" t="str">
            <v>NE</v>
          </cell>
          <cell r="AY78" t="str">
            <v>NE</v>
          </cell>
          <cell r="BB78" t="str">
            <v>NE</v>
          </cell>
        </row>
        <row r="79">
          <cell r="A79" t="str">
            <v>xbiogas_solid_Laying hens</v>
          </cell>
          <cell r="B79" t="str">
            <v>-</v>
          </cell>
          <cell r="C79" t="str">
            <v>xbiogas_solid</v>
          </cell>
          <cell r="D79" t="str">
            <v>-</v>
          </cell>
          <cell r="E79" t="str">
            <v>Laying hens</v>
          </cell>
          <cell r="F79" t="str">
            <v>Fraction</v>
          </cell>
          <cell r="G79" t="str">
            <v>CS</v>
          </cell>
          <cell r="H79" t="str">
            <v>-</v>
          </cell>
          <cell r="I79" t="str">
            <v>[enter country-specific source]</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BB79" t="str">
            <v>[enter country-specific value]</v>
          </cell>
        </row>
        <row r="80">
          <cell r="A80" t="str">
            <v>xbiogas_solid_Broilers</v>
          </cell>
          <cell r="B80" t="str">
            <v>-</v>
          </cell>
          <cell r="C80" t="str">
            <v>xbiogas_solid</v>
          </cell>
          <cell r="D80" t="str">
            <v>-</v>
          </cell>
          <cell r="E80" t="str">
            <v>Broilers</v>
          </cell>
          <cell r="F80" t="str">
            <v>Fraction</v>
          </cell>
          <cell r="G80" t="str">
            <v>CS</v>
          </cell>
          <cell r="H80" t="str">
            <v>-</v>
          </cell>
          <cell r="I80" t="str">
            <v>[enter country-specific source]</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0.41000000000000003</v>
          </cell>
          <cell r="AL80">
            <v>0.42000000000000004</v>
          </cell>
          <cell r="AM80">
            <v>0.43000000000000005</v>
          </cell>
          <cell r="AN80">
            <v>0.39</v>
          </cell>
          <cell r="AO80">
            <v>0.35</v>
          </cell>
          <cell r="AP80">
            <v>0.33499999999999996</v>
          </cell>
          <cell r="AQ80">
            <v>0.30333333333333301</v>
          </cell>
          <cell r="AR80">
            <v>0.30333333333333301</v>
          </cell>
          <cell r="AS80">
            <v>0.28222222222222204</v>
          </cell>
          <cell r="AT80">
            <v>0.30333333333333301</v>
          </cell>
          <cell r="AU80">
            <v>0.27583333333333304</v>
          </cell>
          <cell r="AV80">
            <v>0.24833333333333296</v>
          </cell>
          <cell r="AW80">
            <v>0.22083333333333299</v>
          </cell>
          <cell r="AX80">
            <v>0.19333333333333302</v>
          </cell>
          <cell r="AY80">
            <v>0.16583333333333306</v>
          </cell>
          <cell r="BB80" t="str">
            <v>[enter country-specific value]</v>
          </cell>
        </row>
        <row r="81">
          <cell r="A81" t="str">
            <v>xbiogas_solid_Turkeys</v>
          </cell>
          <cell r="B81" t="str">
            <v>-</v>
          </cell>
          <cell r="C81" t="str">
            <v>xbiogas_solid</v>
          </cell>
          <cell r="D81" t="str">
            <v>-</v>
          </cell>
          <cell r="E81" t="str">
            <v>Turkeys</v>
          </cell>
          <cell r="F81" t="str">
            <v>Fraction</v>
          </cell>
          <cell r="G81" t="str">
            <v>CS</v>
          </cell>
          <cell r="H81" t="str">
            <v>-</v>
          </cell>
          <cell r="I81" t="str">
            <v>[enter country-specific source]</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BB81" t="str">
            <v>[enter country-specific value]</v>
          </cell>
        </row>
        <row r="82">
          <cell r="A82" t="str">
            <v>xbiogas_solid_Other poultry (ducks)</v>
          </cell>
          <cell r="B82" t="str">
            <v>-</v>
          </cell>
          <cell r="C82" t="str">
            <v>xbiogas_solid</v>
          </cell>
          <cell r="D82" t="str">
            <v>-</v>
          </cell>
          <cell r="E82" t="str">
            <v>Other poultry (ducks)</v>
          </cell>
          <cell r="F82" t="str">
            <v>Fraction</v>
          </cell>
          <cell r="G82" t="str">
            <v>CS</v>
          </cell>
          <cell r="H82" t="str">
            <v>-</v>
          </cell>
          <cell r="I82" t="str">
            <v>[enter country-specific source]</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BB82" t="str">
            <v>[enter country-specific value]</v>
          </cell>
        </row>
        <row r="83">
          <cell r="A83" t="str">
            <v>xbiogas_solid_Other poultry (geese)</v>
          </cell>
          <cell r="B83" t="str">
            <v>-</v>
          </cell>
          <cell r="C83" t="str">
            <v>xbiogas_solid</v>
          </cell>
          <cell r="D83" t="str">
            <v>-</v>
          </cell>
          <cell r="E83" t="str">
            <v>Other poultry (geese)</v>
          </cell>
          <cell r="F83" t="str">
            <v>Fraction</v>
          </cell>
          <cell r="G83" t="str">
            <v>CS</v>
          </cell>
          <cell r="H83" t="str">
            <v>-</v>
          </cell>
          <cell r="I83" t="str">
            <v>[enter country-specific source]</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BB83" t="str">
            <v>[enter country-specific value]</v>
          </cell>
        </row>
        <row r="84">
          <cell r="A84" t="str">
            <v>xbiogas_solid_Other animals (fur animals)</v>
          </cell>
          <cell r="B84" t="str">
            <v>-</v>
          </cell>
          <cell r="C84" t="str">
            <v>xbiogas_solid</v>
          </cell>
          <cell r="D84" t="str">
            <v>-</v>
          </cell>
          <cell r="E84" t="str">
            <v>Other animals (fur animals)</v>
          </cell>
          <cell r="F84" t="str">
            <v>Fraction</v>
          </cell>
          <cell r="G84" t="str">
            <v>CS</v>
          </cell>
          <cell r="H84" t="str">
            <v>-</v>
          </cell>
          <cell r="I84" t="str">
            <v>[enter country-specific source]</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BB84" t="str">
            <v>[enter country-specific value]</v>
          </cell>
        </row>
        <row r="85">
          <cell r="A85" t="str">
            <v>Proportion of manure deposited in houses which is "slurry". NO DEFAULT VALUES AVAILABLE</v>
          </cell>
        </row>
        <row r="86">
          <cell r="A86" t="str">
            <v>Xhouse_slurry_Dairy cattle</v>
          </cell>
          <cell r="B86" t="str">
            <v>-</v>
          </cell>
          <cell r="C86" t="str">
            <v>Xhouse_slurry</v>
          </cell>
          <cell r="D86" t="str">
            <v>-</v>
          </cell>
          <cell r="E86" t="str">
            <v>Dairy cattle</v>
          </cell>
          <cell r="F86" t="str">
            <v>Fraction</v>
          </cell>
          <cell r="G86" t="str">
            <v>CS</v>
          </cell>
          <cell r="H86" t="str">
            <v>-</v>
          </cell>
          <cell r="I86" t="str">
            <v>Sheet MMS_TERT</v>
          </cell>
          <cell r="J86" t="str">
            <v>CRF tables and hypothesis TERT</v>
          </cell>
          <cell r="K86">
            <v>0.27473684210526317</v>
          </cell>
          <cell r="L86">
            <v>0.27473684210526311</v>
          </cell>
          <cell r="M86">
            <v>0.27000860585197939</v>
          </cell>
          <cell r="N86">
            <v>0.27094668117519038</v>
          </cell>
          <cell r="O86">
            <v>0.26842684268426842</v>
          </cell>
          <cell r="P86">
            <v>0.27222222222222225</v>
          </cell>
          <cell r="Q86">
            <v>0.2722222222222222</v>
          </cell>
          <cell r="R86">
            <v>0.2722222222222222</v>
          </cell>
          <cell r="S86">
            <v>0.2722222222222222</v>
          </cell>
          <cell r="T86">
            <v>0.2722222222222222</v>
          </cell>
          <cell r="U86">
            <v>0.289210233592882</v>
          </cell>
          <cell r="V86">
            <v>0.28756364227066011</v>
          </cell>
          <cell r="W86">
            <v>0.2860889891341748</v>
          </cell>
          <cell r="X86">
            <v>0.28216143649308179</v>
          </cell>
          <cell r="Y86">
            <v>0.28054043716648491</v>
          </cell>
          <cell r="Z86">
            <v>0.28071075910925736</v>
          </cell>
          <cell r="AA86">
            <v>0.26845953366785963</v>
          </cell>
          <cell r="AB86">
            <v>0.27432570695119307</v>
          </cell>
          <cell r="AC86">
            <v>0.2761005051666971</v>
          </cell>
          <cell r="AD86">
            <v>0.278309601367348</v>
          </cell>
          <cell r="AE86">
            <v>0.29195957841504216</v>
          </cell>
          <cell r="AF86">
            <v>0.2990717704220836</v>
          </cell>
          <cell r="AG86">
            <v>0.29718217666108759</v>
          </cell>
          <cell r="AH86">
            <v>0.30090046119940661</v>
          </cell>
          <cell r="AI86">
            <v>0.29845616956756565</v>
          </cell>
          <cell r="AJ86">
            <v>0.29564241110385497</v>
          </cell>
          <cell r="AK86">
            <v>0.28486200890031166</v>
          </cell>
          <cell r="AL86">
            <v>0.28422722400569983</v>
          </cell>
          <cell r="AM86">
            <v>0.28399918047456996</v>
          </cell>
          <cell r="AN86">
            <v>0.28646327706012326</v>
          </cell>
          <cell r="AO86">
            <v>0.28476561603992284</v>
          </cell>
          <cell r="AP86">
            <v>0.27994336746407145</v>
          </cell>
          <cell r="AQ86">
            <v>0.28376367985047324</v>
          </cell>
          <cell r="AR86">
            <v>0.27918964449956901</v>
          </cell>
          <cell r="AS86">
            <v>0.28812779632545732</v>
          </cell>
          <cell r="AT86">
            <v>0.27941238189711731</v>
          </cell>
          <cell r="AU86">
            <v>0.27941238189711731</v>
          </cell>
          <cell r="AV86">
            <v>0.27626185796449093</v>
          </cell>
          <cell r="AW86">
            <v>0.27777970512248534</v>
          </cell>
          <cell r="AX86">
            <v>0.27777970512248534</v>
          </cell>
          <cell r="AY86">
            <v>0.27313031851916253</v>
          </cell>
          <cell r="BB86" t="str">
            <v>[enter country-specific value]</v>
          </cell>
        </row>
        <row r="87">
          <cell r="A87" t="str">
            <v>Xhouse_slurry_Non-dairy cattle</v>
          </cell>
          <cell r="B87" t="str">
            <v>-</v>
          </cell>
          <cell r="C87" t="str">
            <v>Xhouse_slurry</v>
          </cell>
          <cell r="D87" t="str">
            <v>-</v>
          </cell>
          <cell r="E87" t="str">
            <v>Non-dairy cattle</v>
          </cell>
          <cell r="F87" t="str">
            <v>Fraction</v>
          </cell>
          <cell r="G87" t="str">
            <v>CS</v>
          </cell>
          <cell r="H87" t="str">
            <v>-</v>
          </cell>
          <cell r="I87" t="str">
            <v>Sheet MMS_TERT</v>
          </cell>
          <cell r="J87" t="str">
            <v>CRF tables and hypothesis TERT</v>
          </cell>
          <cell r="K87">
            <v>0.24999999999999994</v>
          </cell>
          <cell r="L87">
            <v>0.24137931034482757</v>
          </cell>
          <cell r="M87">
            <v>0.23255813953488375</v>
          </cell>
          <cell r="N87">
            <v>0.22352941176470589</v>
          </cell>
          <cell r="O87">
            <v>0.21428571428571425</v>
          </cell>
          <cell r="P87">
            <v>0.20481927710843373</v>
          </cell>
          <cell r="Q87">
            <v>0.20481927710843373</v>
          </cell>
          <cell r="R87">
            <v>0.20481927710843373</v>
          </cell>
          <cell r="S87">
            <v>0.20481927710843373</v>
          </cell>
          <cell r="T87">
            <v>0.20481927710843376</v>
          </cell>
          <cell r="U87">
            <v>0.20481927710843509</v>
          </cell>
          <cell r="V87">
            <v>0.20521244302866426</v>
          </cell>
          <cell r="W87">
            <v>0.20561087106501547</v>
          </cell>
          <cell r="X87">
            <v>0.20601304973428389</v>
          </cell>
          <cell r="Y87">
            <v>0.20643732508765994</v>
          </cell>
          <cell r="Z87">
            <v>0.20684031763117938</v>
          </cell>
          <cell r="AA87">
            <v>0.19964743732760212</v>
          </cell>
          <cell r="AB87">
            <v>0.18976849012489344</v>
          </cell>
          <cell r="AC87">
            <v>0.17563532067647561</v>
          </cell>
          <cell r="AD87">
            <v>0.1579724514328931</v>
          </cell>
          <cell r="AE87">
            <v>0.14148409385894037</v>
          </cell>
          <cell r="AF87">
            <v>0.13561983739406977</v>
          </cell>
          <cell r="AG87">
            <v>0.13572366581636108</v>
          </cell>
          <cell r="AH87">
            <v>0.11663237702311369</v>
          </cell>
          <cell r="AI87">
            <v>0.10152796966285473</v>
          </cell>
          <cell r="AJ87">
            <v>8.8434293389849414E-2</v>
          </cell>
          <cell r="AK87">
            <v>7.5385610784337226E-2</v>
          </cell>
          <cell r="AL87">
            <v>7.3389219622868485E-2</v>
          </cell>
          <cell r="AM87">
            <v>6.7704143005694314E-2</v>
          </cell>
          <cell r="AN87">
            <v>6.006642952514675E-2</v>
          </cell>
          <cell r="AO87">
            <v>5.8143312848123324E-2</v>
          </cell>
          <cell r="AP87">
            <v>6.7637334258431367E-2</v>
          </cell>
          <cell r="AQ87">
            <v>5.8012084485931696E-2</v>
          </cell>
          <cell r="AR87">
            <v>6.5814413847719341E-2</v>
          </cell>
          <cell r="AS87">
            <v>6.5245090493629546E-2</v>
          </cell>
          <cell r="AT87">
            <v>5.7960760524571039E-2</v>
          </cell>
          <cell r="AU87">
            <v>4.2636694155494426E-2</v>
          </cell>
          <cell r="AV87">
            <v>6.5813490397034699E-2</v>
          </cell>
          <cell r="AW87">
            <v>5.7960760524571039E-2</v>
          </cell>
          <cell r="AX87">
            <v>4.2636694155494426E-2</v>
          </cell>
          <cell r="AY87">
            <v>6.5813490397034699E-2</v>
          </cell>
          <cell r="BB87" t="str">
            <v>[enter country-specific value]</v>
          </cell>
        </row>
        <row r="88">
          <cell r="A88" t="str">
            <v>Xhouse_slurry_Non-dairy cattle (calves)</v>
          </cell>
          <cell r="B88" t="str">
            <v>-</v>
          </cell>
          <cell r="C88" t="str">
            <v>Xhouse_slurry</v>
          </cell>
          <cell r="D88" t="str">
            <v>-</v>
          </cell>
          <cell r="E88" t="str">
            <v>Non-dairy cattle (calves)</v>
          </cell>
          <cell r="F88" t="str">
            <v>Fraction</v>
          </cell>
          <cell r="G88" t="str">
            <v>CS</v>
          </cell>
          <cell r="H88" t="str">
            <v>-</v>
          </cell>
          <cell r="I88" t="str">
            <v>NE</v>
          </cell>
          <cell r="K88" t="str">
            <v>NE</v>
          </cell>
          <cell r="L88" t="str">
            <v>NE</v>
          </cell>
          <cell r="M88" t="str">
            <v>NE</v>
          </cell>
          <cell r="N88" t="str">
            <v>NE</v>
          </cell>
          <cell r="O88" t="str">
            <v>NE</v>
          </cell>
          <cell r="P88" t="str">
            <v>NE</v>
          </cell>
          <cell r="Q88" t="str">
            <v>NE</v>
          </cell>
          <cell r="R88" t="str">
            <v>NE</v>
          </cell>
          <cell r="S88" t="str">
            <v>NE</v>
          </cell>
          <cell r="T88" t="str">
            <v>NE</v>
          </cell>
          <cell r="U88" t="str">
            <v>NE</v>
          </cell>
          <cell r="V88" t="str">
            <v>NE</v>
          </cell>
          <cell r="W88" t="str">
            <v>NE</v>
          </cell>
          <cell r="X88" t="str">
            <v>NE</v>
          </cell>
          <cell r="Y88" t="str">
            <v>NE</v>
          </cell>
          <cell r="Z88" t="str">
            <v>NE</v>
          </cell>
          <cell r="AA88" t="str">
            <v>NE</v>
          </cell>
          <cell r="AB88" t="str">
            <v>NE</v>
          </cell>
          <cell r="AC88" t="str">
            <v>NE</v>
          </cell>
          <cell r="AD88" t="str">
            <v>NE</v>
          </cell>
          <cell r="AE88" t="str">
            <v>NE</v>
          </cell>
          <cell r="AF88" t="str">
            <v>NE</v>
          </cell>
          <cell r="AG88" t="str">
            <v>NE</v>
          </cell>
          <cell r="AH88" t="str">
            <v>NE</v>
          </cell>
          <cell r="AI88" t="str">
            <v>NE</v>
          </cell>
          <cell r="AJ88" t="str">
            <v>NE</v>
          </cell>
          <cell r="AK88" t="str">
            <v>NE</v>
          </cell>
          <cell r="AL88" t="str">
            <v>NE</v>
          </cell>
          <cell r="AM88" t="str">
            <v>NE</v>
          </cell>
          <cell r="AN88" t="str">
            <v>NE</v>
          </cell>
          <cell r="AO88" t="str">
            <v>NE</v>
          </cell>
          <cell r="AP88" t="str">
            <v>NE</v>
          </cell>
          <cell r="AQ88" t="str">
            <v>NE</v>
          </cell>
          <cell r="AR88" t="str">
            <v>NE</v>
          </cell>
          <cell r="AS88" t="str">
            <v>NE</v>
          </cell>
          <cell r="AT88" t="str">
            <v>NE</v>
          </cell>
          <cell r="AU88" t="str">
            <v>NE</v>
          </cell>
          <cell r="AV88" t="str">
            <v>NE</v>
          </cell>
          <cell r="AW88" t="str">
            <v>NE</v>
          </cell>
          <cell r="AX88" t="str">
            <v>NE</v>
          </cell>
          <cell r="AY88" t="str">
            <v>NE</v>
          </cell>
          <cell r="BB88" t="str">
            <v>NE</v>
          </cell>
        </row>
        <row r="89">
          <cell r="A89" t="str">
            <v>Xhouse_slurry_Sheep</v>
          </cell>
          <cell r="B89" t="str">
            <v>-</v>
          </cell>
          <cell r="C89" t="str">
            <v>Xhouse_slurry</v>
          </cell>
          <cell r="D89" t="str">
            <v>-</v>
          </cell>
          <cell r="E89" t="str">
            <v>Sheep</v>
          </cell>
          <cell r="F89" t="str">
            <v>Fraction</v>
          </cell>
          <cell r="G89" t="str">
            <v>CS</v>
          </cell>
          <cell r="H89" t="str">
            <v>-</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BB89" t="str">
            <v>[enter country-specific value]</v>
          </cell>
        </row>
        <row r="90">
          <cell r="A90" t="str">
            <v>Xhouse_slurry_Swine (finishing pigs)</v>
          </cell>
          <cell r="B90" t="str">
            <v>-</v>
          </cell>
          <cell r="C90" t="str">
            <v>Xhouse_slurry</v>
          </cell>
          <cell r="D90" t="str">
            <v>-</v>
          </cell>
          <cell r="E90" t="str">
            <v>Swine (finishing pigs)</v>
          </cell>
          <cell r="F90" t="str">
            <v>Fraction</v>
          </cell>
          <cell r="G90" t="str">
            <v>CS</v>
          </cell>
          <cell r="H90" t="str">
            <v>-</v>
          </cell>
          <cell r="I90" t="str">
            <v>Sheet MMS_TERT</v>
          </cell>
          <cell r="J90" t="str">
            <v>CRF tables and hypothesis TERT</v>
          </cell>
          <cell r="K90">
            <v>0.7599999999999999</v>
          </cell>
          <cell r="L90">
            <v>0.7599999999999999</v>
          </cell>
          <cell r="M90">
            <v>0.76</v>
          </cell>
          <cell r="N90">
            <v>0.76</v>
          </cell>
          <cell r="O90">
            <v>0.76</v>
          </cell>
          <cell r="P90">
            <v>0.76</v>
          </cell>
          <cell r="Q90">
            <v>0.7599999999999999</v>
          </cell>
          <cell r="R90">
            <v>0.76</v>
          </cell>
          <cell r="S90">
            <v>0.76</v>
          </cell>
          <cell r="T90">
            <v>0.76</v>
          </cell>
          <cell r="U90">
            <v>0.75999999999999868</v>
          </cell>
          <cell r="V90">
            <v>0.75968618287043044</v>
          </cell>
          <cell r="W90">
            <v>0.75914774442670918</v>
          </cell>
          <cell r="X90">
            <v>0.7592580938010508</v>
          </cell>
          <cell r="Y90">
            <v>0.75851228143198857</v>
          </cell>
          <cell r="Z90">
            <v>0.75858746596852511</v>
          </cell>
          <cell r="AA90">
            <v>0.75828129769241104</v>
          </cell>
          <cell r="AB90">
            <v>0.75790496248857031</v>
          </cell>
          <cell r="AC90">
            <v>0.75744260929955098</v>
          </cell>
          <cell r="AD90">
            <v>0.75084684773309851</v>
          </cell>
          <cell r="AE90">
            <v>0.74583711725329482</v>
          </cell>
          <cell r="AF90">
            <v>0.75110692046178473</v>
          </cell>
          <cell r="AG90">
            <v>0.74733357536311007</v>
          </cell>
          <cell r="AH90">
            <v>0.78513245287571343</v>
          </cell>
          <cell r="AI90">
            <v>0.76792582906899043</v>
          </cell>
          <cell r="AJ90">
            <v>0.75235740594898648</v>
          </cell>
          <cell r="AK90">
            <v>0.73050360689486982</v>
          </cell>
          <cell r="AL90">
            <v>0.73591251629623067</v>
          </cell>
          <cell r="AM90">
            <v>0.71619493487355923</v>
          </cell>
          <cell r="AN90">
            <v>0.66748234904484616</v>
          </cell>
          <cell r="AO90">
            <v>0.67468374799933828</v>
          </cell>
          <cell r="AP90">
            <v>0.71573519676597763</v>
          </cell>
          <cell r="AQ90">
            <v>0.67482396639662101</v>
          </cell>
          <cell r="AR90">
            <v>0.71998823337524065</v>
          </cell>
          <cell r="AS90">
            <v>0.71062348635963202</v>
          </cell>
          <cell r="AT90">
            <v>0.67662282659344386</v>
          </cell>
          <cell r="AU90">
            <v>0.67999741096225863</v>
          </cell>
          <cell r="AV90">
            <v>0.71998823337524076</v>
          </cell>
          <cell r="AW90">
            <v>0.67662282659344386</v>
          </cell>
          <cell r="AX90">
            <v>0.67999741096225863</v>
          </cell>
          <cell r="AY90">
            <v>0.71998823337524076</v>
          </cell>
          <cell r="BB90" t="str">
            <v>[enter country-specific value]</v>
          </cell>
        </row>
        <row r="91">
          <cell r="A91" t="str">
            <v>Xhouse_slurry_Swine (sows)</v>
          </cell>
          <cell r="B91" t="str">
            <v>-</v>
          </cell>
          <cell r="C91" t="str">
            <v>Xhouse_slurry</v>
          </cell>
          <cell r="D91" t="str">
            <v>-</v>
          </cell>
          <cell r="E91" t="str">
            <v>Swine (sows)</v>
          </cell>
          <cell r="F91" t="str">
            <v>Fraction</v>
          </cell>
          <cell r="G91" t="str">
            <v>CS</v>
          </cell>
          <cell r="H91" t="str">
            <v>-</v>
          </cell>
          <cell r="I91" t="str">
            <v>Sheet MMS_TERT</v>
          </cell>
          <cell r="J91" t="str">
            <v>CRF tables and hypothesis TERT</v>
          </cell>
          <cell r="K91">
            <v>0.76</v>
          </cell>
          <cell r="L91">
            <v>0.76</v>
          </cell>
          <cell r="M91">
            <v>0.7599999999999999</v>
          </cell>
          <cell r="N91">
            <v>0.76</v>
          </cell>
          <cell r="O91">
            <v>0.76</v>
          </cell>
          <cell r="P91">
            <v>0.76</v>
          </cell>
          <cell r="Q91">
            <v>0.76</v>
          </cell>
          <cell r="R91">
            <v>0.76</v>
          </cell>
          <cell r="S91">
            <v>0.76</v>
          </cell>
          <cell r="T91">
            <v>0.76</v>
          </cell>
          <cell r="U91">
            <v>0.75999999999999412</v>
          </cell>
          <cell r="V91">
            <v>0.7630117355207704</v>
          </cell>
          <cell r="W91">
            <v>0.76230412717709117</v>
          </cell>
          <cell r="X91">
            <v>0.7618849501320375</v>
          </cell>
          <cell r="Y91">
            <v>0.76156983830153935</v>
          </cell>
          <cell r="Z91">
            <v>0.76057777331851795</v>
          </cell>
          <cell r="AA91">
            <v>0.76036637521760142</v>
          </cell>
          <cell r="AB91">
            <v>0.75969147001461401</v>
          </cell>
          <cell r="AC91">
            <v>0.75845355945190174</v>
          </cell>
          <cell r="AD91">
            <v>0.74872229830877046</v>
          </cell>
          <cell r="AE91">
            <v>0.73671488836931409</v>
          </cell>
          <cell r="AF91">
            <v>0.73272216086434705</v>
          </cell>
          <cell r="AG91">
            <v>0.71981241807924379</v>
          </cell>
          <cell r="AH91">
            <v>0.70724397336223666</v>
          </cell>
          <cell r="AI91">
            <v>0.70871119792060866</v>
          </cell>
          <cell r="AJ91">
            <v>0.71969081238062871</v>
          </cell>
          <cell r="AK91">
            <v>0.69552880425836283</v>
          </cell>
          <cell r="AL91">
            <v>0.66916827700378123</v>
          </cell>
          <cell r="AM91">
            <v>0.64728863453755392</v>
          </cell>
          <cell r="AN91">
            <v>0.64702652354504575</v>
          </cell>
          <cell r="AO91">
            <v>0.63052207736396348</v>
          </cell>
          <cell r="AP91">
            <v>0.64592744272692648</v>
          </cell>
          <cell r="AQ91">
            <v>0.6378800135612428</v>
          </cell>
          <cell r="AR91">
            <v>0.64790658409712776</v>
          </cell>
          <cell r="AS91">
            <v>0.65642784346160854</v>
          </cell>
          <cell r="AT91">
            <v>0.64265959943330753</v>
          </cell>
          <cell r="AU91">
            <v>0.63031556147260681</v>
          </cell>
          <cell r="AV91">
            <v>0.64790658409712776</v>
          </cell>
          <cell r="AW91">
            <v>0.64265959943330753</v>
          </cell>
          <cell r="AX91">
            <v>0.63031556147260681</v>
          </cell>
          <cell r="AY91">
            <v>0.64790658409712776</v>
          </cell>
          <cell r="BB91" t="str">
            <v>[enter country-specific value]</v>
          </cell>
        </row>
        <row r="92">
          <cell r="A92" t="str">
            <v>Xhouse_slurry_Buffalo</v>
          </cell>
          <cell r="B92" t="str">
            <v>-</v>
          </cell>
          <cell r="C92" t="str">
            <v>Xhouse_slurry</v>
          </cell>
          <cell r="D92" t="str">
            <v>-</v>
          </cell>
          <cell r="E92" t="str">
            <v>Buffalo</v>
          </cell>
          <cell r="F92" t="str">
            <v>Fraction</v>
          </cell>
          <cell r="G92" t="str">
            <v>CS</v>
          </cell>
          <cell r="H92" t="str">
            <v>-</v>
          </cell>
          <cell r="I92" t="str">
            <v>NE</v>
          </cell>
          <cell r="K92" t="str">
            <v>NE</v>
          </cell>
          <cell r="L92" t="str">
            <v>NE</v>
          </cell>
          <cell r="M92" t="str">
            <v>NE</v>
          </cell>
          <cell r="N92" t="str">
            <v>NE</v>
          </cell>
          <cell r="O92" t="str">
            <v>NE</v>
          </cell>
          <cell r="P92" t="str">
            <v>NE</v>
          </cell>
          <cell r="Q92" t="str">
            <v>NE</v>
          </cell>
          <cell r="R92" t="str">
            <v>NE</v>
          </cell>
          <cell r="S92" t="str">
            <v>NE</v>
          </cell>
          <cell r="T92" t="str">
            <v>NE</v>
          </cell>
          <cell r="U92" t="str">
            <v>NE</v>
          </cell>
          <cell r="V92" t="str">
            <v>NE</v>
          </cell>
          <cell r="W92" t="str">
            <v>NE</v>
          </cell>
          <cell r="X92" t="str">
            <v>NE</v>
          </cell>
          <cell r="Y92" t="str">
            <v>NE</v>
          </cell>
          <cell r="Z92" t="str">
            <v>NE</v>
          </cell>
          <cell r="AA92" t="str">
            <v>NE</v>
          </cell>
          <cell r="AB92" t="str">
            <v>NE</v>
          </cell>
          <cell r="AC92" t="str">
            <v>NE</v>
          </cell>
          <cell r="AD92" t="str">
            <v>NE</v>
          </cell>
          <cell r="AE92" t="str">
            <v>NE</v>
          </cell>
          <cell r="AF92" t="str">
            <v>NE</v>
          </cell>
          <cell r="AG92" t="str">
            <v>NE</v>
          </cell>
          <cell r="AH92" t="str">
            <v>NE</v>
          </cell>
          <cell r="AI92" t="str">
            <v>NE</v>
          </cell>
          <cell r="AJ92" t="str">
            <v>NE</v>
          </cell>
          <cell r="AK92" t="str">
            <v>NE</v>
          </cell>
          <cell r="AL92" t="str">
            <v>NE</v>
          </cell>
          <cell r="AM92" t="str">
            <v>NE</v>
          </cell>
          <cell r="AN92" t="str">
            <v>NE</v>
          </cell>
          <cell r="AO92" t="str">
            <v>NE</v>
          </cell>
          <cell r="AP92" t="str">
            <v>NE</v>
          </cell>
          <cell r="AQ92" t="str">
            <v>NE</v>
          </cell>
          <cell r="AR92" t="str">
            <v>NE</v>
          </cell>
          <cell r="AS92" t="str">
            <v>NE</v>
          </cell>
          <cell r="AT92" t="str">
            <v>NE</v>
          </cell>
          <cell r="AU92" t="str">
            <v>NE</v>
          </cell>
          <cell r="AV92" t="str">
            <v>NE</v>
          </cell>
          <cell r="AW92" t="str">
            <v>NE</v>
          </cell>
          <cell r="AX92" t="str">
            <v>NE</v>
          </cell>
          <cell r="AY92" t="str">
            <v>NE</v>
          </cell>
          <cell r="BB92" t="str">
            <v>NE</v>
          </cell>
        </row>
        <row r="93">
          <cell r="A93" t="str">
            <v>Xhouse_slurry_Goats</v>
          </cell>
          <cell r="B93" t="str">
            <v>-</v>
          </cell>
          <cell r="C93" t="str">
            <v>Xhouse_slurry</v>
          </cell>
          <cell r="D93" t="str">
            <v>-</v>
          </cell>
          <cell r="E93" t="str">
            <v>Goats</v>
          </cell>
          <cell r="F93" t="str">
            <v>Fraction</v>
          </cell>
          <cell r="G93" t="str">
            <v>CS</v>
          </cell>
          <cell r="H93" t="str">
            <v>-</v>
          </cell>
          <cell r="I93" t="str">
            <v>[enter country-specific source]</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BB93" t="str">
            <v>[enter country-specific value]</v>
          </cell>
        </row>
        <row r="94">
          <cell r="A94" t="str">
            <v>Xhouse_slurry_Horses</v>
          </cell>
          <cell r="B94" t="str">
            <v>-</v>
          </cell>
          <cell r="C94" t="str">
            <v>Xhouse_slurry</v>
          </cell>
          <cell r="D94" t="str">
            <v>-</v>
          </cell>
          <cell r="E94" t="str">
            <v>Horses</v>
          </cell>
          <cell r="F94" t="str">
            <v>Fraction</v>
          </cell>
          <cell r="G94" t="str">
            <v>CS</v>
          </cell>
          <cell r="H94" t="str">
            <v>-</v>
          </cell>
          <cell r="I94" t="str">
            <v>[enter country-specific source]</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BB94" t="str">
            <v>[enter country-specific value]</v>
          </cell>
        </row>
        <row r="95">
          <cell r="A95" t="str">
            <v>Xhouse_slurry_Mules and asses</v>
          </cell>
          <cell r="B95" t="str">
            <v>-</v>
          </cell>
          <cell r="C95" t="str">
            <v>Xhouse_slurry</v>
          </cell>
          <cell r="D95" t="str">
            <v>-</v>
          </cell>
          <cell r="E95" t="str">
            <v>Mules and asses</v>
          </cell>
          <cell r="F95" t="str">
            <v>Fraction</v>
          </cell>
          <cell r="G95" t="str">
            <v>CS</v>
          </cell>
          <cell r="H95" t="str">
            <v>-</v>
          </cell>
          <cell r="I95" t="str">
            <v>NE</v>
          </cell>
          <cell r="K95" t="str">
            <v>NE</v>
          </cell>
          <cell r="L95" t="str">
            <v>NE</v>
          </cell>
          <cell r="M95" t="str">
            <v>NE</v>
          </cell>
          <cell r="N95" t="str">
            <v>NE</v>
          </cell>
          <cell r="O95" t="str">
            <v>NE</v>
          </cell>
          <cell r="P95" t="str">
            <v>NE</v>
          </cell>
          <cell r="Q95" t="str">
            <v>NE</v>
          </cell>
          <cell r="R95" t="str">
            <v>NE</v>
          </cell>
          <cell r="S95" t="str">
            <v>NE</v>
          </cell>
          <cell r="T95" t="str">
            <v>NE</v>
          </cell>
          <cell r="U95" t="str">
            <v>NE</v>
          </cell>
          <cell r="V95" t="str">
            <v>NE</v>
          </cell>
          <cell r="W95" t="str">
            <v>NE</v>
          </cell>
          <cell r="X95" t="str">
            <v>NE</v>
          </cell>
          <cell r="Y95" t="str">
            <v>NE</v>
          </cell>
          <cell r="Z95" t="str">
            <v>NE</v>
          </cell>
          <cell r="AA95" t="str">
            <v>NE</v>
          </cell>
          <cell r="AB95" t="str">
            <v>NE</v>
          </cell>
          <cell r="AC95" t="str">
            <v>NE</v>
          </cell>
          <cell r="AD95" t="str">
            <v>NE</v>
          </cell>
          <cell r="AE95" t="str">
            <v>NE</v>
          </cell>
          <cell r="AF95" t="str">
            <v>NE</v>
          </cell>
          <cell r="AG95" t="str">
            <v>NE</v>
          </cell>
          <cell r="AH95" t="str">
            <v>NE</v>
          </cell>
          <cell r="AI95" t="str">
            <v>NE</v>
          </cell>
          <cell r="AJ95" t="str">
            <v>NE</v>
          </cell>
          <cell r="AK95" t="str">
            <v>NE</v>
          </cell>
          <cell r="AL95" t="str">
            <v>NE</v>
          </cell>
          <cell r="AM95" t="str">
            <v>NE</v>
          </cell>
          <cell r="AN95" t="str">
            <v>NE</v>
          </cell>
          <cell r="AO95" t="str">
            <v>NE</v>
          </cell>
          <cell r="AP95" t="str">
            <v>NE</v>
          </cell>
          <cell r="AQ95" t="str">
            <v>NE</v>
          </cell>
          <cell r="AR95" t="str">
            <v>NE</v>
          </cell>
          <cell r="AS95" t="str">
            <v>NE</v>
          </cell>
          <cell r="AT95" t="str">
            <v>NE</v>
          </cell>
          <cell r="AU95" t="str">
            <v>NE</v>
          </cell>
          <cell r="AV95" t="str">
            <v>NE</v>
          </cell>
          <cell r="AW95" t="str">
            <v>NE</v>
          </cell>
          <cell r="AX95" t="str">
            <v>NE</v>
          </cell>
          <cell r="AY95" t="str">
            <v>NE</v>
          </cell>
          <cell r="BB95" t="str">
            <v>NE</v>
          </cell>
        </row>
        <row r="96">
          <cell r="A96" t="str">
            <v>Xhouse_slurry_Laying hens</v>
          </cell>
          <cell r="B96" t="str">
            <v>-</v>
          </cell>
          <cell r="C96" t="str">
            <v>Xhouse_slurry</v>
          </cell>
          <cell r="D96" t="str">
            <v>-</v>
          </cell>
          <cell r="E96" t="str">
            <v>Laying hens</v>
          </cell>
          <cell r="F96" t="str">
            <v>Fraction</v>
          </cell>
          <cell r="G96" t="str">
            <v>CS</v>
          </cell>
          <cell r="H96" t="str">
            <v>-</v>
          </cell>
          <cell r="I96" t="str">
            <v>[enter country-specific source]</v>
          </cell>
          <cell r="K96">
            <v>0.87</v>
          </cell>
          <cell r="L96">
            <v>0.87</v>
          </cell>
          <cell r="M96">
            <v>0.87</v>
          </cell>
          <cell r="N96">
            <v>0.87</v>
          </cell>
          <cell r="O96">
            <v>0.87</v>
          </cell>
          <cell r="P96">
            <v>0.87</v>
          </cell>
          <cell r="Q96">
            <v>0.87</v>
          </cell>
          <cell r="R96">
            <v>0.87</v>
          </cell>
          <cell r="S96">
            <v>0.87</v>
          </cell>
          <cell r="T96">
            <v>0.87</v>
          </cell>
          <cell r="U96">
            <v>0.86999999999998767</v>
          </cell>
          <cell r="V96">
            <v>0.86068544023585059</v>
          </cell>
          <cell r="W96">
            <v>0.85569884626262815</v>
          </cell>
          <cell r="X96">
            <v>0.84996722898454036</v>
          </cell>
          <cell r="Y96">
            <v>0.84995186446535498</v>
          </cell>
          <cell r="Z96">
            <v>0.83993600137296032</v>
          </cell>
          <cell r="AA96">
            <v>0.8299286180110601</v>
          </cell>
          <cell r="AB96">
            <v>0.81991736124257775</v>
          </cell>
          <cell r="AC96">
            <v>0.80990701716000157</v>
          </cell>
          <cell r="AD96">
            <v>0.80634607422859206</v>
          </cell>
          <cell r="AE96">
            <v>0.79521412799693725</v>
          </cell>
          <cell r="AF96">
            <v>0.79227566601860988</v>
          </cell>
          <cell r="AG96">
            <v>0.78933061684836392</v>
          </cell>
          <cell r="AH96">
            <v>0.78999999999999992</v>
          </cell>
          <cell r="AI96">
            <v>0.78999999999999992</v>
          </cell>
          <cell r="AJ96">
            <v>0.78999999999999992</v>
          </cell>
          <cell r="AK96">
            <v>0.79</v>
          </cell>
          <cell r="AL96">
            <v>0.79</v>
          </cell>
          <cell r="AM96">
            <v>0.79</v>
          </cell>
          <cell r="AN96">
            <v>0.79</v>
          </cell>
          <cell r="AO96">
            <v>0.78999999999999981</v>
          </cell>
          <cell r="AP96">
            <v>0.79</v>
          </cell>
          <cell r="AQ96">
            <v>0.79</v>
          </cell>
          <cell r="AR96">
            <v>0.79</v>
          </cell>
          <cell r="AS96">
            <v>0.79</v>
          </cell>
          <cell r="AT96">
            <v>0.79</v>
          </cell>
          <cell r="AU96">
            <v>0.79207920792079212</v>
          </cell>
          <cell r="AV96">
            <v>0.79</v>
          </cell>
          <cell r="AW96">
            <v>0.79</v>
          </cell>
          <cell r="AX96">
            <v>0.79207920792079212</v>
          </cell>
          <cell r="AY96">
            <v>0.79</v>
          </cell>
          <cell r="BB96" t="str">
            <v>[enter country-specific value]</v>
          </cell>
        </row>
        <row r="97">
          <cell r="A97" t="str">
            <v>Xhouse_slurry_Broilers</v>
          </cell>
          <cell r="B97" t="str">
            <v>-</v>
          </cell>
          <cell r="C97" t="str">
            <v>Xhouse_slurry</v>
          </cell>
          <cell r="D97" t="str">
            <v>-</v>
          </cell>
          <cell r="E97" t="str">
            <v>Broilers</v>
          </cell>
          <cell r="F97" t="str">
            <v>Fraction</v>
          </cell>
          <cell r="G97" t="str">
            <v>CS</v>
          </cell>
          <cell r="H97" t="str">
            <v>-</v>
          </cell>
          <cell r="I97" t="str">
            <v>[enter country-specific source]</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BB97" t="str">
            <v>[enter country-specific value]</v>
          </cell>
        </row>
        <row r="98">
          <cell r="A98" t="str">
            <v>Xhouse_slurry_Turkeys</v>
          </cell>
          <cell r="B98" t="str">
            <v>-</v>
          </cell>
          <cell r="C98" t="str">
            <v>Xhouse_slurry</v>
          </cell>
          <cell r="D98" t="str">
            <v>-</v>
          </cell>
          <cell r="E98" t="str">
            <v>Turkeys</v>
          </cell>
          <cell r="F98" t="str">
            <v>Fraction</v>
          </cell>
          <cell r="G98" t="str">
            <v>CS</v>
          </cell>
          <cell r="H98" t="str">
            <v>-</v>
          </cell>
          <cell r="I98" t="str">
            <v>[enter country-specific source]</v>
          </cell>
          <cell r="K98">
            <v>0.61</v>
          </cell>
          <cell r="L98">
            <v>0.61</v>
          </cell>
          <cell r="M98">
            <v>0.61</v>
          </cell>
          <cell r="N98">
            <v>0.61</v>
          </cell>
          <cell r="O98">
            <v>0.61</v>
          </cell>
          <cell r="P98">
            <v>0.61</v>
          </cell>
          <cell r="Q98">
            <v>0.61</v>
          </cell>
          <cell r="R98">
            <v>0.61</v>
          </cell>
          <cell r="S98">
            <v>0.61</v>
          </cell>
          <cell r="T98">
            <v>0.6100000000000001</v>
          </cell>
          <cell r="U98">
            <v>0.61</v>
          </cell>
          <cell r="V98">
            <v>0.61</v>
          </cell>
          <cell r="W98">
            <v>0.61</v>
          </cell>
          <cell r="X98">
            <v>0.61</v>
          </cell>
          <cell r="Y98">
            <v>0.61</v>
          </cell>
          <cell r="Z98">
            <v>0.61</v>
          </cell>
          <cell r="AA98">
            <v>0.61</v>
          </cell>
          <cell r="AB98">
            <v>0.61</v>
          </cell>
          <cell r="AC98">
            <v>0.61</v>
          </cell>
          <cell r="AD98">
            <v>0.61</v>
          </cell>
          <cell r="AE98">
            <v>0.61</v>
          </cell>
          <cell r="AF98">
            <v>0.61</v>
          </cell>
          <cell r="AG98">
            <v>0.61</v>
          </cell>
          <cell r="AH98">
            <v>0.61</v>
          </cell>
          <cell r="AI98">
            <v>0.61</v>
          </cell>
          <cell r="AJ98">
            <v>0.61</v>
          </cell>
          <cell r="AK98">
            <v>0.61</v>
          </cell>
          <cell r="AL98">
            <v>0.61</v>
          </cell>
          <cell r="AM98">
            <v>0.61</v>
          </cell>
          <cell r="AN98">
            <v>0.61</v>
          </cell>
          <cell r="AO98">
            <v>0.61</v>
          </cell>
          <cell r="AP98">
            <v>0.61</v>
          </cell>
          <cell r="AQ98">
            <v>0.61</v>
          </cell>
          <cell r="AR98">
            <v>0.61</v>
          </cell>
          <cell r="AS98">
            <v>0.61</v>
          </cell>
          <cell r="AT98">
            <v>0.61</v>
          </cell>
          <cell r="AU98">
            <v>0.61</v>
          </cell>
          <cell r="AV98">
            <v>0.61</v>
          </cell>
          <cell r="AW98">
            <v>0.61</v>
          </cell>
          <cell r="AX98">
            <v>0.61</v>
          </cell>
          <cell r="AY98">
            <v>0.61</v>
          </cell>
          <cell r="BB98" t="str">
            <v>[enter country-specific value]</v>
          </cell>
        </row>
        <row r="99">
          <cell r="A99" t="str">
            <v>Xhouse_slurry_Other poultry (ducks)</v>
          </cell>
          <cell r="B99" t="str">
            <v>-</v>
          </cell>
          <cell r="C99" t="str">
            <v>Xhouse_slurry</v>
          </cell>
          <cell r="D99" t="str">
            <v>-</v>
          </cell>
          <cell r="E99" t="str">
            <v>Other poultry (ducks)</v>
          </cell>
          <cell r="F99" t="str">
            <v>Fraction</v>
          </cell>
          <cell r="G99" t="str">
            <v>CS</v>
          </cell>
          <cell r="H99" t="str">
            <v>-</v>
          </cell>
          <cell r="I99" t="str">
            <v>[enter country-specific source]</v>
          </cell>
          <cell r="K99">
            <v>0.61</v>
          </cell>
          <cell r="L99">
            <v>0.61</v>
          </cell>
          <cell r="M99">
            <v>0.61</v>
          </cell>
          <cell r="N99">
            <v>0.61</v>
          </cell>
          <cell r="O99">
            <v>0.61</v>
          </cell>
          <cell r="P99">
            <v>0.61</v>
          </cell>
          <cell r="Q99">
            <v>0.61</v>
          </cell>
          <cell r="R99">
            <v>0.61</v>
          </cell>
          <cell r="S99">
            <v>0.61</v>
          </cell>
          <cell r="T99">
            <v>0.61</v>
          </cell>
          <cell r="U99">
            <v>0.61</v>
          </cell>
          <cell r="V99">
            <v>0.61</v>
          </cell>
          <cell r="W99">
            <v>0.61</v>
          </cell>
          <cell r="X99">
            <v>0.61</v>
          </cell>
          <cell r="Y99">
            <v>0.61</v>
          </cell>
          <cell r="Z99">
            <v>0.61</v>
          </cell>
          <cell r="AA99">
            <v>0.61</v>
          </cell>
          <cell r="AB99">
            <v>0.61</v>
          </cell>
          <cell r="AC99">
            <v>0.61</v>
          </cell>
          <cell r="AD99">
            <v>0.61</v>
          </cell>
          <cell r="AE99">
            <v>0.61</v>
          </cell>
          <cell r="AF99">
            <v>0.61</v>
          </cell>
          <cell r="AG99">
            <v>0.61</v>
          </cell>
          <cell r="AH99">
            <v>0.61</v>
          </cell>
          <cell r="AI99">
            <v>0.61</v>
          </cell>
          <cell r="AJ99">
            <v>0.61</v>
          </cell>
          <cell r="AK99">
            <v>0.61</v>
          </cell>
          <cell r="AL99">
            <v>0.61</v>
          </cell>
          <cell r="AM99">
            <v>0.61</v>
          </cell>
          <cell r="AN99">
            <v>0.61</v>
          </cell>
          <cell r="AO99">
            <v>0.61</v>
          </cell>
          <cell r="AP99">
            <v>0.61</v>
          </cell>
          <cell r="AQ99">
            <v>0.61</v>
          </cell>
          <cell r="AR99">
            <v>0.61</v>
          </cell>
          <cell r="AS99">
            <v>0.61</v>
          </cell>
          <cell r="AT99">
            <v>0.61</v>
          </cell>
          <cell r="AU99">
            <v>0.61</v>
          </cell>
          <cell r="AV99">
            <v>0.61</v>
          </cell>
          <cell r="AW99">
            <v>0.61</v>
          </cell>
          <cell r="AX99">
            <v>0.61</v>
          </cell>
          <cell r="AY99">
            <v>0.61</v>
          </cell>
          <cell r="BB99" t="str">
            <v>[enter country-specific value]</v>
          </cell>
        </row>
        <row r="100">
          <cell r="A100" t="str">
            <v>Xhouse_slurry_Other poultry (geese)</v>
          </cell>
          <cell r="B100" t="str">
            <v>-</v>
          </cell>
          <cell r="C100" t="str">
            <v>Xhouse_slurry</v>
          </cell>
          <cell r="D100" t="str">
            <v>-</v>
          </cell>
          <cell r="E100" t="str">
            <v>Other poultry (geese)</v>
          </cell>
          <cell r="F100" t="str">
            <v>Fraction</v>
          </cell>
          <cell r="G100" t="str">
            <v>CS</v>
          </cell>
          <cell r="H100" t="str">
            <v>-</v>
          </cell>
          <cell r="I100" t="str">
            <v>[enter country-specific source]</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BB100" t="str">
            <v>[enter country-specific value]</v>
          </cell>
        </row>
        <row r="101">
          <cell r="A101" t="str">
            <v>Xhouse_slurry_Other animals (fur animals)</v>
          </cell>
          <cell r="B101" t="str">
            <v>-</v>
          </cell>
          <cell r="C101" t="str">
            <v>Xhouse_slurry</v>
          </cell>
          <cell r="D101" t="str">
            <v>-</v>
          </cell>
          <cell r="E101" t="str">
            <v>Other animals (fur animals)</v>
          </cell>
          <cell r="F101" t="str">
            <v>Fraction</v>
          </cell>
          <cell r="G101" t="str">
            <v>CS</v>
          </cell>
          <cell r="H101" t="str">
            <v>-</v>
          </cell>
          <cell r="I101" t="str">
            <v>[enter country-specific source]</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BB101" t="str">
            <v>[enter country-specific value]</v>
          </cell>
        </row>
        <row r="102">
          <cell r="A102" t="str">
            <v>Proportion excreta on yards</v>
          </cell>
        </row>
        <row r="103">
          <cell r="A103" t="str">
            <v>Prop excreta on yards_Dairy cattle</v>
          </cell>
          <cell r="B103" t="str">
            <v>-</v>
          </cell>
          <cell r="C103" t="str">
            <v>Prop excreta on yards</v>
          </cell>
          <cell r="D103" t="str">
            <v>-</v>
          </cell>
          <cell r="E103" t="str">
            <v>Dairy cattle</v>
          </cell>
          <cell r="F103" t="str">
            <v>Fraction</v>
          </cell>
          <cell r="G103" t="str">
            <v>cs</v>
          </cell>
          <cell r="H103" t="str">
            <v>-</v>
          </cell>
          <cell r="I103" t="str">
            <v>Sheet MMS_TERT</v>
          </cell>
          <cell r="K103">
            <v>0.25</v>
          </cell>
          <cell r="L103">
            <v>0.25</v>
          </cell>
          <cell r="M103">
            <v>0.25</v>
          </cell>
          <cell r="N103">
            <v>0.25</v>
          </cell>
          <cell r="O103">
            <v>0.25</v>
          </cell>
          <cell r="P103">
            <v>0.25</v>
          </cell>
          <cell r="Q103">
            <v>0.25</v>
          </cell>
          <cell r="R103">
            <v>0.25</v>
          </cell>
          <cell r="S103">
            <v>0.25</v>
          </cell>
          <cell r="T103">
            <v>0.25</v>
          </cell>
          <cell r="U103">
            <v>0.25</v>
          </cell>
          <cell r="V103">
            <v>0.25</v>
          </cell>
          <cell r="W103">
            <v>0.25</v>
          </cell>
          <cell r="X103">
            <v>0.25</v>
          </cell>
          <cell r="Y103">
            <v>0.25</v>
          </cell>
          <cell r="Z103">
            <v>0.25</v>
          </cell>
          <cell r="AA103">
            <v>0.25</v>
          </cell>
          <cell r="AB103">
            <v>0.25</v>
          </cell>
          <cell r="AC103">
            <v>0.25</v>
          </cell>
          <cell r="AD103">
            <v>0.25</v>
          </cell>
          <cell r="AE103">
            <v>0.25</v>
          </cell>
          <cell r="AF103">
            <v>0.25</v>
          </cell>
          <cell r="AG103">
            <v>0.25</v>
          </cell>
          <cell r="AH103">
            <v>0.25</v>
          </cell>
          <cell r="AI103">
            <v>0.25</v>
          </cell>
          <cell r="AJ103">
            <v>0.25</v>
          </cell>
          <cell r="AK103">
            <v>0.25</v>
          </cell>
          <cell r="AL103">
            <v>0.25</v>
          </cell>
          <cell r="AM103">
            <v>0.25</v>
          </cell>
          <cell r="AN103">
            <v>0.25</v>
          </cell>
          <cell r="AO103">
            <v>0.25</v>
          </cell>
          <cell r="AP103">
            <v>0.25</v>
          </cell>
          <cell r="AQ103">
            <v>0.25</v>
          </cell>
          <cell r="AR103">
            <v>0.25</v>
          </cell>
          <cell r="AS103">
            <v>0.25</v>
          </cell>
          <cell r="AT103">
            <v>0.25</v>
          </cell>
          <cell r="AU103">
            <v>0.25</v>
          </cell>
          <cell r="AV103">
            <v>0.25</v>
          </cell>
          <cell r="AW103">
            <v>0.25</v>
          </cell>
          <cell r="AX103">
            <v>0.25</v>
          </cell>
          <cell r="AY103">
            <v>0.25</v>
          </cell>
          <cell r="BB103" t="str">
            <v>[enter country-specific value</v>
          </cell>
        </row>
        <row r="104">
          <cell r="A104" t="str">
            <v>Prop excreta on yards_Non-dairy cattle</v>
          </cell>
          <cell r="B104" t="str">
            <v>-</v>
          </cell>
          <cell r="C104" t="str">
            <v>Prop excreta on yards</v>
          </cell>
          <cell r="D104" t="str">
            <v>-</v>
          </cell>
          <cell r="E104" t="str">
            <v>Non-dairy cattle</v>
          </cell>
          <cell r="F104" t="str">
            <v>Fraction</v>
          </cell>
          <cell r="G104" t="str">
            <v>cs</v>
          </cell>
          <cell r="H104" t="str">
            <v>-</v>
          </cell>
          <cell r="I104" t="str">
            <v>Sheet MMS_TERT</v>
          </cell>
          <cell r="K104">
            <v>0.1</v>
          </cell>
          <cell r="L104">
            <v>0.1</v>
          </cell>
          <cell r="M104">
            <v>0.1</v>
          </cell>
          <cell r="N104">
            <v>0.1</v>
          </cell>
          <cell r="O104">
            <v>0.1</v>
          </cell>
          <cell r="P104">
            <v>0.1</v>
          </cell>
          <cell r="Q104">
            <v>0.1</v>
          </cell>
          <cell r="R104">
            <v>0.1</v>
          </cell>
          <cell r="S104">
            <v>0.1</v>
          </cell>
          <cell r="T104">
            <v>0.1</v>
          </cell>
          <cell r="U104">
            <v>0.1</v>
          </cell>
          <cell r="V104">
            <v>0.1</v>
          </cell>
          <cell r="W104">
            <v>0.1</v>
          </cell>
          <cell r="X104">
            <v>0.1</v>
          </cell>
          <cell r="Y104">
            <v>0.1</v>
          </cell>
          <cell r="Z104">
            <v>0.1</v>
          </cell>
          <cell r="AA104">
            <v>0.1</v>
          </cell>
          <cell r="AB104">
            <v>0.1</v>
          </cell>
          <cell r="AC104">
            <v>0.1</v>
          </cell>
          <cell r="AD104">
            <v>0.1</v>
          </cell>
          <cell r="AE104">
            <v>0.1</v>
          </cell>
          <cell r="AF104">
            <v>0.1</v>
          </cell>
          <cell r="AG104">
            <v>0.1</v>
          </cell>
          <cell r="AH104">
            <v>0.1</v>
          </cell>
          <cell r="AI104">
            <v>0.1</v>
          </cell>
          <cell r="AJ104">
            <v>0.1</v>
          </cell>
          <cell r="AK104">
            <v>0.1</v>
          </cell>
          <cell r="AL104">
            <v>0.1</v>
          </cell>
          <cell r="AM104">
            <v>0.1</v>
          </cell>
          <cell r="AN104">
            <v>0.1</v>
          </cell>
          <cell r="AO104">
            <v>0.1</v>
          </cell>
          <cell r="AP104">
            <v>0.1</v>
          </cell>
          <cell r="AQ104">
            <v>0.1</v>
          </cell>
          <cell r="AR104">
            <v>0.1</v>
          </cell>
          <cell r="AS104">
            <v>0.1</v>
          </cell>
          <cell r="AT104">
            <v>0.1</v>
          </cell>
          <cell r="AU104">
            <v>0.1</v>
          </cell>
          <cell r="AV104">
            <v>0.1</v>
          </cell>
          <cell r="AW104">
            <v>0.1</v>
          </cell>
          <cell r="AX104">
            <v>0.1</v>
          </cell>
          <cell r="AY104">
            <v>0.1</v>
          </cell>
          <cell r="BB104" t="str">
            <v>[enter country-specific value</v>
          </cell>
        </row>
        <row r="105">
          <cell r="A105" t="str">
            <v>Prop excreta on yards_Non-dairy cattle (calves)</v>
          </cell>
          <cell r="B105" t="str">
            <v>-</v>
          </cell>
          <cell r="C105" t="str">
            <v>Prop excreta on yards</v>
          </cell>
          <cell r="D105" t="str">
            <v>-</v>
          </cell>
          <cell r="E105" t="str">
            <v>Non-dairy cattle (calves)</v>
          </cell>
          <cell r="F105" t="str">
            <v>Fraction</v>
          </cell>
          <cell r="G105" t="str">
            <v>D</v>
          </cell>
          <cell r="H105" t="str">
            <v>-</v>
          </cell>
          <cell r="I105" t="str">
            <v>Section 3 (step 3), 3B, EMEP/EEA Guidebook 2019</v>
          </cell>
          <cell r="K105">
            <v>0.1</v>
          </cell>
          <cell r="L105">
            <v>0.1</v>
          </cell>
          <cell r="M105">
            <v>0.1</v>
          </cell>
          <cell r="N105">
            <v>0.1</v>
          </cell>
          <cell r="O105">
            <v>0.1</v>
          </cell>
          <cell r="P105">
            <v>0.1</v>
          </cell>
          <cell r="Q105">
            <v>0.1</v>
          </cell>
          <cell r="R105">
            <v>0.1</v>
          </cell>
          <cell r="S105">
            <v>0.1</v>
          </cell>
          <cell r="T105">
            <v>0.1</v>
          </cell>
          <cell r="U105">
            <v>0.1</v>
          </cell>
          <cell r="V105">
            <v>0.1</v>
          </cell>
          <cell r="W105">
            <v>0.1</v>
          </cell>
          <cell r="X105">
            <v>0.1</v>
          </cell>
          <cell r="Y105">
            <v>0.1</v>
          </cell>
          <cell r="Z105">
            <v>0.1</v>
          </cell>
          <cell r="AA105">
            <v>0.1</v>
          </cell>
          <cell r="AB105">
            <v>0.1</v>
          </cell>
          <cell r="AC105">
            <v>0.1</v>
          </cell>
          <cell r="AD105">
            <v>0.1</v>
          </cell>
          <cell r="AE105">
            <v>0.1</v>
          </cell>
          <cell r="AF105">
            <v>0.1</v>
          </cell>
          <cell r="AG105">
            <v>0.1</v>
          </cell>
          <cell r="AH105">
            <v>0.1</v>
          </cell>
          <cell r="AI105">
            <v>0.1</v>
          </cell>
          <cell r="AJ105">
            <v>0.1</v>
          </cell>
          <cell r="AK105">
            <v>0.1</v>
          </cell>
          <cell r="AL105">
            <v>0.1</v>
          </cell>
          <cell r="AM105">
            <v>0.1</v>
          </cell>
          <cell r="AN105">
            <v>0.1</v>
          </cell>
          <cell r="AO105">
            <v>0.1</v>
          </cell>
          <cell r="AP105">
            <v>0.1</v>
          </cell>
          <cell r="AQ105">
            <v>0.1</v>
          </cell>
          <cell r="AR105">
            <v>0.1</v>
          </cell>
          <cell r="AS105">
            <v>0.1</v>
          </cell>
          <cell r="AT105">
            <v>0.1</v>
          </cell>
          <cell r="AU105">
            <v>0.1</v>
          </cell>
          <cell r="AV105">
            <v>0.1</v>
          </cell>
          <cell r="AW105">
            <v>0.1</v>
          </cell>
          <cell r="AX105">
            <v>0.1</v>
          </cell>
          <cell r="AY105">
            <v>0.1</v>
          </cell>
          <cell r="BB105" t="e">
            <v>#N/A</v>
          </cell>
        </row>
        <row r="106">
          <cell r="A106" t="str">
            <v>Prop excreta on yards_Sheep</v>
          </cell>
          <cell r="B106" t="str">
            <v>-</v>
          </cell>
          <cell r="C106" t="str">
            <v>Prop excreta on yards</v>
          </cell>
          <cell r="D106" t="str">
            <v>-</v>
          </cell>
          <cell r="E106" t="str">
            <v>Sheep</v>
          </cell>
          <cell r="F106" t="str">
            <v>Fraction</v>
          </cell>
          <cell r="G106" t="str">
            <v>cs</v>
          </cell>
          <cell r="H106" t="str">
            <v>-</v>
          </cell>
          <cell r="I106" t="str">
            <v>[enter country-specific source]</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BB106" t="str">
            <v>[enter country-specific value</v>
          </cell>
        </row>
        <row r="107">
          <cell r="A107" t="str">
            <v>Prop excreta on yards_Swine (finishing pigs)</v>
          </cell>
          <cell r="B107" t="str">
            <v>-</v>
          </cell>
          <cell r="C107" t="str">
            <v>Prop excreta on yards</v>
          </cell>
          <cell r="D107" t="str">
            <v>-</v>
          </cell>
          <cell r="E107" t="str">
            <v>Swine (finishing pigs)</v>
          </cell>
          <cell r="F107" t="str">
            <v>Fraction</v>
          </cell>
          <cell r="G107" t="str">
            <v>cs</v>
          </cell>
          <cell r="H107" t="str">
            <v>-</v>
          </cell>
          <cell r="I107" t="str">
            <v>Sheet MMS_TERT</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BB107" t="str">
            <v>[enter country-specific value</v>
          </cell>
        </row>
        <row r="108">
          <cell r="A108" t="str">
            <v>Prop excreta on yards_Swine (sows)</v>
          </cell>
          <cell r="B108" t="str">
            <v>-</v>
          </cell>
          <cell r="C108" t="str">
            <v>Prop excreta on yards</v>
          </cell>
          <cell r="D108" t="str">
            <v>-</v>
          </cell>
          <cell r="E108" t="str">
            <v>Swine (sows)</v>
          </cell>
          <cell r="F108" t="str">
            <v>Fraction</v>
          </cell>
          <cell r="G108" t="str">
            <v>cs</v>
          </cell>
          <cell r="H108" t="str">
            <v>-</v>
          </cell>
          <cell r="I108" t="str">
            <v>Sheet MMS_TERT</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BB108" t="str">
            <v>[enter country-specific value</v>
          </cell>
        </row>
        <row r="109">
          <cell r="A109" t="str">
            <v>Prop excreta on yards_Buffalo</v>
          </cell>
          <cell r="B109" t="str">
            <v>-</v>
          </cell>
          <cell r="C109" t="str">
            <v>Prop excreta on yards</v>
          </cell>
          <cell r="D109" t="str">
            <v>-</v>
          </cell>
          <cell r="E109" t="str">
            <v>Buffalo</v>
          </cell>
          <cell r="F109" t="str">
            <v>Fraction</v>
          </cell>
          <cell r="G109" t="str">
            <v>D</v>
          </cell>
          <cell r="H109" t="str">
            <v>-</v>
          </cell>
          <cell r="I109" t="str">
            <v>Section 3 (step 3), 3B, EMEP/EEA Guidebook 2019 - no default available, assuming 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BB109" t="e">
            <v>#N/A</v>
          </cell>
        </row>
        <row r="110">
          <cell r="A110" t="str">
            <v>Prop excreta on yards_Goats</v>
          </cell>
          <cell r="B110" t="str">
            <v>-</v>
          </cell>
          <cell r="C110" t="str">
            <v>Prop excreta on yards</v>
          </cell>
          <cell r="D110" t="str">
            <v>-</v>
          </cell>
          <cell r="E110" t="str">
            <v>Goats</v>
          </cell>
          <cell r="F110" t="str">
            <v>Fraction</v>
          </cell>
          <cell r="G110" t="str">
            <v>cs</v>
          </cell>
          <cell r="H110" t="str">
            <v>-</v>
          </cell>
          <cell r="I110" t="str">
            <v>[enter country-specific source]</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BB110" t="str">
            <v>[enter country-specific value</v>
          </cell>
        </row>
        <row r="111">
          <cell r="A111" t="str">
            <v>Prop excreta on yards_Horses</v>
          </cell>
          <cell r="B111" t="str">
            <v>-</v>
          </cell>
          <cell r="C111" t="str">
            <v>Prop excreta on yards</v>
          </cell>
          <cell r="D111" t="str">
            <v>-</v>
          </cell>
          <cell r="E111" t="str">
            <v>Horses</v>
          </cell>
          <cell r="F111" t="str">
            <v>Fraction</v>
          </cell>
          <cell r="G111" t="str">
            <v>cs</v>
          </cell>
          <cell r="H111" t="str">
            <v>-</v>
          </cell>
          <cell r="I111" t="str">
            <v>[enter country-specific source]</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BB111" t="str">
            <v>[enter country-specific value</v>
          </cell>
        </row>
        <row r="112">
          <cell r="A112" t="str">
            <v>Prop excreta on yards_Mules and asses</v>
          </cell>
          <cell r="B112" t="str">
            <v>-</v>
          </cell>
          <cell r="C112" t="str">
            <v>Prop excreta on yards</v>
          </cell>
          <cell r="D112" t="str">
            <v>-</v>
          </cell>
          <cell r="E112" t="str">
            <v>Mules and asses</v>
          </cell>
          <cell r="F112" t="str">
            <v>Fraction</v>
          </cell>
          <cell r="G112" t="str">
            <v>D</v>
          </cell>
          <cell r="H112" t="str">
            <v>-</v>
          </cell>
          <cell r="I112" t="str">
            <v>Section 3 (step 3), 3B, EMEP/EEA Guidebook 2019 - no default available, assuming 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BB112" t="e">
            <v>#N/A</v>
          </cell>
        </row>
        <row r="113">
          <cell r="A113" t="str">
            <v>Prop excreta on yards_Laying hens</v>
          </cell>
          <cell r="B113" t="str">
            <v>-</v>
          </cell>
          <cell r="C113" t="str">
            <v>Prop excreta on yards</v>
          </cell>
          <cell r="D113" t="str">
            <v>-</v>
          </cell>
          <cell r="E113" t="str">
            <v>Laying hens</v>
          </cell>
          <cell r="F113" t="str">
            <v>Fraction</v>
          </cell>
          <cell r="G113" t="str">
            <v>D</v>
          </cell>
          <cell r="H113" t="str">
            <v>-</v>
          </cell>
          <cell r="I113" t="str">
            <v>Section 3 (step 3), 3B, EMEP/EEA Guidebook 2019 - no default available, assuming 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BB113" t="e">
            <v>#N/A</v>
          </cell>
        </row>
        <row r="114">
          <cell r="A114" t="str">
            <v>Prop excreta on yards_Broilers</v>
          </cell>
          <cell r="B114" t="str">
            <v>-</v>
          </cell>
          <cell r="C114" t="str">
            <v>Prop excreta on yards</v>
          </cell>
          <cell r="D114" t="str">
            <v>-</v>
          </cell>
          <cell r="E114" t="str">
            <v>Broilers</v>
          </cell>
          <cell r="F114" t="str">
            <v>Fraction</v>
          </cell>
          <cell r="G114" t="str">
            <v>D</v>
          </cell>
          <cell r="H114" t="str">
            <v>-</v>
          </cell>
          <cell r="I114" t="str">
            <v>Section 3 (step 3), 3B, EMEP/EEA Guidebook 2019 - no default available, assuming 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BB114" t="e">
            <v>#N/A</v>
          </cell>
        </row>
        <row r="115">
          <cell r="A115" t="str">
            <v>Prop excreta on yards_Turkeys</v>
          </cell>
          <cell r="B115" t="str">
            <v>-</v>
          </cell>
          <cell r="C115" t="str">
            <v>Prop excreta on yards</v>
          </cell>
          <cell r="D115" t="str">
            <v>-</v>
          </cell>
          <cell r="E115" t="str">
            <v>Turkeys</v>
          </cell>
          <cell r="F115" t="str">
            <v>Fraction</v>
          </cell>
          <cell r="G115" t="str">
            <v>D</v>
          </cell>
          <cell r="H115" t="str">
            <v>-</v>
          </cell>
          <cell r="I115" t="str">
            <v>Section 3 (step 3), 3B, EMEP/EEA Guidebook 2019 - no default available, assuming 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BB115" t="e">
            <v>#N/A</v>
          </cell>
        </row>
        <row r="116">
          <cell r="A116" t="str">
            <v>Prop excreta on yards_Other poultry (ducks)</v>
          </cell>
          <cell r="B116" t="str">
            <v>-</v>
          </cell>
          <cell r="C116" t="str">
            <v>Prop excreta on yards</v>
          </cell>
          <cell r="D116" t="str">
            <v>-</v>
          </cell>
          <cell r="E116" t="str">
            <v>Other poultry (ducks)</v>
          </cell>
          <cell r="F116" t="str">
            <v>Fraction</v>
          </cell>
          <cell r="G116" t="str">
            <v>D</v>
          </cell>
          <cell r="H116" t="str">
            <v>-</v>
          </cell>
          <cell r="I116" t="str">
            <v>Section 3 (step 3), 3B, EMEP/EEA Guidebook 2019 - no default available, assuming 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BB116" t="e">
            <v>#N/A</v>
          </cell>
        </row>
        <row r="117">
          <cell r="A117" t="str">
            <v>Prop excreta on yards_Other poultry (geese)</v>
          </cell>
          <cell r="B117" t="str">
            <v>-</v>
          </cell>
          <cell r="C117" t="str">
            <v>Prop excreta on yards</v>
          </cell>
          <cell r="D117" t="str">
            <v>-</v>
          </cell>
          <cell r="E117" t="str">
            <v>Other poultry (geese)</v>
          </cell>
          <cell r="F117" t="str">
            <v>Fraction</v>
          </cell>
          <cell r="G117" t="str">
            <v>D</v>
          </cell>
          <cell r="H117" t="str">
            <v>-</v>
          </cell>
          <cell r="I117" t="str">
            <v>Section 3 (step 3), 3B, EMEP/EEA Guidebook 2019 - no default available, assuming 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BB117" t="e">
            <v>#N/A</v>
          </cell>
        </row>
        <row r="118">
          <cell r="A118" t="str">
            <v>Prop excreta on yards_Other animals (fur animals)</v>
          </cell>
          <cell r="B118" t="str">
            <v>-</v>
          </cell>
          <cell r="C118" t="str">
            <v>Prop excreta on yards</v>
          </cell>
          <cell r="D118" t="str">
            <v>-</v>
          </cell>
          <cell r="E118" t="str">
            <v>Other animals (fur animals)</v>
          </cell>
          <cell r="F118" t="str">
            <v>Fraction</v>
          </cell>
          <cell r="G118" t="str">
            <v>D</v>
          </cell>
          <cell r="H118" t="str">
            <v>-</v>
          </cell>
          <cell r="I118" t="str">
            <v>Section 3 (step 3), 3B, EMEP/EEA Guidebook 2019 - no default available, assuming 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BB118" t="e">
            <v>#N/A</v>
          </cell>
        </row>
        <row r="119">
          <cell r="A119" t="str">
            <v>Animal Weight</v>
          </cell>
        </row>
        <row r="120">
          <cell r="A120" t="str">
            <v>Animal Weight_Dairy cattle</v>
          </cell>
          <cell r="B120" t="str">
            <v>-</v>
          </cell>
          <cell r="C120" t="str">
            <v>Animal Weight</v>
          </cell>
          <cell r="D120" t="str">
            <v>-</v>
          </cell>
          <cell r="E120" t="str">
            <v>Dairy cattle</v>
          </cell>
          <cell r="F120" t="str">
            <v>kg</v>
          </cell>
          <cell r="G120" t="str">
            <v>CS</v>
          </cell>
          <cell r="H120" t="str">
            <v>Western Europe</v>
          </cell>
          <cell r="I120" t="str">
            <v>CZ file</v>
          </cell>
          <cell r="K120">
            <v>520</v>
          </cell>
          <cell r="L120">
            <v>520</v>
          </cell>
          <cell r="M120">
            <v>520</v>
          </cell>
          <cell r="N120">
            <v>520</v>
          </cell>
          <cell r="O120">
            <v>520</v>
          </cell>
          <cell r="P120">
            <v>540</v>
          </cell>
          <cell r="Q120">
            <v>540</v>
          </cell>
          <cell r="R120">
            <v>540</v>
          </cell>
          <cell r="S120">
            <v>540</v>
          </cell>
          <cell r="T120">
            <v>580</v>
          </cell>
          <cell r="U120">
            <v>580</v>
          </cell>
          <cell r="V120">
            <v>580</v>
          </cell>
          <cell r="W120">
            <v>580</v>
          </cell>
          <cell r="X120">
            <v>580</v>
          </cell>
          <cell r="Y120">
            <v>580</v>
          </cell>
          <cell r="Z120">
            <v>585</v>
          </cell>
          <cell r="AA120">
            <v>585</v>
          </cell>
          <cell r="AB120">
            <v>585</v>
          </cell>
          <cell r="AC120">
            <v>585</v>
          </cell>
          <cell r="AD120">
            <v>585</v>
          </cell>
          <cell r="AE120">
            <v>590</v>
          </cell>
          <cell r="AF120">
            <v>590</v>
          </cell>
          <cell r="AG120">
            <v>590</v>
          </cell>
          <cell r="AH120">
            <v>590</v>
          </cell>
          <cell r="AI120">
            <v>590</v>
          </cell>
          <cell r="AJ120">
            <v>590</v>
          </cell>
          <cell r="AK120">
            <v>620</v>
          </cell>
          <cell r="AL120">
            <v>620</v>
          </cell>
          <cell r="AM120">
            <v>650</v>
          </cell>
          <cell r="AN120">
            <v>650</v>
          </cell>
          <cell r="AO120">
            <v>650</v>
          </cell>
          <cell r="AP120">
            <v>650</v>
          </cell>
          <cell r="AQ120">
            <v>650</v>
          </cell>
          <cell r="AR120">
            <v>650</v>
          </cell>
          <cell r="AS120">
            <v>650</v>
          </cell>
          <cell r="AT120">
            <v>650</v>
          </cell>
          <cell r="AU120">
            <v>650</v>
          </cell>
          <cell r="AV120">
            <v>650</v>
          </cell>
          <cell r="AW120">
            <v>650</v>
          </cell>
          <cell r="AX120">
            <v>650</v>
          </cell>
          <cell r="AY120">
            <v>650</v>
          </cell>
          <cell r="BB120" t="str">
            <v>[enter country-specific value</v>
          </cell>
        </row>
        <row r="121">
          <cell r="A121" t="str">
            <v>Animal Weight_Non-dairy cattle</v>
          </cell>
          <cell r="B121" t="str">
            <v>-</v>
          </cell>
          <cell r="C121" t="str">
            <v>Animal Weight</v>
          </cell>
          <cell r="D121" t="str">
            <v>-</v>
          </cell>
          <cell r="E121" t="str">
            <v>Non-dairy cattle</v>
          </cell>
          <cell r="F121" t="str">
            <v>kg</v>
          </cell>
          <cell r="G121" t="str">
            <v>CS</v>
          </cell>
          <cell r="H121" t="str">
            <v>Western Europe</v>
          </cell>
          <cell r="I121" t="str">
            <v>CZ file</v>
          </cell>
          <cell r="K121">
            <v>329.29173843502372</v>
          </cell>
          <cell r="L121">
            <v>327.08048477278174</v>
          </cell>
          <cell r="M121">
            <v>331.14208478539155</v>
          </cell>
          <cell r="N121">
            <v>330.87646756114333</v>
          </cell>
          <cell r="O121">
            <v>330.49742229116686</v>
          </cell>
          <cell r="P121">
            <v>338.91345349257915</v>
          </cell>
          <cell r="Q121">
            <v>340.66550659930465</v>
          </cell>
          <cell r="R121">
            <v>344.73393345390394</v>
          </cell>
          <cell r="S121">
            <v>345.4946866238264</v>
          </cell>
          <cell r="T121">
            <v>358.76363288964933</v>
          </cell>
          <cell r="U121">
            <v>361.44448127165435</v>
          </cell>
          <cell r="V121">
            <v>367.48833421161407</v>
          </cell>
          <cell r="W121">
            <v>370.7903960496173</v>
          </cell>
          <cell r="X121">
            <v>373.52165765029042</v>
          </cell>
          <cell r="Y121">
            <v>373.3536158709648</v>
          </cell>
          <cell r="Z121">
            <v>383.49866006433405</v>
          </cell>
          <cell r="AA121">
            <v>382.56070230256722</v>
          </cell>
          <cell r="AB121">
            <v>383.67129426166605</v>
          </cell>
          <cell r="AC121">
            <v>386.0883968879574</v>
          </cell>
          <cell r="AD121">
            <v>389.52722668853511</v>
          </cell>
          <cell r="AE121">
            <v>386.16984753646335</v>
          </cell>
          <cell r="AF121">
            <v>387.06927876826694</v>
          </cell>
          <cell r="AG121">
            <v>385.30322581321434</v>
          </cell>
          <cell r="AH121">
            <v>387.4847583759688</v>
          </cell>
          <cell r="AI121">
            <v>387.59457125897148</v>
          </cell>
          <cell r="AJ121">
            <v>389.91871858943762</v>
          </cell>
          <cell r="AK121">
            <v>402.83612143328043</v>
          </cell>
          <cell r="AL121">
            <v>399.43821672851084</v>
          </cell>
          <cell r="AM121">
            <v>423.21973738325005</v>
          </cell>
          <cell r="AN121">
            <v>420.68486898171579</v>
          </cell>
          <cell r="AO121">
            <v>418.98414182330879</v>
          </cell>
          <cell r="AP121">
            <v>419.87875487302313</v>
          </cell>
          <cell r="AQ121">
            <v>427.73674140751126</v>
          </cell>
          <cell r="AR121">
            <v>422.36675955846749</v>
          </cell>
          <cell r="AS121">
            <v>421.99515421304881</v>
          </cell>
          <cell r="AT121">
            <v>427.73674140751126</v>
          </cell>
          <cell r="AU121">
            <v>427.73674140751126</v>
          </cell>
          <cell r="AV121">
            <v>427.73674140751126</v>
          </cell>
          <cell r="AW121">
            <v>427.73674140751126</v>
          </cell>
          <cell r="AX121">
            <v>427.73674140751126</v>
          </cell>
          <cell r="AY121">
            <v>427.73674140751126</v>
          </cell>
          <cell r="BB121" t="str">
            <v>[enter country-specific value</v>
          </cell>
        </row>
        <row r="122">
          <cell r="A122" t="str">
            <v>Animal Weight_Non-dairy cattle (calves)</v>
          </cell>
          <cell r="B122" t="str">
            <v>-</v>
          </cell>
          <cell r="C122" t="str">
            <v>Animal Weight</v>
          </cell>
          <cell r="D122" t="str">
            <v>-</v>
          </cell>
          <cell r="E122" t="str">
            <v>Non-dairy cattle (calves)</v>
          </cell>
          <cell r="F122" t="str">
            <v>kg</v>
          </cell>
          <cell r="G122" t="str">
            <v>D</v>
          </cell>
          <cell r="H122" t="str">
            <v>Western Europe</v>
          </cell>
          <cell r="I122" t="str">
            <v>Table A1.5, 3B, EMEP/EEA Guidebook 2019</v>
          </cell>
          <cell r="BB122" t="e">
            <v>#N/A</v>
          </cell>
        </row>
        <row r="123">
          <cell r="A123" t="str">
            <v>Animal Weight_Sheep</v>
          </cell>
          <cell r="B123" t="str">
            <v>-</v>
          </cell>
          <cell r="C123" t="str">
            <v>Animal Weight</v>
          </cell>
          <cell r="D123" t="str">
            <v>-</v>
          </cell>
          <cell r="E123" t="str">
            <v>Sheep</v>
          </cell>
          <cell r="F123" t="str">
            <v>kg</v>
          </cell>
          <cell r="G123" t="str">
            <v>CS</v>
          </cell>
          <cell r="H123" t="str">
            <v>Western Europe</v>
          </cell>
          <cell r="I123" t="str">
            <v>[enter country-specific source]</v>
          </cell>
          <cell r="K123">
            <v>48.5</v>
          </cell>
          <cell r="L123">
            <v>48.5</v>
          </cell>
          <cell r="M123">
            <v>48.5</v>
          </cell>
          <cell r="N123">
            <v>48.5</v>
          </cell>
          <cell r="O123">
            <v>48.5</v>
          </cell>
          <cell r="P123">
            <v>48.5</v>
          </cell>
          <cell r="Q123">
            <v>48.5</v>
          </cell>
          <cell r="R123">
            <v>48.5</v>
          </cell>
          <cell r="S123">
            <v>48.5</v>
          </cell>
          <cell r="T123">
            <v>48.5</v>
          </cell>
          <cell r="U123">
            <v>48.5</v>
          </cell>
          <cell r="V123">
            <v>48.5</v>
          </cell>
          <cell r="W123">
            <v>48.5</v>
          </cell>
          <cell r="X123">
            <v>48.5</v>
          </cell>
          <cell r="Y123">
            <v>48.5</v>
          </cell>
          <cell r="Z123">
            <v>48.5</v>
          </cell>
          <cell r="AA123">
            <v>48.5</v>
          </cell>
          <cell r="AB123">
            <v>48.5</v>
          </cell>
          <cell r="AC123">
            <v>48.5</v>
          </cell>
          <cell r="AD123">
            <v>48.5</v>
          </cell>
          <cell r="AE123">
            <v>48.5</v>
          </cell>
          <cell r="AF123">
            <v>48.5</v>
          </cell>
          <cell r="AG123">
            <v>48.5</v>
          </cell>
          <cell r="AH123">
            <v>48.5</v>
          </cell>
          <cell r="AI123">
            <v>48.5</v>
          </cell>
          <cell r="AJ123">
            <v>48.5</v>
          </cell>
          <cell r="AK123">
            <v>48.5</v>
          </cell>
          <cell r="AL123">
            <v>48.5</v>
          </cell>
          <cell r="AM123">
            <v>48.5</v>
          </cell>
          <cell r="AN123">
            <v>49</v>
          </cell>
          <cell r="AO123">
            <v>49</v>
          </cell>
          <cell r="AP123">
            <v>49</v>
          </cell>
          <cell r="AQ123">
            <v>49</v>
          </cell>
          <cell r="AR123">
            <v>49</v>
          </cell>
          <cell r="AS123">
            <v>49</v>
          </cell>
          <cell r="AT123">
            <v>49</v>
          </cell>
          <cell r="AU123">
            <v>49</v>
          </cell>
          <cell r="AV123">
            <v>49</v>
          </cell>
          <cell r="AW123">
            <v>49</v>
          </cell>
          <cell r="AX123">
            <v>49</v>
          </cell>
          <cell r="AY123">
            <v>49</v>
          </cell>
          <cell r="BB123" t="str">
            <v>[enter country-specific value</v>
          </cell>
        </row>
        <row r="124">
          <cell r="A124" t="str">
            <v>Animal Weight_Swine (finishing pigs)</v>
          </cell>
          <cell r="B124" t="str">
            <v>-</v>
          </cell>
          <cell r="C124" t="str">
            <v>Animal Weight</v>
          </cell>
          <cell r="D124" t="str">
            <v>-</v>
          </cell>
          <cell r="E124" t="str">
            <v>Swine (finishing pigs)</v>
          </cell>
          <cell r="F124" t="str">
            <v>kg</v>
          </cell>
          <cell r="G124" t="str">
            <v>CS</v>
          </cell>
          <cell r="H124" t="str">
            <v>Western Europe</v>
          </cell>
          <cell r="I124" t="str">
            <v>CZ file</v>
          </cell>
          <cell r="K124">
            <v>52.2</v>
          </cell>
          <cell r="L124">
            <v>52.2</v>
          </cell>
          <cell r="M124">
            <v>52.2</v>
          </cell>
          <cell r="N124">
            <v>52.2</v>
          </cell>
          <cell r="O124">
            <v>52.2</v>
          </cell>
          <cell r="P124">
            <v>52.2</v>
          </cell>
          <cell r="Q124">
            <v>52.2</v>
          </cell>
          <cell r="R124">
            <v>52.2</v>
          </cell>
          <cell r="S124">
            <v>52.2</v>
          </cell>
          <cell r="T124">
            <v>52.2</v>
          </cell>
          <cell r="U124">
            <v>52.2</v>
          </cell>
          <cell r="V124">
            <v>52.2</v>
          </cell>
          <cell r="W124">
            <v>52.2</v>
          </cell>
          <cell r="X124">
            <v>52.2</v>
          </cell>
          <cell r="Y124">
            <v>52.2</v>
          </cell>
          <cell r="Z124">
            <v>52.2</v>
          </cell>
          <cell r="AA124">
            <v>52.2</v>
          </cell>
          <cell r="AB124">
            <v>52.2</v>
          </cell>
          <cell r="AC124">
            <v>52.2</v>
          </cell>
          <cell r="AD124">
            <v>52.2</v>
          </cell>
          <cell r="AE124">
            <v>52.2</v>
          </cell>
          <cell r="AF124">
            <v>52.2</v>
          </cell>
          <cell r="AG124">
            <v>52.2</v>
          </cell>
          <cell r="AH124">
            <v>52.2</v>
          </cell>
          <cell r="AI124">
            <v>52.2</v>
          </cell>
          <cell r="AJ124">
            <v>52.2</v>
          </cell>
          <cell r="AK124">
            <v>52.2</v>
          </cell>
          <cell r="AL124">
            <v>52.2</v>
          </cell>
          <cell r="AM124">
            <v>52.2</v>
          </cell>
          <cell r="AN124">
            <v>52.2</v>
          </cell>
          <cell r="AO124">
            <v>52.2</v>
          </cell>
          <cell r="AP124">
            <v>52.2</v>
          </cell>
          <cell r="AQ124">
            <v>52.2</v>
          </cell>
          <cell r="AR124">
            <v>52.2</v>
          </cell>
          <cell r="AS124">
            <v>52.2</v>
          </cell>
          <cell r="AT124">
            <v>52.2</v>
          </cell>
          <cell r="AU124">
            <v>52.2</v>
          </cell>
          <cell r="AV124">
            <v>52.2</v>
          </cell>
          <cell r="AW124">
            <v>52.2</v>
          </cell>
          <cell r="AX124">
            <v>52.2</v>
          </cell>
          <cell r="AY124">
            <v>52.2</v>
          </cell>
          <cell r="BB124" t="str">
            <v>[enter country-specific value</v>
          </cell>
        </row>
        <row r="125">
          <cell r="A125" t="str">
            <v>Animal Weight_Swine (sows)</v>
          </cell>
          <cell r="B125" t="str">
            <v>-</v>
          </cell>
          <cell r="C125" t="str">
            <v>Animal Weight</v>
          </cell>
          <cell r="D125" t="str">
            <v>-</v>
          </cell>
          <cell r="E125" t="str">
            <v>Swine (sows)</v>
          </cell>
          <cell r="F125" t="str">
            <v>kg</v>
          </cell>
          <cell r="G125" t="str">
            <v>CS</v>
          </cell>
          <cell r="H125" t="str">
            <v>Western Europe</v>
          </cell>
          <cell r="I125" t="str">
            <v>CZ file</v>
          </cell>
          <cell r="K125">
            <v>224.2</v>
          </cell>
          <cell r="L125">
            <v>224.2</v>
          </cell>
          <cell r="M125">
            <v>224.2</v>
          </cell>
          <cell r="N125">
            <v>224.2</v>
          </cell>
          <cell r="O125">
            <v>224.2</v>
          </cell>
          <cell r="P125">
            <v>224.2</v>
          </cell>
          <cell r="Q125">
            <v>224.2</v>
          </cell>
          <cell r="R125">
            <v>224.2</v>
          </cell>
          <cell r="S125">
            <v>224.2</v>
          </cell>
          <cell r="T125">
            <v>224.2</v>
          </cell>
          <cell r="U125">
            <v>224.2</v>
          </cell>
          <cell r="V125">
            <v>224.2</v>
          </cell>
          <cell r="W125">
            <v>224.2</v>
          </cell>
          <cell r="X125">
            <v>224.2</v>
          </cell>
          <cell r="Y125">
            <v>224.2</v>
          </cell>
          <cell r="Z125">
            <v>224.2</v>
          </cell>
          <cell r="AA125">
            <v>224.2</v>
          </cell>
          <cell r="AB125">
            <v>224.2</v>
          </cell>
          <cell r="AC125">
            <v>224.2</v>
          </cell>
          <cell r="AD125">
            <v>224.2</v>
          </cell>
          <cell r="AE125">
            <v>224.2</v>
          </cell>
          <cell r="AF125">
            <v>224.2</v>
          </cell>
          <cell r="AG125">
            <v>224.2</v>
          </cell>
          <cell r="AH125">
            <v>224.2</v>
          </cell>
          <cell r="AI125">
            <v>224.2</v>
          </cell>
          <cell r="AJ125">
            <v>224.2</v>
          </cell>
          <cell r="AK125">
            <v>224.2</v>
          </cell>
          <cell r="AL125">
            <v>224.2</v>
          </cell>
          <cell r="AM125">
            <v>224.2</v>
          </cell>
          <cell r="AN125">
            <v>224.2</v>
          </cell>
          <cell r="AO125">
            <v>224.2</v>
          </cell>
          <cell r="AP125">
            <v>224.2</v>
          </cell>
          <cell r="AQ125">
            <v>224.2</v>
          </cell>
          <cell r="AR125">
            <v>224.2</v>
          </cell>
          <cell r="AS125">
            <v>224.2</v>
          </cell>
          <cell r="AT125">
            <v>224.2</v>
          </cell>
          <cell r="AU125">
            <v>224.2</v>
          </cell>
          <cell r="AV125">
            <v>224.2</v>
          </cell>
          <cell r="AW125">
            <v>224.2</v>
          </cell>
          <cell r="AX125">
            <v>224.2</v>
          </cell>
          <cell r="AY125">
            <v>224.2</v>
          </cell>
          <cell r="BB125" t="str">
            <v>[enter country-specific value</v>
          </cell>
        </row>
        <row r="126">
          <cell r="A126" t="str">
            <v>Animal Weight_Buffalo</v>
          </cell>
          <cell r="B126" t="str">
            <v>-</v>
          </cell>
          <cell r="C126" t="str">
            <v>Animal Weight</v>
          </cell>
          <cell r="D126" t="str">
            <v>-</v>
          </cell>
          <cell r="E126" t="str">
            <v>Buffalo</v>
          </cell>
          <cell r="F126" t="str">
            <v>kg</v>
          </cell>
          <cell r="G126" t="str">
            <v>D</v>
          </cell>
          <cell r="H126" t="str">
            <v>Western Europe</v>
          </cell>
          <cell r="I126" t="str">
            <v>Table A1.5, 3B, EMEP/EEA Guidebook 2019</v>
          </cell>
          <cell r="K126">
            <v>700</v>
          </cell>
          <cell r="L126">
            <v>700</v>
          </cell>
          <cell r="M126">
            <v>700</v>
          </cell>
          <cell r="N126">
            <v>700</v>
          </cell>
          <cell r="O126">
            <v>700</v>
          </cell>
          <cell r="P126">
            <v>700</v>
          </cell>
          <cell r="Q126">
            <v>700</v>
          </cell>
          <cell r="R126">
            <v>700</v>
          </cell>
          <cell r="S126">
            <v>700</v>
          </cell>
          <cell r="T126">
            <v>700</v>
          </cell>
          <cell r="U126">
            <v>700</v>
          </cell>
          <cell r="V126">
            <v>700</v>
          </cell>
          <cell r="W126">
            <v>700</v>
          </cell>
          <cell r="X126">
            <v>700</v>
          </cell>
          <cell r="Y126">
            <v>700</v>
          </cell>
          <cell r="Z126">
            <v>700</v>
          </cell>
          <cell r="AA126">
            <v>700</v>
          </cell>
          <cell r="AB126">
            <v>700</v>
          </cell>
          <cell r="AC126">
            <v>700</v>
          </cell>
          <cell r="AD126">
            <v>700</v>
          </cell>
          <cell r="AE126">
            <v>700</v>
          </cell>
          <cell r="AF126">
            <v>700</v>
          </cell>
          <cell r="AG126">
            <v>700</v>
          </cell>
          <cell r="AH126">
            <v>700</v>
          </cell>
          <cell r="AI126">
            <v>700</v>
          </cell>
          <cell r="AJ126">
            <v>700</v>
          </cell>
          <cell r="AK126">
            <v>700</v>
          </cell>
          <cell r="AL126">
            <v>700</v>
          </cell>
          <cell r="AM126">
            <v>700</v>
          </cell>
          <cell r="AN126">
            <v>700</v>
          </cell>
          <cell r="AO126">
            <v>700</v>
          </cell>
          <cell r="AP126">
            <v>700</v>
          </cell>
          <cell r="AQ126">
            <v>700</v>
          </cell>
          <cell r="AR126">
            <v>700</v>
          </cell>
          <cell r="AS126">
            <v>700</v>
          </cell>
          <cell r="AT126">
            <v>700</v>
          </cell>
          <cell r="AU126">
            <v>700</v>
          </cell>
          <cell r="AV126">
            <v>700</v>
          </cell>
          <cell r="AW126">
            <v>700</v>
          </cell>
          <cell r="AX126">
            <v>700</v>
          </cell>
          <cell r="AY126">
            <v>700</v>
          </cell>
          <cell r="BB126" t="e">
            <v>#N/A</v>
          </cell>
        </row>
        <row r="127">
          <cell r="A127" t="str">
            <v>Animal Weight_Goats</v>
          </cell>
          <cell r="B127" t="str">
            <v>-</v>
          </cell>
          <cell r="C127" t="str">
            <v>Animal Weight</v>
          </cell>
          <cell r="D127" t="str">
            <v>-</v>
          </cell>
          <cell r="E127" t="str">
            <v>Goats</v>
          </cell>
          <cell r="F127" t="str">
            <v>kg</v>
          </cell>
          <cell r="G127" t="str">
            <v>cs</v>
          </cell>
          <cell r="H127" t="str">
            <v>Western Europe</v>
          </cell>
          <cell r="I127" t="str">
            <v>[enter country-specific source]</v>
          </cell>
          <cell r="K127">
            <v>38.5</v>
          </cell>
          <cell r="L127">
            <v>38.5</v>
          </cell>
          <cell r="M127">
            <v>38.5</v>
          </cell>
          <cell r="N127">
            <v>38.5</v>
          </cell>
          <cell r="O127">
            <v>38.5</v>
          </cell>
          <cell r="P127">
            <v>38.5</v>
          </cell>
          <cell r="Q127">
            <v>38.5</v>
          </cell>
          <cell r="R127">
            <v>38.5</v>
          </cell>
          <cell r="S127">
            <v>38.5</v>
          </cell>
          <cell r="T127">
            <v>38.5</v>
          </cell>
          <cell r="U127">
            <v>38.5</v>
          </cell>
          <cell r="V127">
            <v>38.5</v>
          </cell>
          <cell r="W127">
            <v>38.5</v>
          </cell>
          <cell r="X127">
            <v>38.5</v>
          </cell>
          <cell r="Y127">
            <v>38.5</v>
          </cell>
          <cell r="Z127">
            <v>38.5</v>
          </cell>
          <cell r="AA127">
            <v>38.5</v>
          </cell>
          <cell r="AB127">
            <v>38.5</v>
          </cell>
          <cell r="AC127">
            <v>38.5</v>
          </cell>
          <cell r="AD127">
            <v>38.5</v>
          </cell>
          <cell r="AE127">
            <v>38.5</v>
          </cell>
          <cell r="AF127">
            <v>38.5</v>
          </cell>
          <cell r="AG127">
            <v>38.5</v>
          </cell>
          <cell r="AH127">
            <v>38.5</v>
          </cell>
          <cell r="AI127">
            <v>38.5</v>
          </cell>
          <cell r="AJ127">
            <v>38.5</v>
          </cell>
          <cell r="AK127">
            <v>38.5</v>
          </cell>
          <cell r="AL127">
            <v>38.5</v>
          </cell>
          <cell r="AM127">
            <v>38.5</v>
          </cell>
          <cell r="AN127">
            <v>38.5</v>
          </cell>
          <cell r="AO127">
            <v>38.5</v>
          </cell>
          <cell r="AP127">
            <v>38.5</v>
          </cell>
          <cell r="AQ127">
            <v>38.5</v>
          </cell>
          <cell r="AR127">
            <v>38.5</v>
          </cell>
          <cell r="AS127">
            <v>38.5</v>
          </cell>
          <cell r="AT127">
            <v>38.5</v>
          </cell>
          <cell r="AU127">
            <v>38.5</v>
          </cell>
          <cell r="AV127">
            <v>38.5</v>
          </cell>
          <cell r="AW127">
            <v>38.5</v>
          </cell>
          <cell r="AX127">
            <v>38.5</v>
          </cell>
          <cell r="AY127">
            <v>38.5</v>
          </cell>
          <cell r="BB127" t="str">
            <v>[enter country-specific value</v>
          </cell>
        </row>
        <row r="128">
          <cell r="A128" t="str">
            <v>Animal Weight_Horses</v>
          </cell>
          <cell r="B128" t="str">
            <v>-</v>
          </cell>
          <cell r="C128" t="str">
            <v>Animal Weight</v>
          </cell>
          <cell r="D128" t="str">
            <v>-</v>
          </cell>
          <cell r="E128" t="str">
            <v>Horses</v>
          </cell>
          <cell r="F128" t="str">
            <v>kg</v>
          </cell>
          <cell r="G128" t="str">
            <v>cs</v>
          </cell>
          <cell r="H128" t="str">
            <v>Western Europe</v>
          </cell>
          <cell r="I128" t="str">
            <v>[enter country-specific source]</v>
          </cell>
          <cell r="K128">
            <v>520</v>
          </cell>
          <cell r="L128">
            <v>520</v>
          </cell>
          <cell r="M128">
            <v>520</v>
          </cell>
          <cell r="N128">
            <v>520</v>
          </cell>
          <cell r="O128">
            <v>520</v>
          </cell>
          <cell r="P128">
            <v>520</v>
          </cell>
          <cell r="Q128">
            <v>520</v>
          </cell>
          <cell r="R128">
            <v>520</v>
          </cell>
          <cell r="S128">
            <v>520</v>
          </cell>
          <cell r="T128">
            <v>520</v>
          </cell>
          <cell r="U128">
            <v>530</v>
          </cell>
          <cell r="V128">
            <v>530</v>
          </cell>
          <cell r="W128">
            <v>530</v>
          </cell>
          <cell r="X128">
            <v>530</v>
          </cell>
          <cell r="Y128">
            <v>530</v>
          </cell>
          <cell r="Z128">
            <v>530</v>
          </cell>
          <cell r="AA128">
            <v>530</v>
          </cell>
          <cell r="AB128">
            <v>530</v>
          </cell>
          <cell r="AC128">
            <v>530</v>
          </cell>
          <cell r="AD128">
            <v>540</v>
          </cell>
          <cell r="AE128">
            <v>540</v>
          </cell>
          <cell r="AF128">
            <v>540</v>
          </cell>
          <cell r="AG128">
            <v>540</v>
          </cell>
          <cell r="AH128">
            <v>540</v>
          </cell>
          <cell r="AI128">
            <v>540</v>
          </cell>
          <cell r="AJ128">
            <v>540</v>
          </cell>
          <cell r="AK128">
            <v>540</v>
          </cell>
          <cell r="AL128">
            <v>540</v>
          </cell>
          <cell r="AM128">
            <v>540</v>
          </cell>
          <cell r="AN128">
            <v>550</v>
          </cell>
          <cell r="AO128">
            <v>550</v>
          </cell>
          <cell r="AP128">
            <v>550</v>
          </cell>
          <cell r="AQ128">
            <v>550</v>
          </cell>
          <cell r="AR128">
            <v>550</v>
          </cell>
          <cell r="AS128">
            <v>550</v>
          </cell>
          <cell r="AT128">
            <v>550</v>
          </cell>
          <cell r="AU128">
            <v>550</v>
          </cell>
          <cell r="AV128">
            <v>550</v>
          </cell>
          <cell r="AW128">
            <v>550</v>
          </cell>
          <cell r="AX128">
            <v>550</v>
          </cell>
          <cell r="AY128">
            <v>550</v>
          </cell>
          <cell r="BB128" t="str">
            <v>[enter country-specific value</v>
          </cell>
        </row>
        <row r="129">
          <cell r="A129" t="str">
            <v>Animal Weight_Mules and asses</v>
          </cell>
          <cell r="B129" t="str">
            <v>-</v>
          </cell>
          <cell r="C129" t="str">
            <v>Animal Weight</v>
          </cell>
          <cell r="D129" t="str">
            <v>-</v>
          </cell>
          <cell r="E129" t="str">
            <v>Mules and asses</v>
          </cell>
          <cell r="F129" t="str">
            <v>kg</v>
          </cell>
          <cell r="G129" t="str">
            <v>D</v>
          </cell>
          <cell r="H129" t="str">
            <v>Western Europe</v>
          </cell>
          <cell r="I129" t="str">
            <v>Table A1.5, 3B, EMEP/EEA Guidebook 2019</v>
          </cell>
          <cell r="K129">
            <v>350</v>
          </cell>
          <cell r="L129">
            <v>350</v>
          </cell>
          <cell r="M129">
            <v>350</v>
          </cell>
          <cell r="N129">
            <v>350</v>
          </cell>
          <cell r="O129">
            <v>350</v>
          </cell>
          <cell r="P129">
            <v>350</v>
          </cell>
          <cell r="Q129">
            <v>350</v>
          </cell>
          <cell r="R129">
            <v>350</v>
          </cell>
          <cell r="S129">
            <v>350</v>
          </cell>
          <cell r="T129">
            <v>350</v>
          </cell>
          <cell r="U129">
            <v>350</v>
          </cell>
          <cell r="V129">
            <v>350</v>
          </cell>
          <cell r="W129">
            <v>350</v>
          </cell>
          <cell r="X129">
            <v>350</v>
          </cell>
          <cell r="Y129">
            <v>350</v>
          </cell>
          <cell r="Z129">
            <v>350</v>
          </cell>
          <cell r="AA129">
            <v>350</v>
          </cell>
          <cell r="AB129">
            <v>350</v>
          </cell>
          <cell r="AC129">
            <v>350</v>
          </cell>
          <cell r="AD129">
            <v>350</v>
          </cell>
          <cell r="AE129">
            <v>350</v>
          </cell>
          <cell r="AF129">
            <v>350</v>
          </cell>
          <cell r="AG129">
            <v>350</v>
          </cell>
          <cell r="AH129">
            <v>350</v>
          </cell>
          <cell r="AI129">
            <v>350</v>
          </cell>
          <cell r="AJ129">
            <v>350</v>
          </cell>
          <cell r="AK129">
            <v>350</v>
          </cell>
          <cell r="AL129">
            <v>350</v>
          </cell>
          <cell r="AM129">
            <v>350</v>
          </cell>
          <cell r="AN129">
            <v>350</v>
          </cell>
          <cell r="AO129">
            <v>350</v>
          </cell>
          <cell r="AP129">
            <v>350</v>
          </cell>
          <cell r="AQ129">
            <v>350</v>
          </cell>
          <cell r="AR129">
            <v>350</v>
          </cell>
          <cell r="AS129">
            <v>350</v>
          </cell>
          <cell r="AT129">
            <v>350</v>
          </cell>
          <cell r="AU129">
            <v>350</v>
          </cell>
          <cell r="AV129">
            <v>350</v>
          </cell>
          <cell r="AW129">
            <v>350</v>
          </cell>
          <cell r="AX129">
            <v>350</v>
          </cell>
          <cell r="AY129">
            <v>350</v>
          </cell>
          <cell r="BB129" t="e">
            <v>#N/A</v>
          </cell>
        </row>
        <row r="130">
          <cell r="A130" t="str">
            <v>Animal Weight_Laying hens</v>
          </cell>
          <cell r="B130" t="str">
            <v>-</v>
          </cell>
          <cell r="C130" t="str">
            <v>Animal Weight</v>
          </cell>
          <cell r="D130" t="str">
            <v>-</v>
          </cell>
          <cell r="E130" t="str">
            <v>Laying hens</v>
          </cell>
          <cell r="F130" t="str">
            <v>kg</v>
          </cell>
          <cell r="G130" t="str">
            <v>cs</v>
          </cell>
          <cell r="H130" t="str">
            <v>Western Europe</v>
          </cell>
          <cell r="I130" t="str">
            <v>[enter country-specific source]</v>
          </cell>
          <cell r="K130">
            <v>1.7</v>
          </cell>
          <cell r="L130">
            <v>1.7</v>
          </cell>
          <cell r="M130">
            <v>1.7</v>
          </cell>
          <cell r="N130">
            <v>1.7</v>
          </cell>
          <cell r="O130">
            <v>1.7</v>
          </cell>
          <cell r="P130">
            <v>1.7</v>
          </cell>
          <cell r="Q130">
            <v>1.7</v>
          </cell>
          <cell r="R130">
            <v>1.7</v>
          </cell>
          <cell r="S130">
            <v>1.7</v>
          </cell>
          <cell r="T130">
            <v>1.7</v>
          </cell>
          <cell r="U130">
            <v>1.7</v>
          </cell>
          <cell r="V130">
            <v>1.7</v>
          </cell>
          <cell r="W130">
            <v>1.7</v>
          </cell>
          <cell r="X130">
            <v>1.7</v>
          </cell>
          <cell r="Y130">
            <v>1.7</v>
          </cell>
          <cell r="Z130">
            <v>1.7</v>
          </cell>
          <cell r="AA130">
            <v>1.7</v>
          </cell>
          <cell r="AB130">
            <v>1.7</v>
          </cell>
          <cell r="AC130">
            <v>1.7</v>
          </cell>
          <cell r="AD130">
            <v>1.7</v>
          </cell>
          <cell r="AE130">
            <v>1.7</v>
          </cell>
          <cell r="AF130">
            <v>1.7</v>
          </cell>
          <cell r="AG130">
            <v>1.7</v>
          </cell>
          <cell r="AH130">
            <v>1.7</v>
          </cell>
          <cell r="AI130">
            <v>1.7</v>
          </cell>
          <cell r="AJ130">
            <v>1.7</v>
          </cell>
          <cell r="AK130">
            <v>1.7</v>
          </cell>
          <cell r="AL130">
            <v>1.7</v>
          </cell>
          <cell r="AM130">
            <v>1.7</v>
          </cell>
          <cell r="AN130">
            <v>1.7</v>
          </cell>
          <cell r="AO130">
            <v>1.7</v>
          </cell>
          <cell r="AP130">
            <v>1.7</v>
          </cell>
          <cell r="AQ130">
            <v>1.7</v>
          </cell>
          <cell r="AR130">
            <v>1.7</v>
          </cell>
          <cell r="AS130">
            <v>1.7</v>
          </cell>
          <cell r="AT130">
            <v>1.7</v>
          </cell>
          <cell r="AU130">
            <v>1.7</v>
          </cell>
          <cell r="AV130">
            <v>1.7</v>
          </cell>
          <cell r="AW130">
            <v>1.7</v>
          </cell>
          <cell r="AX130">
            <v>1.7</v>
          </cell>
          <cell r="AY130">
            <v>1.7</v>
          </cell>
          <cell r="BB130" t="str">
            <v>[enter country-specific value</v>
          </cell>
        </row>
        <row r="131">
          <cell r="A131" t="str">
            <v>Animal Weight_Broilers</v>
          </cell>
          <cell r="B131" t="str">
            <v>-</v>
          </cell>
          <cell r="C131" t="str">
            <v>Animal Weight</v>
          </cell>
          <cell r="D131" t="str">
            <v>-</v>
          </cell>
          <cell r="E131" t="str">
            <v>Broilers</v>
          </cell>
          <cell r="F131" t="str">
            <v>kg</v>
          </cell>
          <cell r="G131" t="str">
            <v>cs</v>
          </cell>
          <cell r="H131" t="str">
            <v>Western Europe</v>
          </cell>
          <cell r="I131" t="str">
            <v>[enter country-specific source]</v>
          </cell>
          <cell r="K131">
            <v>1</v>
          </cell>
          <cell r="L131">
            <v>1</v>
          </cell>
          <cell r="M131">
            <v>1</v>
          </cell>
          <cell r="N131">
            <v>1</v>
          </cell>
          <cell r="O131">
            <v>1</v>
          </cell>
          <cell r="P131">
            <v>1</v>
          </cell>
          <cell r="Q131">
            <v>1</v>
          </cell>
          <cell r="R131">
            <v>1</v>
          </cell>
          <cell r="S131">
            <v>1</v>
          </cell>
          <cell r="T131">
            <v>1</v>
          </cell>
          <cell r="U131">
            <v>1</v>
          </cell>
          <cell r="V131">
            <v>1</v>
          </cell>
          <cell r="W131">
            <v>1</v>
          </cell>
          <cell r="X131">
            <v>1</v>
          </cell>
          <cell r="Y131">
            <v>1</v>
          </cell>
          <cell r="Z131">
            <v>1</v>
          </cell>
          <cell r="AA131">
            <v>1</v>
          </cell>
          <cell r="AB131">
            <v>1</v>
          </cell>
          <cell r="AC131">
            <v>1</v>
          </cell>
          <cell r="AD131">
            <v>1</v>
          </cell>
          <cell r="AE131">
            <v>1</v>
          </cell>
          <cell r="AF131">
            <v>1</v>
          </cell>
          <cell r="AG131">
            <v>1</v>
          </cell>
          <cell r="AH131">
            <v>1</v>
          </cell>
          <cell r="AI131">
            <v>1</v>
          </cell>
          <cell r="AJ131">
            <v>1</v>
          </cell>
          <cell r="AK131">
            <v>1</v>
          </cell>
          <cell r="AL131">
            <v>1</v>
          </cell>
          <cell r="AM131">
            <v>1</v>
          </cell>
          <cell r="AN131">
            <v>1</v>
          </cell>
          <cell r="AO131">
            <v>1</v>
          </cell>
          <cell r="AP131">
            <v>1</v>
          </cell>
          <cell r="AQ131">
            <v>1</v>
          </cell>
          <cell r="AR131">
            <v>1</v>
          </cell>
          <cell r="AS131">
            <v>1</v>
          </cell>
          <cell r="AT131">
            <v>1</v>
          </cell>
          <cell r="AU131">
            <v>1</v>
          </cell>
          <cell r="AV131">
            <v>1</v>
          </cell>
          <cell r="AW131">
            <v>1</v>
          </cell>
          <cell r="AX131">
            <v>1</v>
          </cell>
          <cell r="AY131">
            <v>1</v>
          </cell>
          <cell r="BB131" t="str">
            <v>[enter country-specific value</v>
          </cell>
        </row>
        <row r="132">
          <cell r="A132" t="str">
            <v>Animal Weight_Turkeys</v>
          </cell>
          <cell r="B132" t="str">
            <v>-</v>
          </cell>
          <cell r="C132" t="str">
            <v>Animal Weight</v>
          </cell>
          <cell r="D132" t="str">
            <v>-</v>
          </cell>
          <cell r="E132" t="str">
            <v>Turkeys</v>
          </cell>
          <cell r="F132" t="str">
            <v>kg</v>
          </cell>
          <cell r="G132" t="str">
            <v>cs</v>
          </cell>
          <cell r="H132" t="str">
            <v>Western Europe</v>
          </cell>
          <cell r="I132" t="str">
            <v>[enter country-specific source]</v>
          </cell>
          <cell r="K132">
            <v>7.5</v>
          </cell>
          <cell r="L132">
            <v>7.5</v>
          </cell>
          <cell r="M132">
            <v>7.5</v>
          </cell>
          <cell r="N132">
            <v>7.5</v>
          </cell>
          <cell r="O132">
            <v>7.5</v>
          </cell>
          <cell r="P132">
            <v>7.5</v>
          </cell>
          <cell r="Q132">
            <v>7.5</v>
          </cell>
          <cell r="R132">
            <v>7.5</v>
          </cell>
          <cell r="S132">
            <v>7.5</v>
          </cell>
          <cell r="T132">
            <v>7.5</v>
          </cell>
          <cell r="U132">
            <v>7.5</v>
          </cell>
          <cell r="V132">
            <v>7.5</v>
          </cell>
          <cell r="W132">
            <v>7.5</v>
          </cell>
          <cell r="X132">
            <v>7.5</v>
          </cell>
          <cell r="Y132">
            <v>7.5</v>
          </cell>
          <cell r="Z132">
            <v>7.5</v>
          </cell>
          <cell r="AA132">
            <v>7.5</v>
          </cell>
          <cell r="AB132">
            <v>7.5</v>
          </cell>
          <cell r="AC132">
            <v>7.5</v>
          </cell>
          <cell r="AD132">
            <v>7.5</v>
          </cell>
          <cell r="AE132">
            <v>7.5</v>
          </cell>
          <cell r="AF132">
            <v>7.5</v>
          </cell>
          <cell r="AG132">
            <v>7.5</v>
          </cell>
          <cell r="AH132">
            <v>7.5</v>
          </cell>
          <cell r="AI132">
            <v>7.5</v>
          </cell>
          <cell r="AJ132">
            <v>7.5</v>
          </cell>
          <cell r="AK132">
            <v>7.5</v>
          </cell>
          <cell r="AL132">
            <v>7.5</v>
          </cell>
          <cell r="AM132">
            <v>7.5</v>
          </cell>
          <cell r="AN132">
            <v>7.5</v>
          </cell>
          <cell r="AO132">
            <v>7.5</v>
          </cell>
          <cell r="AP132">
            <v>7.5</v>
          </cell>
          <cell r="AQ132">
            <v>7.5</v>
          </cell>
          <cell r="AR132">
            <v>7.5</v>
          </cell>
          <cell r="AS132">
            <v>7.5</v>
          </cell>
          <cell r="AT132">
            <v>7.5</v>
          </cell>
          <cell r="AU132">
            <v>7.5</v>
          </cell>
          <cell r="AV132">
            <v>7.5</v>
          </cell>
          <cell r="AW132">
            <v>7.5</v>
          </cell>
          <cell r="AX132">
            <v>7.5</v>
          </cell>
          <cell r="AY132">
            <v>7.5</v>
          </cell>
          <cell r="BB132" t="str">
            <v>[enter country-specific value</v>
          </cell>
        </row>
        <row r="133">
          <cell r="A133" t="str">
            <v>Animal Weight_Other poultry (ducks)</v>
          </cell>
          <cell r="B133" t="str">
            <v>-</v>
          </cell>
          <cell r="C133" t="str">
            <v>Animal Weight</v>
          </cell>
          <cell r="D133" t="str">
            <v>-</v>
          </cell>
          <cell r="E133" t="str">
            <v>Other poultry (ducks)</v>
          </cell>
          <cell r="F133" t="str">
            <v>kg</v>
          </cell>
          <cell r="G133" t="str">
            <v>cs</v>
          </cell>
          <cell r="H133" t="str">
            <v>Western Europe</v>
          </cell>
          <cell r="I133" t="str">
            <v>[enter country-specific source]</v>
          </cell>
          <cell r="K133">
            <v>2</v>
          </cell>
          <cell r="L133">
            <v>2</v>
          </cell>
          <cell r="M133">
            <v>2</v>
          </cell>
          <cell r="N133">
            <v>2</v>
          </cell>
          <cell r="O133">
            <v>2</v>
          </cell>
          <cell r="P133">
            <v>2</v>
          </cell>
          <cell r="Q133">
            <v>2</v>
          </cell>
          <cell r="R133">
            <v>2</v>
          </cell>
          <cell r="S133">
            <v>2</v>
          </cell>
          <cell r="T133">
            <v>2</v>
          </cell>
          <cell r="U133">
            <v>2</v>
          </cell>
          <cell r="V133">
            <v>2</v>
          </cell>
          <cell r="W133">
            <v>2</v>
          </cell>
          <cell r="X133">
            <v>2</v>
          </cell>
          <cell r="Y133">
            <v>2</v>
          </cell>
          <cell r="Z133">
            <v>2</v>
          </cell>
          <cell r="AA133">
            <v>2</v>
          </cell>
          <cell r="AB133">
            <v>2</v>
          </cell>
          <cell r="AC133">
            <v>2</v>
          </cell>
          <cell r="AD133">
            <v>2</v>
          </cell>
          <cell r="AE133">
            <v>2</v>
          </cell>
          <cell r="AF133">
            <v>2</v>
          </cell>
          <cell r="AG133">
            <v>2</v>
          </cell>
          <cell r="AH133">
            <v>2</v>
          </cell>
          <cell r="AI133">
            <v>2</v>
          </cell>
          <cell r="AJ133">
            <v>2</v>
          </cell>
          <cell r="AK133">
            <v>2</v>
          </cell>
          <cell r="AL133">
            <v>2</v>
          </cell>
          <cell r="AM133">
            <v>2</v>
          </cell>
          <cell r="AN133">
            <v>2</v>
          </cell>
          <cell r="AO133">
            <v>2</v>
          </cell>
          <cell r="AP133">
            <v>2</v>
          </cell>
          <cell r="AQ133">
            <v>2</v>
          </cell>
          <cell r="AR133">
            <v>2</v>
          </cell>
          <cell r="AS133">
            <v>2</v>
          </cell>
          <cell r="AT133">
            <v>2</v>
          </cell>
          <cell r="AU133">
            <v>2</v>
          </cell>
          <cell r="AV133">
            <v>2</v>
          </cell>
          <cell r="AW133">
            <v>2</v>
          </cell>
          <cell r="AX133">
            <v>2</v>
          </cell>
          <cell r="AY133">
            <v>2</v>
          </cell>
          <cell r="BB133" t="str">
            <v>[enter country-specific value</v>
          </cell>
        </row>
        <row r="134">
          <cell r="A134" t="str">
            <v>Animal Weight_Other poultry (geese)</v>
          </cell>
          <cell r="B134" t="str">
            <v>-</v>
          </cell>
          <cell r="C134" t="str">
            <v>Animal Weight</v>
          </cell>
          <cell r="D134" t="str">
            <v>-</v>
          </cell>
          <cell r="E134" t="str">
            <v>Other poultry (geese)</v>
          </cell>
          <cell r="F134" t="str">
            <v>kg</v>
          </cell>
          <cell r="G134" t="str">
            <v>cs</v>
          </cell>
          <cell r="H134" t="str">
            <v>Western Europe</v>
          </cell>
          <cell r="I134" t="str">
            <v>[enter country-specific source]</v>
          </cell>
          <cell r="K134">
            <v>2.5</v>
          </cell>
          <cell r="L134">
            <v>2.5</v>
          </cell>
          <cell r="M134">
            <v>2.5</v>
          </cell>
          <cell r="N134">
            <v>2.5</v>
          </cell>
          <cell r="O134">
            <v>2.5</v>
          </cell>
          <cell r="P134">
            <v>2.5</v>
          </cell>
          <cell r="Q134">
            <v>2.5</v>
          </cell>
          <cell r="R134">
            <v>2.5</v>
          </cell>
          <cell r="S134">
            <v>2.5</v>
          </cell>
          <cell r="T134">
            <v>2.5</v>
          </cell>
          <cell r="U134">
            <v>2.5</v>
          </cell>
          <cell r="V134">
            <v>2.5</v>
          </cell>
          <cell r="W134">
            <v>2.5</v>
          </cell>
          <cell r="X134">
            <v>2.5</v>
          </cell>
          <cell r="Y134">
            <v>2.5</v>
          </cell>
          <cell r="Z134">
            <v>2.5</v>
          </cell>
          <cell r="AA134">
            <v>2.5</v>
          </cell>
          <cell r="AB134">
            <v>2.5</v>
          </cell>
          <cell r="AC134">
            <v>2.5</v>
          </cell>
          <cell r="AD134">
            <v>2.5</v>
          </cell>
          <cell r="AE134">
            <v>2.5</v>
          </cell>
          <cell r="AF134">
            <v>2.5</v>
          </cell>
          <cell r="AG134">
            <v>2.5</v>
          </cell>
          <cell r="AH134">
            <v>2.5</v>
          </cell>
          <cell r="AI134">
            <v>2.5</v>
          </cell>
          <cell r="AJ134">
            <v>2.5</v>
          </cell>
          <cell r="AK134">
            <v>2.5</v>
          </cell>
          <cell r="AL134">
            <v>2.5</v>
          </cell>
          <cell r="AM134">
            <v>2.5</v>
          </cell>
          <cell r="AN134">
            <v>2.5</v>
          </cell>
          <cell r="AO134">
            <v>2.5</v>
          </cell>
          <cell r="AP134">
            <v>2.5</v>
          </cell>
          <cell r="AQ134">
            <v>2.5</v>
          </cell>
          <cell r="AR134">
            <v>2.5</v>
          </cell>
          <cell r="AS134">
            <v>2.5</v>
          </cell>
          <cell r="AT134">
            <v>2.5</v>
          </cell>
          <cell r="AU134">
            <v>2.5</v>
          </cell>
          <cell r="AV134">
            <v>2.5</v>
          </cell>
          <cell r="AW134">
            <v>2.5</v>
          </cell>
          <cell r="AX134">
            <v>2.5</v>
          </cell>
          <cell r="AY134">
            <v>2.5</v>
          </cell>
          <cell r="BB134" t="str">
            <v>[enter country-specific value</v>
          </cell>
        </row>
        <row r="135">
          <cell r="A135" t="str">
            <v>Animal Weight_Other animals (fur animals)</v>
          </cell>
          <cell r="B135" t="str">
            <v>-</v>
          </cell>
          <cell r="C135" t="str">
            <v>Animal Weight</v>
          </cell>
          <cell r="D135" t="str">
            <v>-</v>
          </cell>
          <cell r="E135" t="str">
            <v>Other animals (fur animals)</v>
          </cell>
          <cell r="F135" t="str">
            <v>kg</v>
          </cell>
          <cell r="G135" t="str">
            <v>cs</v>
          </cell>
          <cell r="H135" t="str">
            <v>Western Europe</v>
          </cell>
          <cell r="I135" t="str">
            <v>[enter country-specific source]</v>
          </cell>
          <cell r="K135">
            <v>3</v>
          </cell>
          <cell r="L135">
            <v>3</v>
          </cell>
          <cell r="M135">
            <v>3</v>
          </cell>
          <cell r="N135">
            <v>3</v>
          </cell>
          <cell r="O135">
            <v>3</v>
          </cell>
          <cell r="P135">
            <v>3</v>
          </cell>
          <cell r="Q135">
            <v>3</v>
          </cell>
          <cell r="R135">
            <v>3</v>
          </cell>
          <cell r="S135">
            <v>3</v>
          </cell>
          <cell r="T135">
            <v>3</v>
          </cell>
          <cell r="U135">
            <v>3</v>
          </cell>
          <cell r="V135">
            <v>3</v>
          </cell>
          <cell r="W135">
            <v>3</v>
          </cell>
          <cell r="X135">
            <v>3</v>
          </cell>
          <cell r="Y135">
            <v>3</v>
          </cell>
          <cell r="Z135">
            <v>3</v>
          </cell>
          <cell r="AA135">
            <v>3</v>
          </cell>
          <cell r="AB135">
            <v>3</v>
          </cell>
          <cell r="AC135">
            <v>3</v>
          </cell>
          <cell r="AD135">
            <v>3</v>
          </cell>
          <cell r="AE135">
            <v>3</v>
          </cell>
          <cell r="AF135">
            <v>3</v>
          </cell>
          <cell r="AG135">
            <v>3</v>
          </cell>
          <cell r="AH135">
            <v>3</v>
          </cell>
          <cell r="AI135">
            <v>3</v>
          </cell>
          <cell r="AJ135">
            <v>3</v>
          </cell>
          <cell r="AK135">
            <v>3</v>
          </cell>
          <cell r="AL135">
            <v>3</v>
          </cell>
          <cell r="AM135">
            <v>3</v>
          </cell>
          <cell r="AN135">
            <v>3</v>
          </cell>
          <cell r="AO135">
            <v>3</v>
          </cell>
          <cell r="AP135">
            <v>3</v>
          </cell>
          <cell r="AQ135">
            <v>3</v>
          </cell>
          <cell r="AR135">
            <v>3</v>
          </cell>
          <cell r="AS135">
            <v>3</v>
          </cell>
          <cell r="AT135">
            <v>3</v>
          </cell>
          <cell r="AU135">
            <v>3</v>
          </cell>
          <cell r="AV135">
            <v>3</v>
          </cell>
          <cell r="AW135">
            <v>3</v>
          </cell>
          <cell r="AX135">
            <v>3</v>
          </cell>
          <cell r="AY135">
            <v>3</v>
          </cell>
          <cell r="BB135" t="str">
            <v>[enter country-specific value</v>
          </cell>
        </row>
        <row r="136">
          <cell r="A136" t="str">
            <v>Nitrogen excretion by mass of animal</v>
          </cell>
        </row>
        <row r="137">
          <cell r="A137" t="str">
            <v>Nex_Dairy cattle</v>
          </cell>
          <cell r="B137" t="str">
            <v>-</v>
          </cell>
          <cell r="C137" t="str">
            <v>Nex</v>
          </cell>
          <cell r="D137" t="str">
            <v>N</v>
          </cell>
          <cell r="E137" t="str">
            <v>Dairy cattle</v>
          </cell>
          <cell r="F137" t="str">
            <v>kg N/1000 kg animal mass day-1</v>
          </cell>
          <cell r="G137" t="str">
            <v>CS</v>
          </cell>
          <cell r="H137" t="str">
            <v>Western Europe</v>
          </cell>
          <cell r="I137" t="str">
            <v>CZ file</v>
          </cell>
          <cell r="K137">
            <v>0.41605313449150472</v>
          </cell>
          <cell r="L137">
            <v>0.40078435386856359</v>
          </cell>
          <cell r="M137">
            <v>0.40594939817492448</v>
          </cell>
          <cell r="N137">
            <v>0.4080731865363646</v>
          </cell>
          <cell r="O137">
            <v>0.4169627548938164</v>
          </cell>
          <cell r="P137">
            <v>0.41052694262778822</v>
          </cell>
          <cell r="Q137">
            <v>0.42021991125490166</v>
          </cell>
          <cell r="R137">
            <v>0.42446565752367182</v>
          </cell>
          <cell r="S137">
            <v>0.44876363009775094</v>
          </cell>
          <cell r="T137">
            <v>0.4261054986629132</v>
          </cell>
          <cell r="U137">
            <v>0.43612489198234239</v>
          </cell>
          <cell r="V137">
            <v>0.44976810511711296</v>
          </cell>
          <cell r="W137">
            <v>0.45479940735117386</v>
          </cell>
          <cell r="X137">
            <v>0.45627482880097714</v>
          </cell>
          <cell r="Y137">
            <v>0.46567084614696241</v>
          </cell>
          <cell r="Z137">
            <v>0.47053892935620723</v>
          </cell>
          <cell r="AA137">
            <v>0.47459177159734794</v>
          </cell>
          <cell r="AB137">
            <v>0.48062655575425162</v>
          </cell>
          <cell r="AC137">
            <v>0.4881225030927977</v>
          </cell>
          <cell r="AD137">
            <v>0.49112926847446137</v>
          </cell>
          <cell r="AE137">
            <v>0.48803787825342743</v>
          </cell>
          <cell r="AF137">
            <v>0.49497441502924061</v>
          </cell>
          <cell r="AG137">
            <v>0.50407269109667485</v>
          </cell>
          <cell r="AH137">
            <v>0.50438815377093549</v>
          </cell>
          <cell r="AI137">
            <v>0.51188706105999626</v>
          </cell>
          <cell r="AJ137">
            <v>0.52009092137517532</v>
          </cell>
          <cell r="AK137">
            <v>0.49646980330705343</v>
          </cell>
          <cell r="AL137">
            <v>0.50056329681327216</v>
          </cell>
          <cell r="AM137">
            <v>0.48460134993827547</v>
          </cell>
          <cell r="AN137">
            <v>0.4833320238963919</v>
          </cell>
          <cell r="AO137">
            <v>0.49291544741344034</v>
          </cell>
          <cell r="AP137">
            <v>0.49342312417266831</v>
          </cell>
          <cell r="AQ137">
            <v>0.49694415173867235</v>
          </cell>
          <cell r="AR137">
            <v>0.50284510010537409</v>
          </cell>
          <cell r="AS137">
            <v>0.5074815595363541</v>
          </cell>
          <cell r="AT137">
            <v>0.51717597471022125</v>
          </cell>
          <cell r="AU137">
            <v>0.51717597471022125</v>
          </cell>
          <cell r="AV137">
            <v>0.51717597471022125</v>
          </cell>
          <cell r="AW137">
            <v>0.52729188619599576</v>
          </cell>
          <cell r="AX137">
            <v>0.52729188619599576</v>
          </cell>
          <cell r="AY137">
            <v>0.53698630136986303</v>
          </cell>
          <cell r="BB137" t="str">
            <v>[enter country-specific value</v>
          </cell>
        </row>
        <row r="138">
          <cell r="A138" t="str">
            <v>Nex_Non-dairy cattle</v>
          </cell>
          <cell r="B138" t="str">
            <v>-</v>
          </cell>
          <cell r="C138" t="str">
            <v>Nex</v>
          </cell>
          <cell r="D138" t="str">
            <v>N</v>
          </cell>
          <cell r="E138" t="str">
            <v>Non-dairy cattle</v>
          </cell>
          <cell r="F138" t="str">
            <v>kg N/1000 kg animal mass day-1</v>
          </cell>
          <cell r="G138" t="str">
            <v>CS</v>
          </cell>
          <cell r="H138" t="str">
            <v>Western Europe</v>
          </cell>
          <cell r="I138" t="str">
            <v>CZ file</v>
          </cell>
          <cell r="K138">
            <v>0.38577223539134919</v>
          </cell>
          <cell r="L138">
            <v>0.38570348622092376</v>
          </cell>
          <cell r="M138">
            <v>0.38608464915232898</v>
          </cell>
          <cell r="N138">
            <v>0.38615148619073797</v>
          </cell>
          <cell r="O138">
            <v>0.3862190439855151</v>
          </cell>
          <cell r="P138">
            <v>0.38652141869032475</v>
          </cell>
          <cell r="Q138">
            <v>0.38668435894778797</v>
          </cell>
          <cell r="R138">
            <v>0.38707243766618205</v>
          </cell>
          <cell r="S138">
            <v>0.38711963337199695</v>
          </cell>
          <cell r="T138">
            <v>0.38777256985184</v>
          </cell>
          <cell r="U138">
            <v>0.38791680296043901</v>
          </cell>
          <cell r="V138">
            <v>0.38830871279498103</v>
          </cell>
          <cell r="W138">
            <v>0.38843387519441613</v>
          </cell>
          <cell r="X138">
            <v>0.38844704277015135</v>
          </cell>
          <cell r="Y138">
            <v>0.38850982965717357</v>
          </cell>
          <cell r="Z138">
            <v>0.38933178487960013</v>
          </cell>
          <cell r="AA138">
            <v>0.38894583453274917</v>
          </cell>
          <cell r="AB138">
            <v>0.38877621070694646</v>
          </cell>
          <cell r="AC138">
            <v>0.38903043824492395</v>
          </cell>
          <cell r="AD138">
            <v>0.38941761025205018</v>
          </cell>
          <cell r="AE138">
            <v>0.38874673468687587</v>
          </cell>
          <cell r="AF138">
            <v>0.39134031005374259</v>
          </cell>
          <cell r="AG138">
            <v>0.39243635717793296</v>
          </cell>
          <cell r="AH138">
            <v>0.39143486036481945</v>
          </cell>
          <cell r="AI138">
            <v>0.39021819552125731</v>
          </cell>
          <cell r="AJ138">
            <v>0.38773864415143677</v>
          </cell>
          <cell r="AK138">
            <v>0.38865935367333587</v>
          </cell>
          <cell r="AL138">
            <v>0.38689345913995671</v>
          </cell>
          <cell r="AM138">
            <v>0.3878499837106465</v>
          </cell>
          <cell r="AN138">
            <v>0.38235108255220879</v>
          </cell>
          <cell r="AO138">
            <v>0.3840338894184126</v>
          </cell>
          <cell r="AP138">
            <v>0.38347665072701681</v>
          </cell>
          <cell r="AQ138">
            <v>0.37643176992536354</v>
          </cell>
          <cell r="AR138">
            <v>0.38413670505717495</v>
          </cell>
          <cell r="AS138">
            <v>0.38408543359479663</v>
          </cell>
          <cell r="AT138">
            <v>0.379314095881913</v>
          </cell>
          <cell r="AU138">
            <v>0.379314095881913</v>
          </cell>
          <cell r="AV138">
            <v>0.379314095881913</v>
          </cell>
          <cell r="AW138">
            <v>0.379314095881913</v>
          </cell>
          <cell r="AX138">
            <v>0.379314095881913</v>
          </cell>
          <cell r="AY138">
            <v>0.379314095881913</v>
          </cell>
          <cell r="BB138" t="str">
            <v>[enter country-specific value</v>
          </cell>
        </row>
        <row r="139">
          <cell r="A139" t="str">
            <v>Nex_Non-dairy cattle (calves)</v>
          </cell>
          <cell r="B139" t="str">
            <v>-</v>
          </cell>
          <cell r="C139" t="str">
            <v>Nex</v>
          </cell>
          <cell r="D139" t="str">
            <v>N</v>
          </cell>
          <cell r="E139" t="str">
            <v>Non-dairy cattle (calves)</v>
          </cell>
          <cell r="F139" t="str">
            <v>kg N/1000 kg animal mass day-1</v>
          </cell>
          <cell r="G139" t="str">
            <v>D</v>
          </cell>
          <cell r="H139" t="str">
            <v>Western Europe</v>
          </cell>
          <cell r="I139" t="str">
            <v>Volume 4, Chapter 10, Table 10.19, IPCC 2006</v>
          </cell>
          <cell r="BB139" t="e">
            <v>#N/A</v>
          </cell>
        </row>
        <row r="140">
          <cell r="A140" t="str">
            <v>Nex_Sheep</v>
          </cell>
          <cell r="B140" t="str">
            <v>-</v>
          </cell>
          <cell r="C140" t="str">
            <v>Nex</v>
          </cell>
          <cell r="D140" t="str">
            <v>N</v>
          </cell>
          <cell r="E140" t="str">
            <v>Sheep</v>
          </cell>
          <cell r="F140" t="str">
            <v>kg N/1000 kg animal mass day-1</v>
          </cell>
          <cell r="G140" t="str">
            <v>CS</v>
          </cell>
          <cell r="H140" t="str">
            <v>Western Europe</v>
          </cell>
          <cell r="I140" t="str">
            <v>[enter country-specific source]</v>
          </cell>
          <cell r="K140">
            <v>0.55000000000000004</v>
          </cell>
          <cell r="L140">
            <v>0.55000000000000004</v>
          </cell>
          <cell r="M140">
            <v>0.55000000000000004</v>
          </cell>
          <cell r="N140">
            <v>0.55000000000000004</v>
          </cell>
          <cell r="O140">
            <v>0.55000000000000004</v>
          </cell>
          <cell r="P140">
            <v>0.55000000000000004</v>
          </cell>
          <cell r="Q140">
            <v>0.55000000000000004</v>
          </cell>
          <cell r="R140">
            <v>0.55000000000000004</v>
          </cell>
          <cell r="S140">
            <v>0.55000000000000004</v>
          </cell>
          <cell r="T140">
            <v>0.55000000000000004</v>
          </cell>
          <cell r="U140">
            <v>0.55000000000000004</v>
          </cell>
          <cell r="V140">
            <v>0.55000000000000004</v>
          </cell>
          <cell r="W140">
            <v>0.55000000000000004</v>
          </cell>
          <cell r="X140">
            <v>0.55000000000000004</v>
          </cell>
          <cell r="Y140">
            <v>0.55000000000000004</v>
          </cell>
          <cell r="Z140">
            <v>0.55000000000000004</v>
          </cell>
          <cell r="AA140">
            <v>0.55000000000000004</v>
          </cell>
          <cell r="AB140">
            <v>0.55000000000000004</v>
          </cell>
          <cell r="AC140">
            <v>0.55000000000000004</v>
          </cell>
          <cell r="AD140">
            <v>0.55000000000000004</v>
          </cell>
          <cell r="AE140">
            <v>0.55000000000000004</v>
          </cell>
          <cell r="AF140">
            <v>0.55000000000000004</v>
          </cell>
          <cell r="AG140">
            <v>0.55000000000000004</v>
          </cell>
          <cell r="AH140">
            <v>0.55000000000000004</v>
          </cell>
          <cell r="AI140">
            <v>0.55000000000000004</v>
          </cell>
          <cell r="AJ140">
            <v>0.55000000000000004</v>
          </cell>
          <cell r="AK140">
            <v>0.55000000000000004</v>
          </cell>
          <cell r="AL140">
            <v>0.55000000000000004</v>
          </cell>
          <cell r="AM140">
            <v>0.55000000000000004</v>
          </cell>
          <cell r="AN140">
            <v>0.54514956667598546</v>
          </cell>
          <cell r="AO140">
            <v>0.54514956667598546</v>
          </cell>
          <cell r="AP140">
            <v>0.54514956667598546</v>
          </cell>
          <cell r="AQ140">
            <v>0.54514956667598546</v>
          </cell>
          <cell r="AR140">
            <v>0.54514956667598546</v>
          </cell>
          <cell r="AS140">
            <v>0.54514956667598546</v>
          </cell>
          <cell r="AT140">
            <v>0.54465961124838802</v>
          </cell>
          <cell r="AU140">
            <v>0.54467175890361752</v>
          </cell>
          <cell r="AV140">
            <v>0.54468390655884769</v>
          </cell>
          <cell r="AW140">
            <v>0.5446960542140773</v>
          </cell>
          <cell r="AX140">
            <v>0.54470820186930669</v>
          </cell>
          <cell r="AY140">
            <v>0.54472034952453674</v>
          </cell>
          <cell r="BB140" t="str">
            <v>[enter country-specific value</v>
          </cell>
        </row>
        <row r="141">
          <cell r="A141" t="str">
            <v>Nex_Swine (finishing pigs)</v>
          </cell>
          <cell r="B141" t="str">
            <v>-</v>
          </cell>
          <cell r="C141" t="str">
            <v>Nex</v>
          </cell>
          <cell r="D141" t="str">
            <v>N</v>
          </cell>
          <cell r="E141" t="str">
            <v>Swine (finishing pigs)</v>
          </cell>
          <cell r="F141" t="str">
            <v>kg N/1000 kg animal mass day-1</v>
          </cell>
          <cell r="G141" t="str">
            <v>CS</v>
          </cell>
          <cell r="H141" t="str">
            <v>Western Europe</v>
          </cell>
          <cell r="I141" t="str">
            <v>CZ file</v>
          </cell>
          <cell r="K141">
            <v>0.62079838088964567</v>
          </cell>
          <cell r="L141">
            <v>0.58406114322691705</v>
          </cell>
          <cell r="M141">
            <v>0.58695108721439693</v>
          </cell>
          <cell r="N141">
            <v>0.66915942557702868</v>
          </cell>
          <cell r="O141">
            <v>0.62433376948009001</v>
          </cell>
          <cell r="P141">
            <v>0.56446067777015385</v>
          </cell>
          <cell r="Q141">
            <v>0.57130001913524964</v>
          </cell>
          <cell r="R141">
            <v>0.5944194959827237</v>
          </cell>
          <cell r="S141">
            <v>0.57650612378473665</v>
          </cell>
          <cell r="T141">
            <v>0.63896316550189936</v>
          </cell>
          <cell r="U141">
            <v>0.60226693559666689</v>
          </cell>
          <cell r="V141">
            <v>0.58670954498961569</v>
          </cell>
          <cell r="W141">
            <v>0.59608728659153798</v>
          </cell>
          <cell r="X141">
            <v>0.54791320310079106</v>
          </cell>
          <cell r="Y141">
            <v>0.57800919589053301</v>
          </cell>
          <cell r="Z141">
            <v>0.5861396710028326</v>
          </cell>
          <cell r="AA141">
            <v>0.566928194009783</v>
          </cell>
          <cell r="AB141">
            <v>0.57619001510223611</v>
          </cell>
          <cell r="AC141">
            <v>0.63733189364737841</v>
          </cell>
          <cell r="AD141">
            <v>0.58387900751359445</v>
          </cell>
          <cell r="AE141">
            <v>0.5788103636935249</v>
          </cell>
          <cell r="AF141">
            <v>0.58447891965469112</v>
          </cell>
          <cell r="AG141">
            <v>0.50871180784624903</v>
          </cell>
          <cell r="AH141">
            <v>0.52170449796413576</v>
          </cell>
          <cell r="AI141">
            <v>0.49567164430557126</v>
          </cell>
          <cell r="AJ141">
            <v>0.49798544999180705</v>
          </cell>
          <cell r="AK141">
            <v>0.54244331315632</v>
          </cell>
          <cell r="AL141">
            <v>0.47859575718983793</v>
          </cell>
          <cell r="AM141">
            <v>0.50716196106188005</v>
          </cell>
          <cell r="AN141">
            <v>0.49133900413648157</v>
          </cell>
          <cell r="AO141">
            <v>0.46355669423311424</v>
          </cell>
          <cell r="AP141">
            <v>0.49557334051506535</v>
          </cell>
          <cell r="AQ141">
            <v>0.53479931756992127</v>
          </cell>
          <cell r="AR141">
            <v>0.5030154929947348</v>
          </cell>
          <cell r="AS141">
            <v>0.50536223489885312</v>
          </cell>
          <cell r="AT141">
            <v>0.49056645179055586</v>
          </cell>
          <cell r="AU141">
            <v>0.49056645179055586</v>
          </cell>
          <cell r="AV141">
            <v>0.49056645179055586</v>
          </cell>
          <cell r="AW141">
            <v>0.49056645179055586</v>
          </cell>
          <cell r="AX141">
            <v>0.49056645179055586</v>
          </cell>
          <cell r="AY141">
            <v>0.49056645179055586</v>
          </cell>
          <cell r="BB141" t="str">
            <v>[enter country-specific value</v>
          </cell>
        </row>
        <row r="142">
          <cell r="A142" t="str">
            <v>Nex_Swine (sows)</v>
          </cell>
          <cell r="B142" t="str">
            <v>-</v>
          </cell>
          <cell r="C142" t="str">
            <v>Nex</v>
          </cell>
          <cell r="D142" t="str">
            <v>N</v>
          </cell>
          <cell r="E142" t="str">
            <v>Swine (sows)</v>
          </cell>
          <cell r="F142" t="str">
            <v>kg N/1000 kg animal mass day-1</v>
          </cell>
          <cell r="G142" t="str">
            <v>CS</v>
          </cell>
          <cell r="H142" t="str">
            <v>Western Europe</v>
          </cell>
          <cell r="I142" t="str">
            <v>CZ file</v>
          </cell>
          <cell r="K142">
            <v>0.24088294673698715</v>
          </cell>
          <cell r="L142">
            <v>0.24243203321117998</v>
          </cell>
          <cell r="M142">
            <v>0.2610604544559228</v>
          </cell>
          <cell r="N142">
            <v>0.29796734867102054</v>
          </cell>
          <cell r="O142">
            <v>0.26297935002924733</v>
          </cell>
          <cell r="P142">
            <v>0.24082774171144894</v>
          </cell>
          <cell r="Q142">
            <v>0.25960414191268055</v>
          </cell>
          <cell r="R142">
            <v>0.27535888258910252</v>
          </cell>
          <cell r="S142">
            <v>0.27919089919504736</v>
          </cell>
          <cell r="T142">
            <v>0.29045430045846388</v>
          </cell>
          <cell r="U142">
            <v>0.27164106765124235</v>
          </cell>
          <cell r="V142">
            <v>0.26287942089081973</v>
          </cell>
          <cell r="W142">
            <v>0.22353596594810765</v>
          </cell>
          <cell r="X142">
            <v>0.28803892609770021</v>
          </cell>
          <cell r="Y142">
            <v>0.2830224825185475</v>
          </cell>
          <cell r="Z142">
            <v>0.25999792220077012</v>
          </cell>
          <cell r="AA142">
            <v>0.27386713520604711</v>
          </cell>
          <cell r="AB142">
            <v>0.31163605582776654</v>
          </cell>
          <cell r="AC142">
            <v>0.31971580905533065</v>
          </cell>
          <cell r="AD142">
            <v>0.27768782619835919</v>
          </cell>
          <cell r="AE142">
            <v>0.28604388456499796</v>
          </cell>
          <cell r="AF142">
            <v>0.42273574834038269</v>
          </cell>
          <cell r="AG142">
            <v>0.39455466291315461</v>
          </cell>
          <cell r="AH142">
            <v>0.36658916659023882</v>
          </cell>
          <cell r="AI142">
            <v>0.3982111724416072</v>
          </cell>
          <cell r="AJ142">
            <v>0.39228745146721805</v>
          </cell>
          <cell r="AK142">
            <v>0.39457611486400118</v>
          </cell>
          <cell r="AL142">
            <v>0.3737067207620105</v>
          </cell>
          <cell r="AM142">
            <v>0.37924680687706602</v>
          </cell>
          <cell r="AN142">
            <v>0.37989290686302224</v>
          </cell>
          <cell r="AO142">
            <v>0.36560715178717457</v>
          </cell>
          <cell r="AP142">
            <v>0.39829183383060729</v>
          </cell>
          <cell r="AQ142">
            <v>0.3891452095257848</v>
          </cell>
          <cell r="AR142">
            <v>0.37694284118438748</v>
          </cell>
          <cell r="AS142">
            <v>0.37628041895253783</v>
          </cell>
          <cell r="AT142">
            <v>0.35872393719380874</v>
          </cell>
          <cell r="AU142">
            <v>0.35872393719380874</v>
          </cell>
          <cell r="AV142">
            <v>0.35872393719380874</v>
          </cell>
          <cell r="AW142">
            <v>0.35872393719380874</v>
          </cell>
          <cell r="AX142">
            <v>0.35872393719380874</v>
          </cell>
          <cell r="AY142">
            <v>0.35872393719380874</v>
          </cell>
          <cell r="BB142" t="str">
            <v>[enter country-specific value</v>
          </cell>
        </row>
        <row r="143">
          <cell r="A143" t="str">
            <v>Nex_Buffalo</v>
          </cell>
          <cell r="B143" t="str">
            <v>-</v>
          </cell>
          <cell r="C143" t="str">
            <v>Nex</v>
          </cell>
          <cell r="D143" t="str">
            <v>N</v>
          </cell>
          <cell r="E143" t="str">
            <v>Buffalo</v>
          </cell>
          <cell r="F143" t="str">
            <v>kg N/1000 kg animal mass day-1</v>
          </cell>
          <cell r="G143" t="str">
            <v>D</v>
          </cell>
          <cell r="H143" t="str">
            <v>Western Europe</v>
          </cell>
          <cell r="I143" t="str">
            <v>Volume 4, Chapter 10, Table 10.19, IPCC 2006</v>
          </cell>
          <cell r="K143">
            <v>0.32</v>
          </cell>
          <cell r="L143">
            <v>0.32</v>
          </cell>
          <cell r="M143">
            <v>0.32</v>
          </cell>
          <cell r="N143">
            <v>0.32</v>
          </cell>
          <cell r="O143">
            <v>0.32</v>
          </cell>
          <cell r="P143">
            <v>0.32</v>
          </cell>
          <cell r="Q143">
            <v>0.32</v>
          </cell>
          <cell r="R143">
            <v>0.32</v>
          </cell>
          <cell r="S143">
            <v>0.32</v>
          </cell>
          <cell r="T143">
            <v>0.32</v>
          </cell>
          <cell r="U143">
            <v>0.32</v>
          </cell>
          <cell r="V143">
            <v>0.32</v>
          </cell>
          <cell r="W143">
            <v>0.32</v>
          </cell>
          <cell r="X143">
            <v>0.32</v>
          </cell>
          <cell r="Y143">
            <v>0.32</v>
          </cell>
          <cell r="Z143">
            <v>0.32</v>
          </cell>
          <cell r="AA143">
            <v>0.32</v>
          </cell>
          <cell r="AB143">
            <v>0.32</v>
          </cell>
          <cell r="AC143">
            <v>0.32</v>
          </cell>
          <cell r="AD143">
            <v>0.32</v>
          </cell>
          <cell r="AE143">
            <v>0.32</v>
          </cell>
          <cell r="AF143">
            <v>0.32</v>
          </cell>
          <cell r="AG143">
            <v>0.32</v>
          </cell>
          <cell r="AH143">
            <v>0.32</v>
          </cell>
          <cell r="AI143">
            <v>0.32</v>
          </cell>
          <cell r="AJ143">
            <v>0.32</v>
          </cell>
          <cell r="AK143">
            <v>0.32</v>
          </cell>
          <cell r="AL143">
            <v>0.32</v>
          </cell>
          <cell r="AM143">
            <v>0.32</v>
          </cell>
          <cell r="AN143">
            <v>0.32</v>
          </cell>
          <cell r="AO143">
            <v>0.32</v>
          </cell>
          <cell r="AP143">
            <v>0.32</v>
          </cell>
          <cell r="AQ143">
            <v>0.32</v>
          </cell>
          <cell r="AR143">
            <v>0.32</v>
          </cell>
          <cell r="AS143">
            <v>0.32</v>
          </cell>
          <cell r="AT143">
            <v>0.32</v>
          </cell>
          <cell r="AU143">
            <v>0.32</v>
          </cell>
          <cell r="AV143">
            <v>0.32</v>
          </cell>
          <cell r="AW143">
            <v>0.32</v>
          </cell>
          <cell r="AX143">
            <v>0.32</v>
          </cell>
          <cell r="AY143">
            <v>0.32</v>
          </cell>
          <cell r="BB143" t="e">
            <v>#N/A</v>
          </cell>
        </row>
        <row r="144">
          <cell r="A144" t="str">
            <v>Nex_Goats</v>
          </cell>
          <cell r="B144" t="str">
            <v>-</v>
          </cell>
          <cell r="C144" t="str">
            <v>Nex</v>
          </cell>
          <cell r="D144" t="str">
            <v>N</v>
          </cell>
          <cell r="E144" t="str">
            <v>Goats</v>
          </cell>
          <cell r="F144" t="str">
            <v>kg N/1000 kg animal mass day-1</v>
          </cell>
          <cell r="G144" t="str">
            <v>cs</v>
          </cell>
          <cell r="H144" t="str">
            <v>Western Europe</v>
          </cell>
          <cell r="I144" t="str">
            <v>[enter country-specific source]</v>
          </cell>
          <cell r="K144">
            <v>0.69382672122398148</v>
          </cell>
          <cell r="L144">
            <v>0.69382672122398148</v>
          </cell>
          <cell r="M144">
            <v>0.69382672122398148</v>
          </cell>
          <cell r="N144">
            <v>0.69382672122398148</v>
          </cell>
          <cell r="O144">
            <v>0.69382672122398148</v>
          </cell>
          <cell r="P144">
            <v>0.69382672122398148</v>
          </cell>
          <cell r="Q144">
            <v>0.69382672122398148</v>
          </cell>
          <cell r="R144">
            <v>0.69382672122398148</v>
          </cell>
          <cell r="S144">
            <v>0.69382672122398148</v>
          </cell>
          <cell r="T144">
            <v>0.69382672122398148</v>
          </cell>
          <cell r="U144">
            <v>0.69382672122398148</v>
          </cell>
          <cell r="V144">
            <v>0.69382672122398148</v>
          </cell>
          <cell r="W144">
            <v>0.69382672122398148</v>
          </cell>
          <cell r="X144">
            <v>0.69382672122398148</v>
          </cell>
          <cell r="Y144">
            <v>0.69382672122398148</v>
          </cell>
          <cell r="Z144">
            <v>0.69382672122398148</v>
          </cell>
          <cell r="AA144">
            <v>0.69382672122398148</v>
          </cell>
          <cell r="AB144">
            <v>0.69382672122398148</v>
          </cell>
          <cell r="AC144">
            <v>0.69382672122398148</v>
          </cell>
          <cell r="AD144">
            <v>0.69382672122398148</v>
          </cell>
          <cell r="AE144">
            <v>0.69382672122398148</v>
          </cell>
          <cell r="AF144">
            <v>0.69382672122398148</v>
          </cell>
          <cell r="AG144">
            <v>0.69382672122398148</v>
          </cell>
          <cell r="AH144">
            <v>0.69382672122398148</v>
          </cell>
          <cell r="AI144">
            <v>0.69382672122398148</v>
          </cell>
          <cell r="AJ144">
            <v>0.69382672122398148</v>
          </cell>
          <cell r="AK144">
            <v>0.69382672122398148</v>
          </cell>
          <cell r="AL144">
            <v>0.69382672122398148</v>
          </cell>
          <cell r="AM144">
            <v>0.69382672122398148</v>
          </cell>
          <cell r="AN144">
            <v>0.69382672122398148</v>
          </cell>
          <cell r="AO144">
            <v>0.69382672122398148</v>
          </cell>
          <cell r="AP144">
            <v>0.69382672122398148</v>
          </cell>
          <cell r="AQ144">
            <v>0.69382672122398148</v>
          </cell>
          <cell r="AR144">
            <v>0.69382672122398148</v>
          </cell>
          <cell r="AS144">
            <v>0.69382672122398148</v>
          </cell>
          <cell r="AT144">
            <v>0.69382672122398148</v>
          </cell>
          <cell r="AU144">
            <v>0.69382672122398148</v>
          </cell>
          <cell r="AV144">
            <v>0.69382672122398148</v>
          </cell>
          <cell r="AW144">
            <v>0.69382672122398148</v>
          </cell>
          <cell r="AX144">
            <v>0.69382672122398148</v>
          </cell>
          <cell r="AY144">
            <v>0.69382672122398148</v>
          </cell>
          <cell r="BB144" t="str">
            <v>[enter country-specific value</v>
          </cell>
        </row>
        <row r="145">
          <cell r="A145" t="str">
            <v>Nex_Horses</v>
          </cell>
          <cell r="B145" t="str">
            <v>-</v>
          </cell>
          <cell r="C145" t="str">
            <v>Nex</v>
          </cell>
          <cell r="D145" t="str">
            <v>N</v>
          </cell>
          <cell r="E145" t="str">
            <v>Horses</v>
          </cell>
          <cell r="F145" t="str">
            <v>kg N/1000 kg animal mass day-1</v>
          </cell>
          <cell r="G145" t="str">
            <v>cs</v>
          </cell>
          <cell r="H145" t="str">
            <v>Western Europe</v>
          </cell>
          <cell r="I145" t="str">
            <v>[enter country-specific source]</v>
          </cell>
          <cell r="K145">
            <v>0.25</v>
          </cell>
          <cell r="L145">
            <v>0.25</v>
          </cell>
          <cell r="M145">
            <v>0.25</v>
          </cell>
          <cell r="N145">
            <v>0.25</v>
          </cell>
          <cell r="O145">
            <v>0.25</v>
          </cell>
          <cell r="P145">
            <v>0.25</v>
          </cell>
          <cell r="Q145">
            <v>0.25</v>
          </cell>
          <cell r="R145">
            <v>0.25</v>
          </cell>
          <cell r="S145">
            <v>0.25</v>
          </cell>
          <cell r="T145">
            <v>0.25</v>
          </cell>
          <cell r="U145">
            <v>0.25</v>
          </cell>
          <cell r="V145">
            <v>0.25</v>
          </cell>
          <cell r="W145">
            <v>0.25</v>
          </cell>
          <cell r="X145">
            <v>0.25</v>
          </cell>
          <cell r="Y145">
            <v>0.25</v>
          </cell>
          <cell r="Z145">
            <v>0.25</v>
          </cell>
          <cell r="AA145">
            <v>0.25</v>
          </cell>
          <cell r="AB145">
            <v>0.25</v>
          </cell>
          <cell r="AC145">
            <v>0.25</v>
          </cell>
          <cell r="AD145">
            <v>0.25</v>
          </cell>
          <cell r="AE145">
            <v>0.25</v>
          </cell>
          <cell r="AF145">
            <v>0.25</v>
          </cell>
          <cell r="AG145">
            <v>0.25</v>
          </cell>
          <cell r="AH145">
            <v>0.25</v>
          </cell>
          <cell r="AI145">
            <v>0.25</v>
          </cell>
          <cell r="AJ145">
            <v>0.25</v>
          </cell>
          <cell r="AK145">
            <v>0.25</v>
          </cell>
          <cell r="AL145">
            <v>0.25</v>
          </cell>
          <cell r="AM145">
            <v>0.25</v>
          </cell>
          <cell r="AN145">
            <v>0.24565275243245688</v>
          </cell>
          <cell r="AO145">
            <v>0.2452906645144419</v>
          </cell>
          <cell r="AP145">
            <v>0.24451275314807266</v>
          </cell>
          <cell r="AQ145">
            <v>0.24401205741393975</v>
          </cell>
          <cell r="AR145">
            <v>0.24401205741393975</v>
          </cell>
          <cell r="AS145">
            <v>0.24401205741393975</v>
          </cell>
          <cell r="AT145">
            <v>0.25902864259028641</v>
          </cell>
          <cell r="AU145">
            <v>0.25902864259028641</v>
          </cell>
          <cell r="AV145">
            <v>0.25902864259028641</v>
          </cell>
          <cell r="AW145">
            <v>0.25902864259028641</v>
          </cell>
          <cell r="AX145">
            <v>0.25902864259028641</v>
          </cell>
          <cell r="AY145">
            <v>0.25902864259028641</v>
          </cell>
          <cell r="BB145" t="str">
            <v>[enter country-specific value</v>
          </cell>
        </row>
        <row r="146">
          <cell r="A146" t="str">
            <v>Nex_Mules and asses</v>
          </cell>
          <cell r="B146" t="str">
            <v>-</v>
          </cell>
          <cell r="C146" t="str">
            <v>Nex</v>
          </cell>
          <cell r="D146" t="str">
            <v>N</v>
          </cell>
          <cell r="E146" t="str">
            <v>Mules and asses</v>
          </cell>
          <cell r="F146" t="str">
            <v>kg N/1000 kg animal mass day-1</v>
          </cell>
          <cell r="G146" t="str">
            <v>D</v>
          </cell>
          <cell r="H146" t="str">
            <v>Western Europe</v>
          </cell>
          <cell r="I146" t="str">
            <v>Volume 4, Chapter 10, Table 10.19, IPCC 2006</v>
          </cell>
          <cell r="K146">
            <v>0.26</v>
          </cell>
          <cell r="L146">
            <v>0.26</v>
          </cell>
          <cell r="M146">
            <v>0.26</v>
          </cell>
          <cell r="N146">
            <v>0.26</v>
          </cell>
          <cell r="O146">
            <v>0.26</v>
          </cell>
          <cell r="P146">
            <v>0.26</v>
          </cell>
          <cell r="Q146">
            <v>0.26</v>
          </cell>
          <cell r="R146">
            <v>0.26</v>
          </cell>
          <cell r="S146">
            <v>0.26</v>
          </cell>
          <cell r="T146">
            <v>0.26</v>
          </cell>
          <cell r="U146">
            <v>0.26</v>
          </cell>
          <cell r="V146">
            <v>0.26</v>
          </cell>
          <cell r="W146">
            <v>0.26</v>
          </cell>
          <cell r="X146">
            <v>0.26</v>
          </cell>
          <cell r="Y146">
            <v>0.26</v>
          </cell>
          <cell r="Z146">
            <v>0.26</v>
          </cell>
          <cell r="AA146">
            <v>0.26</v>
          </cell>
          <cell r="AB146">
            <v>0.26</v>
          </cell>
          <cell r="AC146">
            <v>0.26</v>
          </cell>
          <cell r="AD146">
            <v>0.26</v>
          </cell>
          <cell r="AE146">
            <v>0.26</v>
          </cell>
          <cell r="AF146">
            <v>0.26</v>
          </cell>
          <cell r="AG146">
            <v>0.26</v>
          </cell>
          <cell r="AH146">
            <v>0.26</v>
          </cell>
          <cell r="AI146">
            <v>0.26</v>
          </cell>
          <cell r="AJ146">
            <v>0.26</v>
          </cell>
          <cell r="AK146">
            <v>0.26</v>
          </cell>
          <cell r="AL146">
            <v>0.26</v>
          </cell>
          <cell r="AM146">
            <v>0.26</v>
          </cell>
          <cell r="AN146">
            <v>0.26</v>
          </cell>
          <cell r="AO146">
            <v>0.26</v>
          </cell>
          <cell r="AP146">
            <v>0.26</v>
          </cell>
          <cell r="AQ146">
            <v>0.26</v>
          </cell>
          <cell r="AR146">
            <v>0.26</v>
          </cell>
          <cell r="AS146">
            <v>0.26</v>
          </cell>
          <cell r="AT146">
            <v>0.26</v>
          </cell>
          <cell r="AU146">
            <v>0.26</v>
          </cell>
          <cell r="AV146">
            <v>0.26</v>
          </cell>
          <cell r="AW146">
            <v>0.26</v>
          </cell>
          <cell r="AX146">
            <v>0.26</v>
          </cell>
          <cell r="AY146">
            <v>0.26</v>
          </cell>
          <cell r="BB146" t="e">
            <v>#N/A</v>
          </cell>
        </row>
        <row r="147">
          <cell r="A147" t="str">
            <v>Nex_Laying hens</v>
          </cell>
          <cell r="B147" t="str">
            <v>-</v>
          </cell>
          <cell r="C147" t="str">
            <v>Nex</v>
          </cell>
          <cell r="D147" t="e">
            <v>#N/A</v>
          </cell>
          <cell r="E147" t="str">
            <v>Laying hens</v>
          </cell>
          <cell r="F147" t="e">
            <v>#N/A</v>
          </cell>
          <cell r="G147" t="str">
            <v>cs</v>
          </cell>
          <cell r="H147" t="str">
            <v>cs</v>
          </cell>
          <cell r="I147" t="str">
            <v>[enter country-specific source]</v>
          </cell>
          <cell r="K147">
            <v>1.4053554692410519</v>
          </cell>
          <cell r="L147">
            <v>1.4147284797579485</v>
          </cell>
          <cell r="M147">
            <v>1.4290690899088858</v>
          </cell>
          <cell r="N147">
            <v>1.4443090050713745</v>
          </cell>
          <cell r="O147">
            <v>1.5101698304505111</v>
          </cell>
          <cell r="P147">
            <v>1.5498029673133928</v>
          </cell>
          <cell r="Q147">
            <v>1.5538798581136544</v>
          </cell>
          <cell r="R147">
            <v>1.5713637696123477</v>
          </cell>
          <cell r="S147">
            <v>1.5395974802314647</v>
          </cell>
          <cell r="T147">
            <v>1.5635564840418525</v>
          </cell>
          <cell r="U147">
            <v>1.5728172671312277</v>
          </cell>
          <cell r="V147">
            <v>0.94540585496761198</v>
          </cell>
          <cell r="W147">
            <v>0.94510271112859068</v>
          </cell>
          <cell r="X147">
            <v>0.94190057267428662</v>
          </cell>
          <cell r="Y147">
            <v>0.94590387287487376</v>
          </cell>
          <cell r="Z147">
            <v>0.9455934571794864</v>
          </cell>
          <cell r="AA147">
            <v>0.94086535202450405</v>
          </cell>
          <cell r="AB147">
            <v>0.93895373474829014</v>
          </cell>
          <cell r="AC147">
            <v>0.9446895247973548</v>
          </cell>
          <cell r="AD147">
            <v>0.94458284664516623</v>
          </cell>
          <cell r="AE147">
            <v>0.93875363651345056</v>
          </cell>
          <cell r="AF147">
            <v>0.93828456021777595</v>
          </cell>
          <cell r="AG147">
            <v>0.92509923076397038</v>
          </cell>
          <cell r="AH147">
            <v>0.9367626318458534</v>
          </cell>
          <cell r="AI147">
            <v>0.9342151676246373</v>
          </cell>
          <cell r="AJ147">
            <v>0.93068085162022329</v>
          </cell>
          <cell r="AK147">
            <v>0.93449638442307559</v>
          </cell>
          <cell r="AL147">
            <v>0.93145790053729194</v>
          </cell>
          <cell r="AM147">
            <v>0.93651241700585264</v>
          </cell>
          <cell r="AN147">
            <v>0.93479638612312321</v>
          </cell>
          <cell r="AO147">
            <v>0.93847609211388461</v>
          </cell>
          <cell r="AP147">
            <v>0.94192877654522178</v>
          </cell>
          <cell r="AQ147">
            <v>1.0299312632969593</v>
          </cell>
          <cell r="AR147">
            <v>0.96696212731668008</v>
          </cell>
          <cell r="AS147">
            <v>0.93535385649216174</v>
          </cell>
          <cell r="AT147">
            <v>0.96605976089065759</v>
          </cell>
          <cell r="AU147">
            <v>0.96605976089065759</v>
          </cell>
          <cell r="AV147">
            <v>0.96605976089065759</v>
          </cell>
          <cell r="AW147">
            <v>0.96605976089065759</v>
          </cell>
          <cell r="AX147">
            <v>0.96605976089065759</v>
          </cell>
          <cell r="AY147">
            <v>0.96605976089065759</v>
          </cell>
          <cell r="BB147" t="str">
            <v>[enter country-specific value</v>
          </cell>
        </row>
        <row r="148">
          <cell r="A148" t="str">
            <v>Nex_Broilers</v>
          </cell>
          <cell r="B148" t="str">
            <v>-</v>
          </cell>
          <cell r="C148" t="str">
            <v>Nex</v>
          </cell>
          <cell r="D148" t="str">
            <v>N</v>
          </cell>
          <cell r="E148" t="str">
            <v>Broilers</v>
          </cell>
          <cell r="F148" t="str">
            <v>kg N/1000 kg animal mass day-1</v>
          </cell>
          <cell r="G148" t="str">
            <v>cs</v>
          </cell>
          <cell r="H148" t="str">
            <v>Western Europe</v>
          </cell>
          <cell r="I148" t="str">
            <v>[enter country-specific source]</v>
          </cell>
          <cell r="K148">
            <v>0.89633558161350591</v>
          </cell>
          <cell r="L148">
            <v>0.8911112541646824</v>
          </cell>
          <cell r="M148">
            <v>0.89893473674197621</v>
          </cell>
          <cell r="N148">
            <v>0.93296329941814149</v>
          </cell>
          <cell r="O148">
            <v>0.92270691991151232</v>
          </cell>
          <cell r="P148">
            <v>0.92831568489040683</v>
          </cell>
          <cell r="Q148">
            <v>0.93638461977730769</v>
          </cell>
          <cell r="R148">
            <v>0.9367051205914867</v>
          </cell>
          <cell r="S148">
            <v>0.93576339202298131</v>
          </cell>
          <cell r="T148">
            <v>0.93561433418427142</v>
          </cell>
          <cell r="U148">
            <v>0.94260384572528333</v>
          </cell>
          <cell r="V148">
            <v>1.0224992484796522</v>
          </cell>
          <cell r="W148">
            <v>1.0174346158021375</v>
          </cell>
          <cell r="X148">
            <v>0.9228869244120701</v>
          </cell>
          <cell r="Y148">
            <v>0.93732229297321223</v>
          </cell>
          <cell r="Z148">
            <v>0.93686454035470179</v>
          </cell>
          <cell r="AA148">
            <v>0.93974124876528353</v>
          </cell>
          <cell r="AB148">
            <v>0.94539954136239202</v>
          </cell>
          <cell r="AC148">
            <v>0.94096648270725292</v>
          </cell>
          <cell r="AD148">
            <v>0.94377618486476766</v>
          </cell>
          <cell r="AE148">
            <v>0.94621259693952642</v>
          </cell>
          <cell r="AF148">
            <v>0.94153619099315489</v>
          </cell>
          <cell r="AG148">
            <v>0.9472705965749697</v>
          </cell>
          <cell r="AH148">
            <v>0.94104138695010731</v>
          </cell>
          <cell r="AI148">
            <v>0.95153955835890103</v>
          </cell>
          <cell r="AJ148">
            <v>0.94655098230768864</v>
          </cell>
          <cell r="AK148">
            <v>0.94546083144054971</v>
          </cell>
          <cell r="AL148">
            <v>0.94886288494628646</v>
          </cell>
          <cell r="AM148">
            <v>0.94598709488598087</v>
          </cell>
          <cell r="AN148">
            <v>0.95081490887583675</v>
          </cell>
          <cell r="AO148">
            <v>0.94666501556855132</v>
          </cell>
          <cell r="AP148">
            <v>0.93991461694636869</v>
          </cell>
          <cell r="AQ148">
            <v>1.0039680710725429</v>
          </cell>
          <cell r="AR148">
            <v>0.95890354601976302</v>
          </cell>
          <cell r="AS148">
            <v>0.42148500560998697</v>
          </cell>
          <cell r="AT148">
            <v>0.95974061240934738</v>
          </cell>
          <cell r="AU148">
            <v>0.95974061240934738</v>
          </cell>
          <cell r="AV148">
            <v>0.95974061240934738</v>
          </cell>
          <cell r="AW148">
            <v>0.95974061240934738</v>
          </cell>
          <cell r="AX148">
            <v>0.95974061240934738</v>
          </cell>
          <cell r="AY148">
            <v>0.95974061240934738</v>
          </cell>
          <cell r="BB148" t="str">
            <v>[enter country-specific value</v>
          </cell>
        </row>
        <row r="149">
          <cell r="A149" t="str">
            <v>Nex_Turkeys</v>
          </cell>
          <cell r="B149" t="str">
            <v>-</v>
          </cell>
          <cell r="C149" t="str">
            <v>Nex</v>
          </cell>
          <cell r="D149" t="str">
            <v>N</v>
          </cell>
          <cell r="E149" t="str">
            <v>Turkeys</v>
          </cell>
          <cell r="F149" t="str">
            <v>kg N/1000 kg animal mass day-1</v>
          </cell>
          <cell r="G149" t="str">
            <v>cs</v>
          </cell>
          <cell r="H149" t="str">
            <v>Western Europe</v>
          </cell>
          <cell r="I149" t="str">
            <v>[enter country-specific source]</v>
          </cell>
          <cell r="K149">
            <v>1.2926161042432343</v>
          </cell>
          <cell r="L149">
            <v>1.4107584363514867</v>
          </cell>
          <cell r="M149">
            <v>1.2393362289787282</v>
          </cell>
          <cell r="N149">
            <v>0.94980884583398428</v>
          </cell>
          <cell r="O149">
            <v>0.94856040827665244</v>
          </cell>
          <cell r="P149">
            <v>0.95033612062818484</v>
          </cell>
          <cell r="Q149">
            <v>0.9501932347622718</v>
          </cell>
          <cell r="R149">
            <v>0.94924070797669247</v>
          </cell>
          <cell r="S149">
            <v>0.94977168949771706</v>
          </cell>
          <cell r="T149">
            <v>0.94977168949771706</v>
          </cell>
          <cell r="U149">
            <v>0.94977168949771673</v>
          </cell>
          <cell r="V149">
            <v>1.0505286380298213</v>
          </cell>
          <cell r="W149">
            <v>0.94977168949771706</v>
          </cell>
          <cell r="X149">
            <v>0.94977168949771706</v>
          </cell>
          <cell r="Y149">
            <v>0.94977168949771718</v>
          </cell>
          <cell r="Z149">
            <v>0.94977168949771673</v>
          </cell>
          <cell r="AA149">
            <v>0.94977168949771718</v>
          </cell>
          <cell r="AB149">
            <v>0.94977168949771706</v>
          </cell>
          <cell r="AC149">
            <v>0.94977168949771706</v>
          </cell>
          <cell r="AD149">
            <v>0.94977168949771718</v>
          </cell>
          <cell r="AE149">
            <v>0.94977168949771706</v>
          </cell>
          <cell r="AF149">
            <v>0.94977168949771718</v>
          </cell>
          <cell r="AG149">
            <v>0.94977168949771706</v>
          </cell>
          <cell r="AH149">
            <v>0.94977168949771706</v>
          </cell>
          <cell r="AI149">
            <v>0.94977168949771706</v>
          </cell>
          <cell r="AJ149">
            <v>0.94977168949771706</v>
          </cell>
          <cell r="AK149">
            <v>0.94977168949771706</v>
          </cell>
          <cell r="AL149">
            <v>0.94977168949771706</v>
          </cell>
          <cell r="AM149">
            <v>0.94977168949771673</v>
          </cell>
          <cell r="AN149">
            <v>0.94977168949771718</v>
          </cell>
          <cell r="AO149">
            <v>0.94977168949771718</v>
          </cell>
          <cell r="AP149">
            <v>0.94977168949771673</v>
          </cell>
          <cell r="AQ149">
            <v>1.0855118297454351</v>
          </cell>
          <cell r="AR149">
            <v>0.94977168949771706</v>
          </cell>
          <cell r="AS149">
            <v>0.94977659192468922</v>
          </cell>
          <cell r="AT149">
            <v>0.94930712725828881</v>
          </cell>
          <cell r="AU149">
            <v>0.94930712725828881</v>
          </cell>
          <cell r="AV149">
            <v>0.94930712725828881</v>
          </cell>
          <cell r="AW149">
            <v>0.94930712725828881</v>
          </cell>
          <cell r="AX149">
            <v>0.94930712725828881</v>
          </cell>
          <cell r="AY149">
            <v>0.94930712725828881</v>
          </cell>
          <cell r="BB149" t="str">
            <v>[enter country-specific value</v>
          </cell>
        </row>
        <row r="150">
          <cell r="A150" t="str">
            <v>Nex_Other poultry (ducks)</v>
          </cell>
          <cell r="B150" t="str">
            <v>-</v>
          </cell>
          <cell r="C150" t="str">
            <v>Nex</v>
          </cell>
          <cell r="D150" t="str">
            <v>N</v>
          </cell>
          <cell r="E150" t="str">
            <v>Other poultry (ducks)</v>
          </cell>
          <cell r="F150" t="str">
            <v>kg N/1000 kg animal mass day-1</v>
          </cell>
          <cell r="G150" t="str">
            <v>cs</v>
          </cell>
          <cell r="H150" t="str">
            <v>Western Europe</v>
          </cell>
          <cell r="I150" t="str">
            <v>[enter country-specific source]</v>
          </cell>
          <cell r="K150">
            <v>1.0485407980941035</v>
          </cell>
          <cell r="L150">
            <v>1.1444312090530075</v>
          </cell>
          <cell r="M150">
            <v>1.0047647409172125</v>
          </cell>
          <cell r="N150">
            <v>0.95795453977171818</v>
          </cell>
          <cell r="O150">
            <v>0.95988481117925795</v>
          </cell>
          <cell r="P150">
            <v>0.9575362007308541</v>
          </cell>
          <cell r="Q150">
            <v>0.9587376783539231</v>
          </cell>
          <cell r="R150">
            <v>0.95787734380612555</v>
          </cell>
          <cell r="S150">
            <v>0.95890410958904104</v>
          </cell>
          <cell r="T150">
            <v>0.95890410958904104</v>
          </cell>
          <cell r="U150">
            <v>0.95890410958904082</v>
          </cell>
          <cell r="V150">
            <v>0.61380318619485696</v>
          </cell>
          <cell r="W150">
            <v>0.95890410958904115</v>
          </cell>
          <cell r="X150">
            <v>0.95890410958904104</v>
          </cell>
          <cell r="Y150">
            <v>0.95890410958904104</v>
          </cell>
          <cell r="Z150">
            <v>0.95890410958904104</v>
          </cell>
          <cell r="AA150">
            <v>0.95890410958904104</v>
          </cell>
          <cell r="AB150">
            <v>0.95890410958904082</v>
          </cell>
          <cell r="AC150">
            <v>0.95890410958904104</v>
          </cell>
          <cell r="AD150">
            <v>0.95890410958904104</v>
          </cell>
          <cell r="AE150">
            <v>0.95890410958904104</v>
          </cell>
          <cell r="AF150">
            <v>0.95890410958904104</v>
          </cell>
          <cell r="AG150">
            <v>0.95890410958904104</v>
          </cell>
          <cell r="AH150">
            <v>0.95890410958904115</v>
          </cell>
          <cell r="AI150">
            <v>0.95890410958904104</v>
          </cell>
          <cell r="AJ150">
            <v>0.95890410958904104</v>
          </cell>
          <cell r="AK150">
            <v>0.95890410958904104</v>
          </cell>
          <cell r="AL150">
            <v>0.95890410958904104</v>
          </cell>
          <cell r="AM150">
            <v>0.95890410958904082</v>
          </cell>
          <cell r="AN150">
            <v>0.95890410958904104</v>
          </cell>
          <cell r="AO150">
            <v>0.95890410958904104</v>
          </cell>
          <cell r="AP150">
            <v>0.95890410958904082</v>
          </cell>
          <cell r="AQ150">
            <v>0.93776456563098154</v>
          </cell>
          <cell r="AR150">
            <v>0.95890410958904104</v>
          </cell>
          <cell r="AS150">
            <v>0.95890410958904104</v>
          </cell>
          <cell r="AT150">
            <v>0.95798262612763119</v>
          </cell>
          <cell r="AU150">
            <v>0.95798262612763119</v>
          </cell>
          <cell r="AV150">
            <v>0.95798262612763119</v>
          </cell>
          <cell r="AW150">
            <v>0.95798262612763119</v>
          </cell>
          <cell r="AX150">
            <v>0.95798262612763119</v>
          </cell>
          <cell r="AY150">
            <v>0.95798262612763119</v>
          </cell>
          <cell r="BB150" t="str">
            <v>[enter country-specific value</v>
          </cell>
        </row>
        <row r="151">
          <cell r="A151" t="str">
            <v>Nex_Other poultry (geese)</v>
          </cell>
          <cell r="B151" t="str">
            <v>-</v>
          </cell>
          <cell r="C151" t="str">
            <v>Nex</v>
          </cell>
          <cell r="D151" t="str">
            <v>N</v>
          </cell>
          <cell r="E151" t="str">
            <v>Other poultry (geese)</v>
          </cell>
          <cell r="F151" t="str">
            <v>kg N/1000 kg animal mass day-1</v>
          </cell>
          <cell r="G151" t="str">
            <v>cs</v>
          </cell>
          <cell r="H151" t="str">
            <v>Western Europe</v>
          </cell>
          <cell r="I151" t="str">
            <v>[enter country-specific source]</v>
          </cell>
          <cell r="K151">
            <v>1.0371416466600762</v>
          </cell>
          <cell r="L151">
            <v>1.1337381725744953</v>
          </cell>
          <cell r="M151">
            <v>0.99646942522242621</v>
          </cell>
          <cell r="N151">
            <v>0.98597101874848447</v>
          </cell>
          <cell r="O151">
            <v>0.98406082459571387</v>
          </cell>
          <cell r="P151">
            <v>0.98362834593986626</v>
          </cell>
          <cell r="Q151">
            <v>0.98887996826126501</v>
          </cell>
          <cell r="R151">
            <v>0.98533561045673834</v>
          </cell>
          <cell r="S151">
            <v>0.98630136986301375</v>
          </cell>
          <cell r="T151">
            <v>0.98630136986301387</v>
          </cell>
          <cell r="U151">
            <v>0.98630136986301375</v>
          </cell>
          <cell r="V151">
            <v>0.2232847590771411</v>
          </cell>
          <cell r="W151">
            <v>0.98630136986301387</v>
          </cell>
          <cell r="X151">
            <v>0.98630136986301375</v>
          </cell>
          <cell r="Y151">
            <v>0.98630136986301375</v>
          </cell>
          <cell r="Z151">
            <v>0.98630136986301375</v>
          </cell>
          <cell r="AA151">
            <v>0.98630136986301375</v>
          </cell>
          <cell r="AB151">
            <v>0.98630136986301375</v>
          </cell>
          <cell r="AC151">
            <v>0.98630136986301353</v>
          </cell>
          <cell r="AD151">
            <v>0.98630136986301387</v>
          </cell>
          <cell r="AE151">
            <v>0.98630136986301375</v>
          </cell>
          <cell r="AF151">
            <v>0.98630136986301375</v>
          </cell>
          <cell r="AG151">
            <v>0.98630136986301375</v>
          </cell>
          <cell r="AH151">
            <v>0.98630136986301387</v>
          </cell>
          <cell r="AI151">
            <v>0.98630136986301375</v>
          </cell>
          <cell r="AJ151">
            <v>0.98630136986301375</v>
          </cell>
          <cell r="AK151">
            <v>0.98630136986301375</v>
          </cell>
          <cell r="AL151">
            <v>0.98630136986301375</v>
          </cell>
          <cell r="AM151">
            <v>0.98630136986301375</v>
          </cell>
          <cell r="AN151">
            <v>0.98630136986301375</v>
          </cell>
          <cell r="AO151">
            <v>0.98630136986301375</v>
          </cell>
          <cell r="AP151">
            <v>0.98630136986301387</v>
          </cell>
          <cell r="AQ151">
            <v>1.065523257972306</v>
          </cell>
          <cell r="AR151">
            <v>0.98630136986301375</v>
          </cell>
          <cell r="AS151">
            <v>0.98630136986301387</v>
          </cell>
          <cell r="AT151">
            <v>0.9798287671232877</v>
          </cell>
          <cell r="AU151">
            <v>0.9798287671232877</v>
          </cell>
          <cell r="AV151">
            <v>0.9798287671232877</v>
          </cell>
          <cell r="AW151">
            <v>0.9798287671232877</v>
          </cell>
          <cell r="AX151">
            <v>0.9798287671232877</v>
          </cell>
          <cell r="AY151">
            <v>0.9798287671232877</v>
          </cell>
          <cell r="BB151" t="str">
            <v>[enter country-specific value</v>
          </cell>
        </row>
        <row r="152">
          <cell r="A152" t="str">
            <v>Nex_Other animals (fur animals)</v>
          </cell>
          <cell r="B152" t="str">
            <v>-</v>
          </cell>
          <cell r="C152" t="str">
            <v>Nex</v>
          </cell>
          <cell r="D152" t="str">
            <v>N</v>
          </cell>
          <cell r="E152" t="str">
            <v>Other animals (fur animals)</v>
          </cell>
          <cell r="F152" t="str">
            <v>kg N/1000 kg animal mass day-1</v>
          </cell>
          <cell r="G152" t="str">
            <v>D</v>
          </cell>
          <cell r="H152" t="str">
            <v>Western Europe</v>
          </cell>
          <cell r="K152">
            <v>0.73059360730593614</v>
          </cell>
          <cell r="L152">
            <v>0.73059360730593614</v>
          </cell>
          <cell r="M152">
            <v>0.73059360730593614</v>
          </cell>
          <cell r="N152">
            <v>0.73059360730593614</v>
          </cell>
          <cell r="O152">
            <v>0.73059360730593614</v>
          </cell>
          <cell r="P152">
            <v>0.73059360730593614</v>
          </cell>
          <cell r="Q152">
            <v>0.73059360730593614</v>
          </cell>
          <cell r="R152">
            <v>0.73059360730593614</v>
          </cell>
          <cell r="S152">
            <v>0.73059360730593614</v>
          </cell>
          <cell r="T152">
            <v>0.73059360730593614</v>
          </cell>
          <cell r="U152">
            <v>0.73059360730593614</v>
          </cell>
          <cell r="V152">
            <v>0.73059360730593614</v>
          </cell>
          <cell r="W152">
            <v>0.73059360730593614</v>
          </cell>
          <cell r="X152">
            <v>0.73059360730593614</v>
          </cell>
          <cell r="Y152">
            <v>0.73059360730593614</v>
          </cell>
          <cell r="Z152">
            <v>0.73059360730593614</v>
          </cell>
          <cell r="AA152">
            <v>0.73059360730593614</v>
          </cell>
          <cell r="AB152">
            <v>0.73059360730593614</v>
          </cell>
          <cell r="AC152">
            <v>0.73059360730593614</v>
          </cell>
          <cell r="AD152">
            <v>0.73059360730593614</v>
          </cell>
          <cell r="AE152">
            <v>0.73059360730593614</v>
          </cell>
          <cell r="AF152">
            <v>0.73059360730593614</v>
          </cell>
          <cell r="AG152">
            <v>0.73059360730593614</v>
          </cell>
          <cell r="AH152">
            <v>0.73059360730593614</v>
          </cell>
          <cell r="AI152">
            <v>0.73059360730593614</v>
          </cell>
          <cell r="AJ152">
            <v>0.73059360730593614</v>
          </cell>
          <cell r="AK152">
            <v>0.73059360730593614</v>
          </cell>
          <cell r="AL152">
            <v>0.73059360730593614</v>
          </cell>
          <cell r="AM152">
            <v>0.73059360730593614</v>
          </cell>
          <cell r="AN152">
            <v>0.73059360730593614</v>
          </cell>
          <cell r="AO152">
            <v>0.73059360730593614</v>
          </cell>
          <cell r="AP152">
            <v>0.73059360730593614</v>
          </cell>
          <cell r="AQ152">
            <v>0.73059360730593614</v>
          </cell>
          <cell r="AR152">
            <v>0.73059360730593614</v>
          </cell>
          <cell r="AS152">
            <v>0.73059360730593614</v>
          </cell>
          <cell r="AT152">
            <v>0.73059360730593614</v>
          </cell>
          <cell r="AU152">
            <v>0.73059360730593614</v>
          </cell>
          <cell r="AV152">
            <v>0.73059360730593614</v>
          </cell>
          <cell r="AW152">
            <v>0.73059360730593614</v>
          </cell>
          <cell r="AX152">
            <v>0.73059360730593614</v>
          </cell>
          <cell r="AY152">
            <v>0.73059360730593614</v>
          </cell>
          <cell r="BB152" t="e">
            <v>#N/A</v>
          </cell>
        </row>
        <row r="153">
          <cell r="A153" t="str">
            <v>Housed period</v>
          </cell>
        </row>
        <row r="154">
          <cell r="A154" t="str">
            <v>Housed period_Dairy cattle</v>
          </cell>
          <cell r="B154" t="str">
            <v>-</v>
          </cell>
          <cell r="C154" t="str">
            <v>Housed period</v>
          </cell>
          <cell r="D154" t="str">
            <v>-</v>
          </cell>
          <cell r="E154" t="str">
            <v>Dairy cattle</v>
          </cell>
          <cell r="F154" t="str">
            <v>Days</v>
          </cell>
          <cell r="G154" t="str">
            <v>CS</v>
          </cell>
          <cell r="H154" t="str">
            <v>-</v>
          </cell>
          <cell r="I154" t="str">
            <v>Sheet MMS_TERT</v>
          </cell>
          <cell r="J154" t="str">
            <v>CRF tables and hypothesis TERT</v>
          </cell>
          <cell r="K154">
            <v>340.66666666666669</v>
          </cell>
          <cell r="L154">
            <v>340.66666666666669</v>
          </cell>
          <cell r="M154">
            <v>330.91970121381888</v>
          </cell>
          <cell r="N154">
            <v>326.02769436102767</v>
          </cell>
          <cell r="O154">
            <v>321.15615615615616</v>
          </cell>
          <cell r="P154">
            <v>316.33333333333337</v>
          </cell>
          <cell r="Q154">
            <v>316.33333333333337</v>
          </cell>
          <cell r="R154">
            <v>316.33333333333337</v>
          </cell>
          <cell r="S154">
            <v>316.33333333333337</v>
          </cell>
          <cell r="T154">
            <v>316.33333333333337</v>
          </cell>
          <cell r="U154">
            <v>316.28461795128482</v>
          </cell>
          <cell r="V154">
            <v>316.34334113306113</v>
          </cell>
          <cell r="W154">
            <v>315.86543550246171</v>
          </cell>
          <cell r="X154">
            <v>315.85841157457719</v>
          </cell>
          <cell r="Y154">
            <v>316.34660127966964</v>
          </cell>
          <cell r="Z154">
            <v>311.44598126873228</v>
          </cell>
          <cell r="AA154">
            <v>314.88242137495894</v>
          </cell>
          <cell r="AB154">
            <v>316.31905884152707</v>
          </cell>
          <cell r="AC154">
            <v>320.18835617331138</v>
          </cell>
          <cell r="AD154">
            <v>326.15594142721125</v>
          </cell>
          <cell r="AE154">
            <v>331.09332824505503</v>
          </cell>
          <cell r="AF154">
            <v>340.67707419223723</v>
          </cell>
          <cell r="AG154">
            <v>345.61994297502878</v>
          </cell>
          <cell r="AH154">
            <v>350.29668615113025</v>
          </cell>
          <cell r="AI154">
            <v>352.837721031022</v>
          </cell>
          <cell r="AJ154">
            <v>355.32620556356449</v>
          </cell>
          <cell r="AK154">
            <v>365</v>
          </cell>
          <cell r="AL154">
            <v>365</v>
          </cell>
          <cell r="AM154">
            <v>365</v>
          </cell>
          <cell r="AN154">
            <v>365</v>
          </cell>
          <cell r="AO154">
            <v>365</v>
          </cell>
          <cell r="AP154">
            <v>365</v>
          </cell>
          <cell r="AQ154">
            <v>365</v>
          </cell>
          <cell r="AR154">
            <v>365</v>
          </cell>
          <cell r="AS154">
            <v>365</v>
          </cell>
          <cell r="AT154">
            <v>365</v>
          </cell>
          <cell r="AU154">
            <v>365</v>
          </cell>
          <cell r="AV154">
            <v>365</v>
          </cell>
          <cell r="AW154">
            <v>365</v>
          </cell>
          <cell r="AX154">
            <v>365</v>
          </cell>
          <cell r="AY154">
            <v>365</v>
          </cell>
          <cell r="BB154" t="str">
            <v>[enter country-specific value</v>
          </cell>
        </row>
        <row r="155">
          <cell r="A155" t="str">
            <v>Housed period_Non-dairy cattle</v>
          </cell>
          <cell r="B155" t="str">
            <v>-</v>
          </cell>
          <cell r="C155" t="str">
            <v>Housed period</v>
          </cell>
          <cell r="D155" t="str">
            <v>-</v>
          </cell>
          <cell r="E155" t="str">
            <v>Non-dairy cattle</v>
          </cell>
          <cell r="F155" t="str">
            <v>Days</v>
          </cell>
          <cell r="G155" t="str">
            <v>CS</v>
          </cell>
          <cell r="H155" t="str">
            <v>-</v>
          </cell>
          <cell r="I155" t="str">
            <v>Sheet MMS_TERT</v>
          </cell>
          <cell r="J155" t="str">
            <v>CRF tables and hypothesis TERT</v>
          </cell>
          <cell r="K155">
            <v>316.33333333333337</v>
          </cell>
          <cell r="L155">
            <v>312.27777777777777</v>
          </cell>
          <cell r="M155">
            <v>308.22222222222223</v>
          </cell>
          <cell r="N155">
            <v>304.16666666666669</v>
          </cell>
          <cell r="O155">
            <v>300.11111111111109</v>
          </cell>
          <cell r="P155">
            <v>296.05555555555554</v>
          </cell>
          <cell r="Q155">
            <v>296.05555555555554</v>
          </cell>
          <cell r="R155">
            <v>296.05555555555554</v>
          </cell>
          <cell r="S155">
            <v>296.05555555555554</v>
          </cell>
          <cell r="T155">
            <v>296.05555555555554</v>
          </cell>
          <cell r="U155">
            <v>296.05555555555583</v>
          </cell>
          <cell r="V155">
            <v>296.02465517220219</v>
          </cell>
          <cell r="W155">
            <v>295.99499184970523</v>
          </cell>
          <cell r="X155">
            <v>295.96617753102305</v>
          </cell>
          <cell r="Y155">
            <v>295.94303559395615</v>
          </cell>
          <cell r="Z155">
            <v>295.91418640219592</v>
          </cell>
          <cell r="AA155">
            <v>291.89364805347378</v>
          </cell>
          <cell r="AB155">
            <v>283.82929163669939</v>
          </cell>
          <cell r="AC155">
            <v>275.73204618351042</v>
          </cell>
          <cell r="AD155">
            <v>267.34231262111234</v>
          </cell>
          <cell r="AE155">
            <v>263.16924648640207</v>
          </cell>
          <cell r="AF155">
            <v>263.04697519043782</v>
          </cell>
          <cell r="AG155">
            <v>262.89110502501512</v>
          </cell>
          <cell r="AH155">
            <v>262.7366415495373</v>
          </cell>
          <cell r="AI155">
            <v>262.89580396878637</v>
          </cell>
          <cell r="AJ155">
            <v>263.17289040961157</v>
          </cell>
          <cell r="AK155">
            <v>255.04846162363046</v>
          </cell>
          <cell r="AL155">
            <v>253.47944302424727</v>
          </cell>
          <cell r="AM155">
            <v>253.02103398408818</v>
          </cell>
          <cell r="AN155">
            <v>250.33126422217299</v>
          </cell>
          <cell r="AO155">
            <v>253.57093623109881</v>
          </cell>
          <cell r="AP155">
            <v>253.00586168151099</v>
          </cell>
          <cell r="AQ155">
            <v>253.54200147251004</v>
          </cell>
          <cell r="AR155">
            <v>252.59247979643524</v>
          </cell>
          <cell r="AS155">
            <v>251.85049353265467</v>
          </cell>
          <cell r="AT155">
            <v>249.85698102858328</v>
          </cell>
          <cell r="AU155">
            <v>252.05621475815684</v>
          </cell>
          <cell r="AV155">
            <v>252.59227068145572</v>
          </cell>
          <cell r="AW155">
            <v>249.85698102858328</v>
          </cell>
          <cell r="AX155">
            <v>252.05621475815684</v>
          </cell>
          <cell r="AY155">
            <v>252.59227068145572</v>
          </cell>
          <cell r="BB155" t="str">
            <v>[enter country-specific value</v>
          </cell>
        </row>
        <row r="156">
          <cell r="A156" t="str">
            <v>Housed period_Non-dairy cattle (calves)</v>
          </cell>
          <cell r="B156" t="str">
            <v>-</v>
          </cell>
          <cell r="C156" t="str">
            <v>Housed period</v>
          </cell>
          <cell r="D156" t="str">
            <v>-</v>
          </cell>
          <cell r="E156" t="str">
            <v>Non-dairy cattle (calves)</v>
          </cell>
          <cell r="F156" t="str">
            <v>Days</v>
          </cell>
          <cell r="G156" t="str">
            <v>D</v>
          </cell>
          <cell r="H156" t="str">
            <v>-</v>
          </cell>
          <cell r="I156" t="str">
            <v>Table 3.9, 3B, EMEP/EEA Guidebook 2019</v>
          </cell>
          <cell r="K156">
            <v>180</v>
          </cell>
          <cell r="L156">
            <v>180</v>
          </cell>
          <cell r="M156">
            <v>180</v>
          </cell>
          <cell r="N156">
            <v>180</v>
          </cell>
          <cell r="O156">
            <v>180</v>
          </cell>
          <cell r="P156">
            <v>180</v>
          </cell>
          <cell r="Q156">
            <v>180</v>
          </cell>
          <cell r="R156">
            <v>180</v>
          </cell>
          <cell r="S156">
            <v>180</v>
          </cell>
          <cell r="T156">
            <v>180</v>
          </cell>
          <cell r="U156">
            <v>180</v>
          </cell>
          <cell r="V156">
            <v>180</v>
          </cell>
          <cell r="W156">
            <v>180</v>
          </cell>
          <cell r="X156">
            <v>180</v>
          </cell>
          <cell r="Y156">
            <v>180</v>
          </cell>
          <cell r="Z156">
            <v>180</v>
          </cell>
          <cell r="AA156">
            <v>180</v>
          </cell>
          <cell r="AB156">
            <v>180</v>
          </cell>
          <cell r="AC156">
            <v>180</v>
          </cell>
          <cell r="AD156">
            <v>180</v>
          </cell>
          <cell r="AE156">
            <v>180</v>
          </cell>
          <cell r="AF156">
            <v>180</v>
          </cell>
          <cell r="AG156">
            <v>180</v>
          </cell>
          <cell r="AH156">
            <v>180</v>
          </cell>
          <cell r="AI156">
            <v>180</v>
          </cell>
          <cell r="AJ156">
            <v>180</v>
          </cell>
          <cell r="AK156">
            <v>180</v>
          </cell>
          <cell r="AL156">
            <v>180</v>
          </cell>
          <cell r="AM156">
            <v>180</v>
          </cell>
          <cell r="AN156">
            <v>180</v>
          </cell>
          <cell r="AO156">
            <v>180</v>
          </cell>
          <cell r="AP156">
            <v>180</v>
          </cell>
          <cell r="AQ156">
            <v>180</v>
          </cell>
          <cell r="AR156">
            <v>180</v>
          </cell>
          <cell r="AS156">
            <v>180</v>
          </cell>
          <cell r="AT156">
            <v>180</v>
          </cell>
          <cell r="AU156">
            <v>180</v>
          </cell>
          <cell r="AV156">
            <v>180</v>
          </cell>
          <cell r="AW156">
            <v>180</v>
          </cell>
          <cell r="AX156">
            <v>180</v>
          </cell>
          <cell r="AY156">
            <v>180</v>
          </cell>
          <cell r="BB156" t="e">
            <v>#N/A</v>
          </cell>
        </row>
        <row r="157">
          <cell r="A157" t="str">
            <v>Housed period_Sheep</v>
          </cell>
          <cell r="B157" t="str">
            <v>-</v>
          </cell>
          <cell r="C157" t="str">
            <v>Housed period</v>
          </cell>
          <cell r="D157" t="str">
            <v>-</v>
          </cell>
          <cell r="E157" t="str">
            <v>Sheep</v>
          </cell>
          <cell r="F157" t="str">
            <v>Days</v>
          </cell>
          <cell r="G157" t="str">
            <v>CS</v>
          </cell>
          <cell r="H157" t="str">
            <v>-</v>
          </cell>
          <cell r="I157" t="str">
            <v>[enter country-specific source]</v>
          </cell>
          <cell r="K157">
            <v>182.5</v>
          </cell>
          <cell r="L157">
            <v>182.5</v>
          </cell>
          <cell r="M157">
            <v>182.5</v>
          </cell>
          <cell r="N157">
            <v>182.5</v>
          </cell>
          <cell r="O157">
            <v>182.5</v>
          </cell>
          <cell r="P157">
            <v>182.5</v>
          </cell>
          <cell r="Q157">
            <v>182.5</v>
          </cell>
          <cell r="R157">
            <v>182.5</v>
          </cell>
          <cell r="S157">
            <v>182.5</v>
          </cell>
          <cell r="T157">
            <v>182.5</v>
          </cell>
          <cell r="U157">
            <v>182.5</v>
          </cell>
          <cell r="V157">
            <v>182.5</v>
          </cell>
          <cell r="W157">
            <v>182.5</v>
          </cell>
          <cell r="X157">
            <v>182.5</v>
          </cell>
          <cell r="Y157">
            <v>182.5</v>
          </cell>
          <cell r="Z157">
            <v>182.5</v>
          </cell>
          <cell r="AA157">
            <v>182.5</v>
          </cell>
          <cell r="AB157">
            <v>182.5</v>
          </cell>
          <cell r="AC157">
            <v>182.5</v>
          </cell>
          <cell r="AD157">
            <v>182.5</v>
          </cell>
          <cell r="AE157">
            <v>182.5</v>
          </cell>
          <cell r="AF157">
            <v>182.5</v>
          </cell>
          <cell r="AG157">
            <v>182.5</v>
          </cell>
          <cell r="AH157">
            <v>182.5</v>
          </cell>
          <cell r="AI157">
            <v>182.5</v>
          </cell>
          <cell r="AJ157">
            <v>182.5</v>
          </cell>
          <cell r="AK157">
            <v>182.5</v>
          </cell>
          <cell r="AL157">
            <v>182.5</v>
          </cell>
          <cell r="AM157">
            <v>182.5</v>
          </cell>
          <cell r="AN157">
            <v>182.5</v>
          </cell>
          <cell r="AO157">
            <v>182.5</v>
          </cell>
          <cell r="AP157">
            <v>182.5</v>
          </cell>
          <cell r="AQ157">
            <v>182.5</v>
          </cell>
          <cell r="AR157">
            <v>182.5</v>
          </cell>
          <cell r="AS157">
            <v>182.5</v>
          </cell>
          <cell r="AT157">
            <v>182.5</v>
          </cell>
          <cell r="AU157">
            <v>182.5</v>
          </cell>
          <cell r="AV157">
            <v>182.5</v>
          </cell>
          <cell r="AW157">
            <v>182.5</v>
          </cell>
          <cell r="AX157">
            <v>182.5</v>
          </cell>
          <cell r="AY157">
            <v>182.5</v>
          </cell>
          <cell r="BB157" t="str">
            <v>[enter country-specific value</v>
          </cell>
        </row>
        <row r="158">
          <cell r="A158" t="str">
            <v>Housed period_Swine (finishing pigs)</v>
          </cell>
          <cell r="B158" t="str">
            <v>-</v>
          </cell>
          <cell r="C158" t="str">
            <v>Housed period</v>
          </cell>
          <cell r="D158" t="str">
            <v>-</v>
          </cell>
          <cell r="E158" t="str">
            <v>Swine (finishing pigs)</v>
          </cell>
          <cell r="F158" t="str">
            <v>Days</v>
          </cell>
          <cell r="G158" t="str">
            <v>CS</v>
          </cell>
          <cell r="H158" t="str">
            <v>-</v>
          </cell>
          <cell r="I158" t="str">
            <v>Sheet MMS_TERT</v>
          </cell>
          <cell r="J158" t="str">
            <v>CRF tables and hypothesis TERT</v>
          </cell>
          <cell r="K158">
            <v>365</v>
          </cell>
          <cell r="L158">
            <v>365</v>
          </cell>
          <cell r="M158">
            <v>365</v>
          </cell>
          <cell r="N158">
            <v>365</v>
          </cell>
          <cell r="O158">
            <v>365</v>
          </cell>
          <cell r="P158">
            <v>365</v>
          </cell>
          <cell r="Q158">
            <v>365</v>
          </cell>
          <cell r="R158">
            <v>365</v>
          </cell>
          <cell r="S158">
            <v>365</v>
          </cell>
          <cell r="T158">
            <v>365</v>
          </cell>
          <cell r="U158">
            <v>365</v>
          </cell>
          <cell r="V158">
            <v>365</v>
          </cell>
          <cell r="W158">
            <v>365</v>
          </cell>
          <cell r="X158">
            <v>365</v>
          </cell>
          <cell r="Y158">
            <v>365</v>
          </cell>
          <cell r="Z158">
            <v>365</v>
          </cell>
          <cell r="AA158">
            <v>365</v>
          </cell>
          <cell r="AB158">
            <v>365</v>
          </cell>
          <cell r="AC158">
            <v>365</v>
          </cell>
          <cell r="AD158">
            <v>365</v>
          </cell>
          <cell r="AE158">
            <v>365</v>
          </cell>
          <cell r="AF158">
            <v>365</v>
          </cell>
          <cell r="AG158">
            <v>365</v>
          </cell>
          <cell r="AH158">
            <v>365</v>
          </cell>
          <cell r="AI158">
            <v>365</v>
          </cell>
          <cell r="AJ158">
            <v>365</v>
          </cell>
          <cell r="AK158">
            <v>365</v>
          </cell>
          <cell r="AL158">
            <v>365</v>
          </cell>
          <cell r="AM158">
            <v>365</v>
          </cell>
          <cell r="AN158">
            <v>365</v>
          </cell>
          <cell r="AO158">
            <v>365</v>
          </cell>
          <cell r="AP158">
            <v>365</v>
          </cell>
          <cell r="AQ158">
            <v>365</v>
          </cell>
          <cell r="AR158">
            <v>365</v>
          </cell>
          <cell r="AS158">
            <v>365</v>
          </cell>
          <cell r="AT158">
            <v>365</v>
          </cell>
          <cell r="AU158">
            <v>365</v>
          </cell>
          <cell r="AV158">
            <v>365</v>
          </cell>
          <cell r="AW158">
            <v>365</v>
          </cell>
          <cell r="AX158">
            <v>365</v>
          </cell>
          <cell r="AY158">
            <v>365</v>
          </cell>
          <cell r="BB158" t="str">
            <v>[enter country-specific value</v>
          </cell>
        </row>
        <row r="159">
          <cell r="A159" t="str">
            <v>Housed period_Swine (sows)</v>
          </cell>
          <cell r="B159" t="str">
            <v>-</v>
          </cell>
          <cell r="C159" t="str">
            <v>Housed period</v>
          </cell>
          <cell r="D159" t="str">
            <v>-</v>
          </cell>
          <cell r="E159" t="str">
            <v>Swine (sows)</v>
          </cell>
          <cell r="F159" t="str">
            <v>Days</v>
          </cell>
          <cell r="G159" t="str">
            <v>CS</v>
          </cell>
          <cell r="H159" t="str">
            <v>-</v>
          </cell>
          <cell r="I159" t="str">
            <v>Sheet MMS_TERT</v>
          </cell>
          <cell r="J159" t="str">
            <v>CRF tables and hypothesis TERT</v>
          </cell>
          <cell r="K159">
            <v>365</v>
          </cell>
          <cell r="L159">
            <v>365</v>
          </cell>
          <cell r="M159">
            <v>365</v>
          </cell>
          <cell r="N159">
            <v>365</v>
          </cell>
          <cell r="O159">
            <v>365</v>
          </cell>
          <cell r="P159">
            <v>365</v>
          </cell>
          <cell r="Q159">
            <v>365</v>
          </cell>
          <cell r="R159">
            <v>365</v>
          </cell>
          <cell r="S159">
            <v>365</v>
          </cell>
          <cell r="T159">
            <v>365</v>
          </cell>
          <cell r="U159">
            <v>365</v>
          </cell>
          <cell r="V159">
            <v>365</v>
          </cell>
          <cell r="W159">
            <v>365</v>
          </cell>
          <cell r="X159">
            <v>365</v>
          </cell>
          <cell r="Y159">
            <v>365</v>
          </cell>
          <cell r="Z159">
            <v>365</v>
          </cell>
          <cell r="AA159">
            <v>365</v>
          </cell>
          <cell r="AB159">
            <v>365</v>
          </cell>
          <cell r="AC159">
            <v>365</v>
          </cell>
          <cell r="AD159">
            <v>365</v>
          </cell>
          <cell r="AE159">
            <v>365</v>
          </cell>
          <cell r="AF159">
            <v>365</v>
          </cell>
          <cell r="AG159">
            <v>365</v>
          </cell>
          <cell r="AH159">
            <v>365</v>
          </cell>
          <cell r="AI159">
            <v>365</v>
          </cell>
          <cell r="AJ159">
            <v>365</v>
          </cell>
          <cell r="AK159">
            <v>365</v>
          </cell>
          <cell r="AL159">
            <v>365</v>
          </cell>
          <cell r="AM159">
            <v>365</v>
          </cell>
          <cell r="AN159">
            <v>365</v>
          </cell>
          <cell r="AO159">
            <v>365</v>
          </cell>
          <cell r="AP159">
            <v>365</v>
          </cell>
          <cell r="AQ159">
            <v>365</v>
          </cell>
          <cell r="AR159">
            <v>365</v>
          </cell>
          <cell r="AS159">
            <v>365</v>
          </cell>
          <cell r="AT159">
            <v>365</v>
          </cell>
          <cell r="AU159">
            <v>365</v>
          </cell>
          <cell r="AV159">
            <v>365</v>
          </cell>
          <cell r="AW159">
            <v>365</v>
          </cell>
          <cell r="AX159">
            <v>365</v>
          </cell>
          <cell r="AY159">
            <v>365</v>
          </cell>
          <cell r="BB159" t="str">
            <v>[enter country-specific value</v>
          </cell>
        </row>
        <row r="160">
          <cell r="A160" t="str">
            <v>Housed period_Buffalo</v>
          </cell>
          <cell r="B160" t="str">
            <v>-</v>
          </cell>
          <cell r="C160" t="str">
            <v>Housed period</v>
          </cell>
          <cell r="D160" t="str">
            <v>-</v>
          </cell>
          <cell r="E160" t="str">
            <v>Buffalo</v>
          </cell>
          <cell r="F160" t="str">
            <v>Days</v>
          </cell>
          <cell r="G160" t="str">
            <v>D</v>
          </cell>
          <cell r="H160" t="str">
            <v>-</v>
          </cell>
          <cell r="I160" t="str">
            <v>Table 3.9, 3B, EMEP/EEA Guidebook 2019</v>
          </cell>
          <cell r="K160">
            <v>225</v>
          </cell>
          <cell r="L160">
            <v>225</v>
          </cell>
          <cell r="M160">
            <v>225</v>
          </cell>
          <cell r="N160">
            <v>225</v>
          </cell>
          <cell r="O160">
            <v>225</v>
          </cell>
          <cell r="P160">
            <v>225</v>
          </cell>
          <cell r="Q160">
            <v>225</v>
          </cell>
          <cell r="R160">
            <v>225</v>
          </cell>
          <cell r="S160">
            <v>225</v>
          </cell>
          <cell r="T160">
            <v>225</v>
          </cell>
          <cell r="U160">
            <v>225</v>
          </cell>
          <cell r="V160">
            <v>225</v>
          </cell>
          <cell r="W160">
            <v>225</v>
          </cell>
          <cell r="X160">
            <v>225</v>
          </cell>
          <cell r="Y160">
            <v>225</v>
          </cell>
          <cell r="Z160">
            <v>225</v>
          </cell>
          <cell r="AA160">
            <v>225</v>
          </cell>
          <cell r="AB160">
            <v>225</v>
          </cell>
          <cell r="AC160">
            <v>225</v>
          </cell>
          <cell r="AD160">
            <v>225</v>
          </cell>
          <cell r="AE160">
            <v>225</v>
          </cell>
          <cell r="AF160">
            <v>225</v>
          </cell>
          <cell r="AG160">
            <v>225</v>
          </cell>
          <cell r="AH160">
            <v>225</v>
          </cell>
          <cell r="AI160">
            <v>225</v>
          </cell>
          <cell r="AJ160">
            <v>225</v>
          </cell>
          <cell r="AK160">
            <v>225</v>
          </cell>
          <cell r="AL160">
            <v>225</v>
          </cell>
          <cell r="AM160">
            <v>225</v>
          </cell>
          <cell r="AN160">
            <v>225</v>
          </cell>
          <cell r="AO160">
            <v>225</v>
          </cell>
          <cell r="AP160">
            <v>225</v>
          </cell>
          <cell r="AQ160">
            <v>225</v>
          </cell>
          <cell r="AR160">
            <v>225</v>
          </cell>
          <cell r="AS160">
            <v>225</v>
          </cell>
          <cell r="AT160">
            <v>225</v>
          </cell>
          <cell r="AU160">
            <v>225</v>
          </cell>
          <cell r="AV160">
            <v>225</v>
          </cell>
          <cell r="AW160">
            <v>225</v>
          </cell>
          <cell r="AX160">
            <v>225</v>
          </cell>
          <cell r="AY160">
            <v>225</v>
          </cell>
          <cell r="BB160" t="e">
            <v>#N/A</v>
          </cell>
        </row>
        <row r="161">
          <cell r="A161" t="str">
            <v>Housed period_Goats</v>
          </cell>
          <cell r="B161" t="str">
            <v>-</v>
          </cell>
          <cell r="C161" t="str">
            <v>Housed period</v>
          </cell>
          <cell r="D161" t="str">
            <v>-</v>
          </cell>
          <cell r="E161" t="str">
            <v>Goats</v>
          </cell>
          <cell r="F161" t="str">
            <v>Days</v>
          </cell>
          <cell r="G161" t="str">
            <v>cs</v>
          </cell>
          <cell r="H161" t="str">
            <v>-</v>
          </cell>
          <cell r="I161" t="str">
            <v>[enter country-specific source]</v>
          </cell>
          <cell r="K161">
            <v>14.599999999999973</v>
          </cell>
          <cell r="L161">
            <v>14.599999999999973</v>
          </cell>
          <cell r="M161">
            <v>14.599999999999973</v>
          </cell>
          <cell r="N161">
            <v>14.600000000000012</v>
          </cell>
          <cell r="O161">
            <v>14.600000000000012</v>
          </cell>
          <cell r="P161">
            <v>14.600000000000012</v>
          </cell>
          <cell r="Q161">
            <v>14.600000000000012</v>
          </cell>
          <cell r="R161">
            <v>14.600000000000012</v>
          </cell>
          <cell r="S161">
            <v>14.600000000000012</v>
          </cell>
          <cell r="T161">
            <v>14.600000000000012</v>
          </cell>
          <cell r="U161">
            <v>14.600000000000012</v>
          </cell>
          <cell r="V161">
            <v>14.599999999999973</v>
          </cell>
          <cell r="W161">
            <v>14.600000000000012</v>
          </cell>
          <cell r="X161">
            <v>14.600000000000012</v>
          </cell>
          <cell r="Y161">
            <v>14.600000000000012</v>
          </cell>
          <cell r="Z161">
            <v>14.599999999999973</v>
          </cell>
          <cell r="AA161">
            <v>14.600000000000012</v>
          </cell>
          <cell r="AB161">
            <v>14.600000000000012</v>
          </cell>
          <cell r="AC161">
            <v>14.600000000000012</v>
          </cell>
          <cell r="AD161">
            <v>18.250000000000018</v>
          </cell>
          <cell r="AE161">
            <v>25.550000000000022</v>
          </cell>
          <cell r="AF161">
            <v>32.85000000000003</v>
          </cell>
          <cell r="AG161">
            <v>40.150000000000034</v>
          </cell>
          <cell r="AH161">
            <v>47.45</v>
          </cell>
          <cell r="AI161">
            <v>54.750000000000007</v>
          </cell>
          <cell r="AJ161">
            <v>98.550000000000011</v>
          </cell>
          <cell r="AK161">
            <v>124.1</v>
          </cell>
          <cell r="AL161">
            <v>146</v>
          </cell>
          <cell r="AM161">
            <v>146</v>
          </cell>
          <cell r="AN161">
            <v>146</v>
          </cell>
          <cell r="AO161">
            <v>146</v>
          </cell>
          <cell r="AP161">
            <v>146</v>
          </cell>
          <cell r="AQ161">
            <v>146</v>
          </cell>
          <cell r="AR161">
            <v>146</v>
          </cell>
          <cell r="AS161">
            <v>146</v>
          </cell>
          <cell r="AT161">
            <v>146</v>
          </cell>
          <cell r="AU161">
            <v>146</v>
          </cell>
          <cell r="AV161">
            <v>146</v>
          </cell>
          <cell r="AW161">
            <v>146</v>
          </cell>
          <cell r="AX161">
            <v>146</v>
          </cell>
          <cell r="AY161">
            <v>146</v>
          </cell>
          <cell r="BB161" t="str">
            <v>[enter country-specific value</v>
          </cell>
        </row>
        <row r="162">
          <cell r="A162" t="str">
            <v>Housed period_Horses</v>
          </cell>
          <cell r="B162" t="str">
            <v>-</v>
          </cell>
          <cell r="C162" t="str">
            <v>Housed period</v>
          </cell>
          <cell r="D162" t="str">
            <v>-</v>
          </cell>
          <cell r="E162" t="str">
            <v>Horses</v>
          </cell>
          <cell r="F162" t="str">
            <v>Days</v>
          </cell>
          <cell r="G162" t="str">
            <v>cs</v>
          </cell>
          <cell r="H162" t="str">
            <v>-</v>
          </cell>
          <cell r="I162" t="str">
            <v>[enter country-specific source]</v>
          </cell>
          <cell r="K162">
            <v>14.600000000000012</v>
          </cell>
          <cell r="L162">
            <v>14.600000000000012</v>
          </cell>
          <cell r="M162">
            <v>14.599999999999973</v>
          </cell>
          <cell r="N162">
            <v>14.600000000000012</v>
          </cell>
          <cell r="O162">
            <v>14.600000000000012</v>
          </cell>
          <cell r="P162">
            <v>14.600000000000012</v>
          </cell>
          <cell r="Q162">
            <v>14.599999999999973</v>
          </cell>
          <cell r="R162">
            <v>14.600000000000012</v>
          </cell>
          <cell r="S162">
            <v>14.600000000000012</v>
          </cell>
          <cell r="T162">
            <v>14.600000000000053</v>
          </cell>
          <cell r="U162">
            <v>14.600000000000012</v>
          </cell>
          <cell r="V162">
            <v>14.599999999999973</v>
          </cell>
          <cell r="W162">
            <v>14.600000000000012</v>
          </cell>
          <cell r="X162">
            <v>14.600000000000012</v>
          </cell>
          <cell r="Y162">
            <v>14.600000000000012</v>
          </cell>
          <cell r="Z162">
            <v>14.599999999999973</v>
          </cell>
          <cell r="AA162">
            <v>14.599999999999973</v>
          </cell>
          <cell r="AB162">
            <v>14.599999999999973</v>
          </cell>
          <cell r="AC162">
            <v>14.600000000000012</v>
          </cell>
          <cell r="AD162">
            <v>18.249999999999975</v>
          </cell>
          <cell r="AE162">
            <v>25.549999999999983</v>
          </cell>
          <cell r="AF162">
            <v>32.85000000000003</v>
          </cell>
          <cell r="AG162">
            <v>40.15</v>
          </cell>
          <cell r="AH162">
            <v>47.45</v>
          </cell>
          <cell r="AI162">
            <v>62.050000000000011</v>
          </cell>
          <cell r="AJ162">
            <v>87.6</v>
          </cell>
          <cell r="AK162">
            <v>124.1</v>
          </cell>
          <cell r="AL162">
            <v>160.6</v>
          </cell>
          <cell r="AM162">
            <v>182.5</v>
          </cell>
          <cell r="AN162">
            <v>182.5</v>
          </cell>
          <cell r="AO162">
            <v>182.5</v>
          </cell>
          <cell r="AP162">
            <v>182.5</v>
          </cell>
          <cell r="AQ162">
            <v>182.5</v>
          </cell>
          <cell r="AR162">
            <v>182.5</v>
          </cell>
          <cell r="AS162">
            <v>182.5</v>
          </cell>
          <cell r="AT162">
            <v>182.5</v>
          </cell>
          <cell r="AU162">
            <v>182.5</v>
          </cell>
          <cell r="AV162">
            <v>182.5</v>
          </cell>
          <cell r="AW162">
            <v>182.5</v>
          </cell>
          <cell r="AX162">
            <v>182.5</v>
          </cell>
          <cell r="AY162">
            <v>182.5</v>
          </cell>
          <cell r="BB162" t="str">
            <v>[enter country-specific value</v>
          </cell>
        </row>
        <row r="163">
          <cell r="A163" t="str">
            <v>Housed period_Mules and asses</v>
          </cell>
          <cell r="B163" t="str">
            <v>-</v>
          </cell>
          <cell r="C163" t="str">
            <v>Housed period</v>
          </cell>
          <cell r="D163" t="str">
            <v>-</v>
          </cell>
          <cell r="E163" t="str">
            <v>Mules and asses</v>
          </cell>
          <cell r="F163" t="str">
            <v>Days</v>
          </cell>
          <cell r="G163" t="str">
            <v>D</v>
          </cell>
          <cell r="H163" t="str">
            <v>-</v>
          </cell>
          <cell r="I163" t="str">
            <v>Table 3.9, 3B, EMEP/EEA Guidebook 2019</v>
          </cell>
          <cell r="K163">
            <v>180</v>
          </cell>
          <cell r="L163">
            <v>180</v>
          </cell>
          <cell r="M163">
            <v>180</v>
          </cell>
          <cell r="N163">
            <v>180</v>
          </cell>
          <cell r="O163">
            <v>180</v>
          </cell>
          <cell r="P163">
            <v>180</v>
          </cell>
          <cell r="Q163">
            <v>180</v>
          </cell>
          <cell r="R163">
            <v>180</v>
          </cell>
          <cell r="S163">
            <v>180</v>
          </cell>
          <cell r="T163">
            <v>180</v>
          </cell>
          <cell r="U163">
            <v>180</v>
          </cell>
          <cell r="V163">
            <v>180</v>
          </cell>
          <cell r="W163">
            <v>180</v>
          </cell>
          <cell r="X163">
            <v>180</v>
          </cell>
          <cell r="Y163">
            <v>180</v>
          </cell>
          <cell r="Z163">
            <v>180</v>
          </cell>
          <cell r="AA163">
            <v>180</v>
          </cell>
          <cell r="AB163">
            <v>180</v>
          </cell>
          <cell r="AC163">
            <v>180</v>
          </cell>
          <cell r="AD163">
            <v>180</v>
          </cell>
          <cell r="AE163">
            <v>180</v>
          </cell>
          <cell r="AF163">
            <v>180</v>
          </cell>
          <cell r="AG163">
            <v>180</v>
          </cell>
          <cell r="AH163">
            <v>180</v>
          </cell>
          <cell r="AI163">
            <v>180</v>
          </cell>
          <cell r="AJ163">
            <v>180</v>
          </cell>
          <cell r="AK163">
            <v>180</v>
          </cell>
          <cell r="AL163">
            <v>180</v>
          </cell>
          <cell r="AM163">
            <v>180</v>
          </cell>
          <cell r="AN163">
            <v>180</v>
          </cell>
          <cell r="AO163">
            <v>180</v>
          </cell>
          <cell r="AP163">
            <v>180</v>
          </cell>
          <cell r="AQ163">
            <v>180</v>
          </cell>
          <cell r="AR163">
            <v>180</v>
          </cell>
          <cell r="AS163">
            <v>180</v>
          </cell>
          <cell r="AT163">
            <v>180</v>
          </cell>
          <cell r="AU163">
            <v>180</v>
          </cell>
          <cell r="AV163">
            <v>180</v>
          </cell>
          <cell r="AW163">
            <v>180</v>
          </cell>
          <cell r="AX163">
            <v>180</v>
          </cell>
          <cell r="AY163">
            <v>180</v>
          </cell>
          <cell r="BB163" t="e">
            <v>#N/A</v>
          </cell>
        </row>
        <row r="164">
          <cell r="A164" t="str">
            <v>Housed period_Laying hens</v>
          </cell>
          <cell r="B164" t="str">
            <v>-</v>
          </cell>
          <cell r="C164" t="str">
            <v>Housed period</v>
          </cell>
          <cell r="D164" t="str">
            <v>-</v>
          </cell>
          <cell r="E164" t="str">
            <v>Laying hens</v>
          </cell>
          <cell r="F164" t="str">
            <v>Days</v>
          </cell>
          <cell r="G164" t="str">
            <v>cs</v>
          </cell>
          <cell r="H164" t="str">
            <v>cs</v>
          </cell>
          <cell r="I164" t="str">
            <v>[enter country-specific source]</v>
          </cell>
          <cell r="K164">
            <v>365</v>
          </cell>
          <cell r="L164">
            <v>365</v>
          </cell>
          <cell r="M164">
            <v>365</v>
          </cell>
          <cell r="N164">
            <v>365</v>
          </cell>
          <cell r="O164">
            <v>365</v>
          </cell>
          <cell r="P164">
            <v>365</v>
          </cell>
          <cell r="Q164">
            <v>365</v>
          </cell>
          <cell r="R164">
            <v>365</v>
          </cell>
          <cell r="S164">
            <v>365</v>
          </cell>
          <cell r="T164">
            <v>365</v>
          </cell>
          <cell r="U164">
            <v>365</v>
          </cell>
          <cell r="V164">
            <v>365</v>
          </cell>
          <cell r="W164">
            <v>365</v>
          </cell>
          <cell r="X164">
            <v>365</v>
          </cell>
          <cell r="Y164">
            <v>365</v>
          </cell>
          <cell r="Z164">
            <v>365</v>
          </cell>
          <cell r="AA164">
            <v>365</v>
          </cell>
          <cell r="AB164">
            <v>365</v>
          </cell>
          <cell r="AC164">
            <v>365</v>
          </cell>
          <cell r="AD164">
            <v>365</v>
          </cell>
          <cell r="AE164">
            <v>365</v>
          </cell>
          <cell r="AF164">
            <v>365</v>
          </cell>
          <cell r="AG164">
            <v>365</v>
          </cell>
          <cell r="AH164">
            <v>365</v>
          </cell>
          <cell r="AI164">
            <v>365</v>
          </cell>
          <cell r="AJ164">
            <v>365</v>
          </cell>
          <cell r="AK164">
            <v>365</v>
          </cell>
          <cell r="AL164">
            <v>365</v>
          </cell>
          <cell r="AM164">
            <v>365</v>
          </cell>
          <cell r="AN164">
            <v>365</v>
          </cell>
          <cell r="AO164">
            <v>365</v>
          </cell>
          <cell r="AP164">
            <v>365</v>
          </cell>
          <cell r="AQ164">
            <v>365</v>
          </cell>
          <cell r="AR164">
            <v>365</v>
          </cell>
          <cell r="AS164">
            <v>365</v>
          </cell>
          <cell r="AT164">
            <v>365</v>
          </cell>
          <cell r="AU164">
            <v>365</v>
          </cell>
          <cell r="AV164">
            <v>365</v>
          </cell>
          <cell r="AW164">
            <v>365</v>
          </cell>
          <cell r="AX164">
            <v>365</v>
          </cell>
          <cell r="AY164">
            <v>365</v>
          </cell>
          <cell r="BB164" t="str">
            <v>[enter country-specific value</v>
          </cell>
        </row>
        <row r="165">
          <cell r="A165" t="str">
            <v>Housed period_Broilers</v>
          </cell>
          <cell r="B165" t="str">
            <v>-</v>
          </cell>
          <cell r="C165" t="str">
            <v>Housed period</v>
          </cell>
          <cell r="D165" t="str">
            <v>-</v>
          </cell>
          <cell r="E165" t="str">
            <v>Broilers</v>
          </cell>
          <cell r="F165" t="str">
            <v>Days</v>
          </cell>
          <cell r="G165" t="str">
            <v>cs</v>
          </cell>
          <cell r="H165" t="str">
            <v>-</v>
          </cell>
          <cell r="I165" t="str">
            <v>[enter country-specific source]</v>
          </cell>
          <cell r="K165">
            <v>365</v>
          </cell>
          <cell r="L165">
            <v>365</v>
          </cell>
          <cell r="M165">
            <v>365</v>
          </cell>
          <cell r="N165">
            <v>365</v>
          </cell>
          <cell r="O165">
            <v>365</v>
          </cell>
          <cell r="P165">
            <v>365</v>
          </cell>
          <cell r="Q165">
            <v>365</v>
          </cell>
          <cell r="R165">
            <v>365</v>
          </cell>
          <cell r="S165">
            <v>365</v>
          </cell>
          <cell r="T165">
            <v>365</v>
          </cell>
          <cell r="U165">
            <v>365</v>
          </cell>
          <cell r="V165">
            <v>365</v>
          </cell>
          <cell r="W165">
            <v>365</v>
          </cell>
          <cell r="X165">
            <v>365</v>
          </cell>
          <cell r="Y165">
            <v>365</v>
          </cell>
          <cell r="Z165">
            <v>365</v>
          </cell>
          <cell r="AA165">
            <v>365</v>
          </cell>
          <cell r="AB165">
            <v>365</v>
          </cell>
          <cell r="AC165">
            <v>365</v>
          </cell>
          <cell r="AD165">
            <v>365</v>
          </cell>
          <cell r="AE165">
            <v>365</v>
          </cell>
          <cell r="AF165">
            <v>365</v>
          </cell>
          <cell r="AG165">
            <v>365</v>
          </cell>
          <cell r="AH165">
            <v>365</v>
          </cell>
          <cell r="AI165">
            <v>365</v>
          </cell>
          <cell r="AJ165">
            <v>365</v>
          </cell>
          <cell r="AK165">
            <v>365</v>
          </cell>
          <cell r="AL165">
            <v>365</v>
          </cell>
          <cell r="AM165">
            <v>365</v>
          </cell>
          <cell r="AN165">
            <v>365</v>
          </cell>
          <cell r="AO165">
            <v>365</v>
          </cell>
          <cell r="AP165">
            <v>365</v>
          </cell>
          <cell r="AQ165">
            <v>365</v>
          </cell>
          <cell r="AR165">
            <v>365</v>
          </cell>
          <cell r="AS165">
            <v>365</v>
          </cell>
          <cell r="AT165">
            <v>365</v>
          </cell>
          <cell r="AU165">
            <v>365</v>
          </cell>
          <cell r="AV165">
            <v>365</v>
          </cell>
          <cell r="AW165">
            <v>365</v>
          </cell>
          <cell r="AX165">
            <v>365</v>
          </cell>
          <cell r="AY165">
            <v>365</v>
          </cell>
          <cell r="BB165" t="str">
            <v>[enter country-specific value</v>
          </cell>
        </row>
        <row r="166">
          <cell r="A166" t="str">
            <v>Housed period_Turkeys</v>
          </cell>
          <cell r="B166" t="str">
            <v>-</v>
          </cell>
          <cell r="C166" t="str">
            <v>Housed period</v>
          </cell>
          <cell r="D166" t="str">
            <v>-</v>
          </cell>
          <cell r="E166" t="str">
            <v>Turkeys</v>
          </cell>
          <cell r="F166" t="str">
            <v>Days</v>
          </cell>
          <cell r="G166" t="str">
            <v>cs</v>
          </cell>
          <cell r="H166" t="str">
            <v>-</v>
          </cell>
          <cell r="I166" t="str">
            <v>[enter country-specific source]</v>
          </cell>
          <cell r="K166">
            <v>365</v>
          </cell>
          <cell r="L166">
            <v>365</v>
          </cell>
          <cell r="M166">
            <v>365</v>
          </cell>
          <cell r="N166">
            <v>365</v>
          </cell>
          <cell r="O166">
            <v>365</v>
          </cell>
          <cell r="P166">
            <v>365</v>
          </cell>
          <cell r="Q166">
            <v>365</v>
          </cell>
          <cell r="R166">
            <v>365</v>
          </cell>
          <cell r="S166">
            <v>365</v>
          </cell>
          <cell r="T166">
            <v>365</v>
          </cell>
          <cell r="U166">
            <v>365</v>
          </cell>
          <cell r="V166">
            <v>365</v>
          </cell>
          <cell r="W166">
            <v>365</v>
          </cell>
          <cell r="X166">
            <v>365</v>
          </cell>
          <cell r="Y166">
            <v>365</v>
          </cell>
          <cell r="Z166">
            <v>365</v>
          </cell>
          <cell r="AA166">
            <v>365</v>
          </cell>
          <cell r="AB166">
            <v>365</v>
          </cell>
          <cell r="AC166">
            <v>365</v>
          </cell>
          <cell r="AD166">
            <v>365</v>
          </cell>
          <cell r="AE166">
            <v>365</v>
          </cell>
          <cell r="AF166">
            <v>365</v>
          </cell>
          <cell r="AG166">
            <v>365</v>
          </cell>
          <cell r="AH166">
            <v>365</v>
          </cell>
          <cell r="AI166">
            <v>365</v>
          </cell>
          <cell r="AJ166">
            <v>365</v>
          </cell>
          <cell r="AK166">
            <v>365</v>
          </cell>
          <cell r="AL166">
            <v>365</v>
          </cell>
          <cell r="AM166">
            <v>365</v>
          </cell>
          <cell r="AN166">
            <v>365</v>
          </cell>
          <cell r="AO166">
            <v>365</v>
          </cell>
          <cell r="AP166">
            <v>365</v>
          </cell>
          <cell r="AQ166">
            <v>365</v>
          </cell>
          <cell r="AR166">
            <v>365</v>
          </cell>
          <cell r="AS166">
            <v>365</v>
          </cell>
          <cell r="AT166">
            <v>365</v>
          </cell>
          <cell r="AU166">
            <v>365</v>
          </cell>
          <cell r="AV166">
            <v>365</v>
          </cell>
          <cell r="AW166">
            <v>365</v>
          </cell>
          <cell r="AX166">
            <v>365</v>
          </cell>
          <cell r="AY166">
            <v>365</v>
          </cell>
          <cell r="BB166" t="str">
            <v>[enter country-specific value</v>
          </cell>
        </row>
        <row r="167">
          <cell r="A167" t="str">
            <v>Housed period_Other poultry (ducks)</v>
          </cell>
          <cell r="B167" t="str">
            <v>-</v>
          </cell>
          <cell r="C167" t="str">
            <v>Housed period</v>
          </cell>
          <cell r="D167" t="str">
            <v>-</v>
          </cell>
          <cell r="E167" t="str">
            <v>Other poultry (ducks)</v>
          </cell>
          <cell r="F167" t="str">
            <v>Days</v>
          </cell>
          <cell r="G167" t="str">
            <v>cs</v>
          </cell>
          <cell r="H167" t="str">
            <v>-</v>
          </cell>
          <cell r="I167" t="str">
            <v>[enter country-specific source]</v>
          </cell>
          <cell r="K167">
            <v>365</v>
          </cell>
          <cell r="L167">
            <v>365</v>
          </cell>
          <cell r="M167">
            <v>365</v>
          </cell>
          <cell r="N167">
            <v>365</v>
          </cell>
          <cell r="O167">
            <v>365</v>
          </cell>
          <cell r="P167">
            <v>365</v>
          </cell>
          <cell r="Q167">
            <v>365</v>
          </cell>
          <cell r="R167">
            <v>365</v>
          </cell>
          <cell r="S167">
            <v>365</v>
          </cell>
          <cell r="T167">
            <v>365</v>
          </cell>
          <cell r="U167">
            <v>365</v>
          </cell>
          <cell r="V167">
            <v>365</v>
          </cell>
          <cell r="W167">
            <v>365</v>
          </cell>
          <cell r="X167">
            <v>365</v>
          </cell>
          <cell r="Y167">
            <v>365</v>
          </cell>
          <cell r="Z167">
            <v>365</v>
          </cell>
          <cell r="AA167">
            <v>365</v>
          </cell>
          <cell r="AB167">
            <v>365</v>
          </cell>
          <cell r="AC167">
            <v>365</v>
          </cell>
          <cell r="AD167">
            <v>365</v>
          </cell>
          <cell r="AE167">
            <v>365</v>
          </cell>
          <cell r="AF167">
            <v>365</v>
          </cell>
          <cell r="AG167">
            <v>365</v>
          </cell>
          <cell r="AH167">
            <v>365</v>
          </cell>
          <cell r="AI167">
            <v>365</v>
          </cell>
          <cell r="AJ167">
            <v>365</v>
          </cell>
          <cell r="AK167">
            <v>365</v>
          </cell>
          <cell r="AL167">
            <v>365</v>
          </cell>
          <cell r="AM167">
            <v>365</v>
          </cell>
          <cell r="AN167">
            <v>365</v>
          </cell>
          <cell r="AO167">
            <v>365</v>
          </cell>
          <cell r="AP167">
            <v>365</v>
          </cell>
          <cell r="AQ167">
            <v>365</v>
          </cell>
          <cell r="AR167">
            <v>365</v>
          </cell>
          <cell r="AS167">
            <v>365</v>
          </cell>
          <cell r="AT167">
            <v>365</v>
          </cell>
          <cell r="AU167">
            <v>365</v>
          </cell>
          <cell r="AV167">
            <v>365</v>
          </cell>
          <cell r="AW167">
            <v>365</v>
          </cell>
          <cell r="AX167">
            <v>365</v>
          </cell>
          <cell r="AY167">
            <v>365</v>
          </cell>
          <cell r="BB167" t="str">
            <v>[enter country-specific value</v>
          </cell>
        </row>
        <row r="168">
          <cell r="A168" t="str">
            <v>Housed period_Other poultry (geese)</v>
          </cell>
          <cell r="B168" t="str">
            <v>-</v>
          </cell>
          <cell r="C168" t="str">
            <v>Housed period</v>
          </cell>
          <cell r="D168" t="str">
            <v>-</v>
          </cell>
          <cell r="E168" t="str">
            <v>Other poultry (geese)</v>
          </cell>
          <cell r="F168" t="str">
            <v>Days</v>
          </cell>
          <cell r="G168" t="str">
            <v>cs</v>
          </cell>
          <cell r="H168" t="str">
            <v>-</v>
          </cell>
          <cell r="I168" t="str">
            <v>[enter country-specific source]</v>
          </cell>
          <cell r="K168">
            <v>365</v>
          </cell>
          <cell r="L168">
            <v>365</v>
          </cell>
          <cell r="M168">
            <v>365</v>
          </cell>
          <cell r="N168">
            <v>365</v>
          </cell>
          <cell r="O168">
            <v>365</v>
          </cell>
          <cell r="P168">
            <v>365</v>
          </cell>
          <cell r="Q168">
            <v>365</v>
          </cell>
          <cell r="R168">
            <v>365</v>
          </cell>
          <cell r="S168">
            <v>365</v>
          </cell>
          <cell r="T168">
            <v>365</v>
          </cell>
          <cell r="U168">
            <v>365</v>
          </cell>
          <cell r="V168">
            <v>365</v>
          </cell>
          <cell r="W168">
            <v>365</v>
          </cell>
          <cell r="X168">
            <v>365</v>
          </cell>
          <cell r="Y168">
            <v>365</v>
          </cell>
          <cell r="Z168">
            <v>365</v>
          </cell>
          <cell r="AA168">
            <v>365</v>
          </cell>
          <cell r="AB168">
            <v>365</v>
          </cell>
          <cell r="AC168">
            <v>365</v>
          </cell>
          <cell r="AD168">
            <v>365</v>
          </cell>
          <cell r="AE168">
            <v>365</v>
          </cell>
          <cell r="AF168">
            <v>365</v>
          </cell>
          <cell r="AG168">
            <v>365</v>
          </cell>
          <cell r="AH168">
            <v>365</v>
          </cell>
          <cell r="AI168">
            <v>365</v>
          </cell>
          <cell r="AJ168">
            <v>365</v>
          </cell>
          <cell r="AK168">
            <v>365</v>
          </cell>
          <cell r="AL168">
            <v>365</v>
          </cell>
          <cell r="AM168">
            <v>365</v>
          </cell>
          <cell r="AN168">
            <v>365</v>
          </cell>
          <cell r="AO168">
            <v>365</v>
          </cell>
          <cell r="AP168">
            <v>365</v>
          </cell>
          <cell r="AQ168">
            <v>365</v>
          </cell>
          <cell r="AR168">
            <v>365</v>
          </cell>
          <cell r="AS168">
            <v>365</v>
          </cell>
          <cell r="AT168">
            <v>365</v>
          </cell>
          <cell r="AU168">
            <v>365</v>
          </cell>
          <cell r="AV168">
            <v>365</v>
          </cell>
          <cell r="AW168">
            <v>365</v>
          </cell>
          <cell r="AX168">
            <v>365</v>
          </cell>
          <cell r="AY168">
            <v>365</v>
          </cell>
          <cell r="BB168" t="str">
            <v>[enter country-specific value</v>
          </cell>
        </row>
        <row r="169">
          <cell r="A169" t="str">
            <v>Housed period_Other animals (fur animals)</v>
          </cell>
          <cell r="B169" t="str">
            <v>-</v>
          </cell>
          <cell r="C169" t="str">
            <v>Housed period</v>
          </cell>
          <cell r="D169" t="str">
            <v>-</v>
          </cell>
          <cell r="E169" t="str">
            <v>Other animals (fur animals)</v>
          </cell>
          <cell r="F169" t="str">
            <v>Days</v>
          </cell>
          <cell r="G169" t="str">
            <v>D</v>
          </cell>
          <cell r="H169" t="str">
            <v>-</v>
          </cell>
          <cell r="I169" t="str">
            <v>Table 3.9, 3B, EMEP/EEA Guidebook 2019</v>
          </cell>
          <cell r="K169">
            <v>365</v>
          </cell>
          <cell r="L169">
            <v>365</v>
          </cell>
          <cell r="M169">
            <v>365</v>
          </cell>
          <cell r="N169">
            <v>365</v>
          </cell>
          <cell r="O169">
            <v>365</v>
          </cell>
          <cell r="P169">
            <v>365</v>
          </cell>
          <cell r="Q169">
            <v>365</v>
          </cell>
          <cell r="R169">
            <v>365</v>
          </cell>
          <cell r="S169">
            <v>365</v>
          </cell>
          <cell r="T169">
            <v>365</v>
          </cell>
          <cell r="U169">
            <v>365</v>
          </cell>
          <cell r="V169">
            <v>365</v>
          </cell>
          <cell r="W169">
            <v>365</v>
          </cell>
          <cell r="X169">
            <v>365</v>
          </cell>
          <cell r="Y169">
            <v>365</v>
          </cell>
          <cell r="Z169">
            <v>365</v>
          </cell>
          <cell r="AA169">
            <v>365</v>
          </cell>
          <cell r="AB169">
            <v>365</v>
          </cell>
          <cell r="AC169">
            <v>365</v>
          </cell>
          <cell r="AD169">
            <v>365</v>
          </cell>
          <cell r="AE169">
            <v>365</v>
          </cell>
          <cell r="AF169">
            <v>365</v>
          </cell>
          <cell r="AG169">
            <v>365</v>
          </cell>
          <cell r="AH169">
            <v>365</v>
          </cell>
          <cell r="AI169">
            <v>365</v>
          </cell>
          <cell r="AJ169">
            <v>365</v>
          </cell>
          <cell r="AK169">
            <v>365</v>
          </cell>
          <cell r="AL169">
            <v>365</v>
          </cell>
          <cell r="AM169">
            <v>365</v>
          </cell>
          <cell r="AN169">
            <v>365</v>
          </cell>
          <cell r="AO169">
            <v>365</v>
          </cell>
          <cell r="AP169">
            <v>365</v>
          </cell>
          <cell r="AQ169">
            <v>365</v>
          </cell>
          <cell r="AR169">
            <v>365</v>
          </cell>
          <cell r="AS169">
            <v>365</v>
          </cell>
          <cell r="AT169">
            <v>365</v>
          </cell>
          <cell r="AU169">
            <v>365</v>
          </cell>
          <cell r="AV169">
            <v>365</v>
          </cell>
          <cell r="AW169">
            <v>365</v>
          </cell>
          <cell r="AX169">
            <v>365</v>
          </cell>
          <cell r="AY169">
            <v>365</v>
          </cell>
          <cell r="BB169" t="e">
            <v>#N/A</v>
          </cell>
        </row>
        <row r="170">
          <cell r="A170" t="str">
            <v>Proportion of N excreted as TAN</v>
          </cell>
        </row>
        <row r="171">
          <cell r="A171" t="str">
            <v>Proportion of N excreted as TAN_Dairy cattle</v>
          </cell>
          <cell r="B171" t="str">
            <v>-</v>
          </cell>
          <cell r="C171" t="str">
            <v>Proportion of N excreted as TAN</v>
          </cell>
          <cell r="D171" t="str">
            <v>-</v>
          </cell>
          <cell r="E171" t="str">
            <v>Dairy cattle</v>
          </cell>
          <cell r="F171" t="str">
            <v>Fraction</v>
          </cell>
          <cell r="G171" t="str">
            <v>D</v>
          </cell>
          <cell r="H171" t="str">
            <v>-</v>
          </cell>
          <cell r="I171" t="str">
            <v>Table 3.9, 3B, EMEP/EEA Guidebook 2019</v>
          </cell>
          <cell r="K171">
            <v>0.6</v>
          </cell>
          <cell r="L171">
            <v>0.6</v>
          </cell>
          <cell r="M171">
            <v>0.6</v>
          </cell>
          <cell r="N171">
            <v>0.6</v>
          </cell>
          <cell r="O171">
            <v>0.6</v>
          </cell>
          <cell r="P171">
            <v>0.6</v>
          </cell>
          <cell r="Q171">
            <v>0.6</v>
          </cell>
          <cell r="R171">
            <v>0.6</v>
          </cell>
          <cell r="S171">
            <v>0.6</v>
          </cell>
          <cell r="T171">
            <v>0.6</v>
          </cell>
          <cell r="U171">
            <v>0.6</v>
          </cell>
          <cell r="V171">
            <v>0.6</v>
          </cell>
          <cell r="W171">
            <v>0.6</v>
          </cell>
          <cell r="X171">
            <v>0.6</v>
          </cell>
          <cell r="Y171">
            <v>0.6</v>
          </cell>
          <cell r="Z171">
            <v>0.6</v>
          </cell>
          <cell r="AA171">
            <v>0.6</v>
          </cell>
          <cell r="AB171">
            <v>0.6</v>
          </cell>
          <cell r="AC171">
            <v>0.6</v>
          </cell>
          <cell r="AD171">
            <v>0.6</v>
          </cell>
          <cell r="AE171">
            <v>0.6</v>
          </cell>
          <cell r="AF171">
            <v>0.6</v>
          </cell>
          <cell r="AG171">
            <v>0.6</v>
          </cell>
          <cell r="AH171">
            <v>0.6</v>
          </cell>
          <cell r="AI171">
            <v>0.6</v>
          </cell>
          <cell r="AJ171">
            <v>0.6</v>
          </cell>
          <cell r="AK171">
            <v>0.6</v>
          </cell>
          <cell r="AL171">
            <v>0.6</v>
          </cell>
          <cell r="AM171">
            <v>0.6</v>
          </cell>
          <cell r="AN171">
            <v>0.6</v>
          </cell>
          <cell r="AO171">
            <v>0.6</v>
          </cell>
          <cell r="AP171">
            <v>0.6</v>
          </cell>
          <cell r="AQ171">
            <v>0.6</v>
          </cell>
          <cell r="AR171">
            <v>0.6</v>
          </cell>
          <cell r="AS171">
            <v>0.6</v>
          </cell>
          <cell r="AT171">
            <v>0.6</v>
          </cell>
          <cell r="AU171">
            <v>0.6</v>
          </cell>
          <cell r="AV171">
            <v>0.6</v>
          </cell>
          <cell r="AW171">
            <v>0.6</v>
          </cell>
          <cell r="AX171">
            <v>0.6</v>
          </cell>
          <cell r="AY171">
            <v>0.6</v>
          </cell>
          <cell r="BB171" t="e">
            <v>#N/A</v>
          </cell>
        </row>
        <row r="172">
          <cell r="A172" t="str">
            <v>Proportion of N excreted as TAN_Non-dairy cattle</v>
          </cell>
          <cell r="B172" t="str">
            <v>-</v>
          </cell>
          <cell r="C172" t="str">
            <v>Proportion of N excreted as TAN</v>
          </cell>
          <cell r="D172" t="str">
            <v>-</v>
          </cell>
          <cell r="E172" t="str">
            <v>Non-dairy cattle</v>
          </cell>
          <cell r="F172" t="str">
            <v>Fraction</v>
          </cell>
          <cell r="G172" t="str">
            <v>D</v>
          </cell>
          <cell r="H172" t="str">
            <v>-</v>
          </cell>
          <cell r="I172" t="str">
            <v>Table 3.9, 3B, EMEP/EEA Guidebook 2019</v>
          </cell>
          <cell r="K172">
            <v>0.6</v>
          </cell>
          <cell r="L172">
            <v>0.6</v>
          </cell>
          <cell r="M172">
            <v>0.6</v>
          </cell>
          <cell r="N172">
            <v>0.6</v>
          </cell>
          <cell r="O172">
            <v>0.6</v>
          </cell>
          <cell r="P172">
            <v>0.6</v>
          </cell>
          <cell r="Q172">
            <v>0.6</v>
          </cell>
          <cell r="R172">
            <v>0.6</v>
          </cell>
          <cell r="S172">
            <v>0.6</v>
          </cell>
          <cell r="T172">
            <v>0.6</v>
          </cell>
          <cell r="U172">
            <v>0.6</v>
          </cell>
          <cell r="V172">
            <v>0.6</v>
          </cell>
          <cell r="W172">
            <v>0.6</v>
          </cell>
          <cell r="X172">
            <v>0.6</v>
          </cell>
          <cell r="Y172">
            <v>0.6</v>
          </cell>
          <cell r="Z172">
            <v>0.6</v>
          </cell>
          <cell r="AA172">
            <v>0.6</v>
          </cell>
          <cell r="AB172">
            <v>0.6</v>
          </cell>
          <cell r="AC172">
            <v>0.6</v>
          </cell>
          <cell r="AD172">
            <v>0.6</v>
          </cell>
          <cell r="AE172">
            <v>0.6</v>
          </cell>
          <cell r="AF172">
            <v>0.6</v>
          </cell>
          <cell r="AG172">
            <v>0.6</v>
          </cell>
          <cell r="AH172">
            <v>0.6</v>
          </cell>
          <cell r="AI172">
            <v>0.6</v>
          </cell>
          <cell r="AJ172">
            <v>0.6</v>
          </cell>
          <cell r="AK172">
            <v>0.6</v>
          </cell>
          <cell r="AL172">
            <v>0.6</v>
          </cell>
          <cell r="AM172">
            <v>0.6</v>
          </cell>
          <cell r="AN172">
            <v>0.6</v>
          </cell>
          <cell r="AO172">
            <v>0.6</v>
          </cell>
          <cell r="AP172">
            <v>0.6</v>
          </cell>
          <cell r="AQ172">
            <v>0.6</v>
          </cell>
          <cell r="AR172">
            <v>0.6</v>
          </cell>
          <cell r="AS172">
            <v>0.6</v>
          </cell>
          <cell r="AT172">
            <v>0.6</v>
          </cell>
          <cell r="AU172">
            <v>0.6</v>
          </cell>
          <cell r="AV172">
            <v>0.6</v>
          </cell>
          <cell r="AW172">
            <v>0.6</v>
          </cell>
          <cell r="AX172">
            <v>0.6</v>
          </cell>
          <cell r="AY172">
            <v>0.6</v>
          </cell>
          <cell r="BB172" t="e">
            <v>#N/A</v>
          </cell>
        </row>
        <row r="173">
          <cell r="A173" t="str">
            <v>Proportion of N excreted as TAN_Non-dairy cattle (calves)</v>
          </cell>
          <cell r="B173" t="str">
            <v>-</v>
          </cell>
          <cell r="C173" t="str">
            <v>Proportion of N excreted as TAN</v>
          </cell>
          <cell r="D173" t="str">
            <v>-</v>
          </cell>
          <cell r="E173" t="str">
            <v>Non-dairy cattle (calves)</v>
          </cell>
          <cell r="F173" t="str">
            <v>Fraction</v>
          </cell>
          <cell r="G173" t="str">
            <v>D</v>
          </cell>
          <cell r="H173" t="str">
            <v>-</v>
          </cell>
          <cell r="I173" t="str">
            <v>Table 3.9, 3B, EMEP/EEA Guidebook 2019</v>
          </cell>
          <cell r="K173">
            <v>0.6</v>
          </cell>
          <cell r="L173">
            <v>0.6</v>
          </cell>
          <cell r="M173">
            <v>0.6</v>
          </cell>
          <cell r="N173">
            <v>0.6</v>
          </cell>
          <cell r="O173">
            <v>0.6</v>
          </cell>
          <cell r="P173">
            <v>0.6</v>
          </cell>
          <cell r="Q173">
            <v>0.6</v>
          </cell>
          <cell r="R173">
            <v>0.6</v>
          </cell>
          <cell r="S173">
            <v>0.6</v>
          </cell>
          <cell r="T173">
            <v>0.6</v>
          </cell>
          <cell r="U173">
            <v>0.6</v>
          </cell>
          <cell r="V173">
            <v>0.6</v>
          </cell>
          <cell r="W173">
            <v>0.6</v>
          </cell>
          <cell r="X173">
            <v>0.6</v>
          </cell>
          <cell r="Y173">
            <v>0.6</v>
          </cell>
          <cell r="Z173">
            <v>0.6</v>
          </cell>
          <cell r="AA173">
            <v>0.6</v>
          </cell>
          <cell r="AB173">
            <v>0.6</v>
          </cell>
          <cell r="AC173">
            <v>0.6</v>
          </cell>
          <cell r="AD173">
            <v>0.6</v>
          </cell>
          <cell r="AE173">
            <v>0.6</v>
          </cell>
          <cell r="AF173">
            <v>0.6</v>
          </cell>
          <cell r="AG173">
            <v>0.6</v>
          </cell>
          <cell r="AH173">
            <v>0.6</v>
          </cell>
          <cell r="AI173">
            <v>0.6</v>
          </cell>
          <cell r="AJ173">
            <v>0.6</v>
          </cell>
          <cell r="AK173">
            <v>0.6</v>
          </cell>
          <cell r="AL173">
            <v>0.6</v>
          </cell>
          <cell r="AM173">
            <v>0.6</v>
          </cell>
          <cell r="AN173">
            <v>0.6</v>
          </cell>
          <cell r="AO173">
            <v>0.6</v>
          </cell>
          <cell r="AP173">
            <v>0.6</v>
          </cell>
          <cell r="AQ173">
            <v>0.6</v>
          </cell>
          <cell r="AR173">
            <v>0.6</v>
          </cell>
          <cell r="AS173">
            <v>0.6</v>
          </cell>
          <cell r="AT173">
            <v>0.6</v>
          </cell>
          <cell r="AU173">
            <v>0.6</v>
          </cell>
          <cell r="AV173">
            <v>0.6</v>
          </cell>
          <cell r="AW173">
            <v>0.6</v>
          </cell>
          <cell r="AX173">
            <v>0.6</v>
          </cell>
          <cell r="AY173">
            <v>0.6</v>
          </cell>
          <cell r="BB173" t="e">
            <v>#N/A</v>
          </cell>
        </row>
        <row r="174">
          <cell r="A174" t="str">
            <v>Proportion of N excreted as TAN_Sheep</v>
          </cell>
          <cell r="B174" t="str">
            <v>-</v>
          </cell>
          <cell r="C174" t="str">
            <v>Proportion of N excreted as TAN</v>
          </cell>
          <cell r="D174" t="str">
            <v>-</v>
          </cell>
          <cell r="E174" t="str">
            <v>Sheep</v>
          </cell>
          <cell r="F174" t="str">
            <v>Fraction</v>
          </cell>
          <cell r="G174" t="str">
            <v>D</v>
          </cell>
          <cell r="H174" t="str">
            <v>-</v>
          </cell>
          <cell r="I174" t="str">
            <v>Table 3.9, 3B, EMEP/EEA Guidebook 2019</v>
          </cell>
          <cell r="K174">
            <v>0.5</v>
          </cell>
          <cell r="L174">
            <v>0.5</v>
          </cell>
          <cell r="M174">
            <v>0.5</v>
          </cell>
          <cell r="N174">
            <v>0.5</v>
          </cell>
          <cell r="O174">
            <v>0.5</v>
          </cell>
          <cell r="P174">
            <v>0.5</v>
          </cell>
          <cell r="Q174">
            <v>0.5</v>
          </cell>
          <cell r="R174">
            <v>0.5</v>
          </cell>
          <cell r="S174">
            <v>0.5</v>
          </cell>
          <cell r="T174">
            <v>0.5</v>
          </cell>
          <cell r="U174">
            <v>0.5</v>
          </cell>
          <cell r="V174">
            <v>0.5</v>
          </cell>
          <cell r="W174">
            <v>0.5</v>
          </cell>
          <cell r="X174">
            <v>0.5</v>
          </cell>
          <cell r="Y174">
            <v>0.5</v>
          </cell>
          <cell r="Z174">
            <v>0.5</v>
          </cell>
          <cell r="AA174">
            <v>0.5</v>
          </cell>
          <cell r="AB174">
            <v>0.5</v>
          </cell>
          <cell r="AC174">
            <v>0.5</v>
          </cell>
          <cell r="AD174">
            <v>0.5</v>
          </cell>
          <cell r="AE174">
            <v>0.5</v>
          </cell>
          <cell r="AF174">
            <v>0.5</v>
          </cell>
          <cell r="AG174">
            <v>0.5</v>
          </cell>
          <cell r="AH174">
            <v>0.5</v>
          </cell>
          <cell r="AI174">
            <v>0.5</v>
          </cell>
          <cell r="AJ174">
            <v>0.5</v>
          </cell>
          <cell r="AK174">
            <v>0.5</v>
          </cell>
          <cell r="AL174">
            <v>0.5</v>
          </cell>
          <cell r="AM174">
            <v>0.5</v>
          </cell>
          <cell r="AN174">
            <v>0.5</v>
          </cell>
          <cell r="AO174">
            <v>0.5</v>
          </cell>
          <cell r="AP174">
            <v>0.5</v>
          </cell>
          <cell r="AQ174">
            <v>0.5</v>
          </cell>
          <cell r="AR174">
            <v>0.5</v>
          </cell>
          <cell r="AS174">
            <v>0.5</v>
          </cell>
          <cell r="AT174">
            <v>0.5</v>
          </cell>
          <cell r="AU174">
            <v>0.5</v>
          </cell>
          <cell r="AV174">
            <v>0.5</v>
          </cell>
          <cell r="AW174">
            <v>0.5</v>
          </cell>
          <cell r="AX174">
            <v>0.5</v>
          </cell>
          <cell r="AY174">
            <v>0.5</v>
          </cell>
          <cell r="BB174" t="e">
            <v>#N/A</v>
          </cell>
        </row>
        <row r="175">
          <cell r="A175" t="str">
            <v>Proportion of N excreted as TAN_Swine (finishing pigs)</v>
          </cell>
          <cell r="B175" t="str">
            <v>-</v>
          </cell>
          <cell r="C175" t="str">
            <v>Proportion of N excreted as TAN</v>
          </cell>
          <cell r="D175" t="str">
            <v>-</v>
          </cell>
          <cell r="E175" t="str">
            <v>Swine (finishing pigs)</v>
          </cell>
          <cell r="F175" t="str">
            <v>Fraction</v>
          </cell>
          <cell r="G175" t="str">
            <v>D</v>
          </cell>
          <cell r="H175" t="str">
            <v>-</v>
          </cell>
          <cell r="I175" t="str">
            <v>Table 3.9, 3B, EMEP/EEA Guidebook 2019</v>
          </cell>
          <cell r="K175">
            <v>0.7</v>
          </cell>
          <cell r="L175">
            <v>0.7</v>
          </cell>
          <cell r="M175">
            <v>0.7</v>
          </cell>
          <cell r="N175">
            <v>0.7</v>
          </cell>
          <cell r="O175">
            <v>0.7</v>
          </cell>
          <cell r="P175">
            <v>0.7</v>
          </cell>
          <cell r="Q175">
            <v>0.7</v>
          </cell>
          <cell r="R175">
            <v>0.7</v>
          </cell>
          <cell r="S175">
            <v>0.7</v>
          </cell>
          <cell r="T175">
            <v>0.7</v>
          </cell>
          <cell r="U175">
            <v>0.7</v>
          </cell>
          <cell r="V175">
            <v>0.7</v>
          </cell>
          <cell r="W175">
            <v>0.7</v>
          </cell>
          <cell r="X175">
            <v>0.7</v>
          </cell>
          <cell r="Y175">
            <v>0.7</v>
          </cell>
          <cell r="Z175">
            <v>0.7</v>
          </cell>
          <cell r="AA175">
            <v>0.7</v>
          </cell>
          <cell r="AB175">
            <v>0.7</v>
          </cell>
          <cell r="AC175">
            <v>0.7</v>
          </cell>
          <cell r="AD175">
            <v>0.7</v>
          </cell>
          <cell r="AE175">
            <v>0.7</v>
          </cell>
          <cell r="AF175">
            <v>0.7</v>
          </cell>
          <cell r="AG175">
            <v>0.7</v>
          </cell>
          <cell r="AH175">
            <v>0.7</v>
          </cell>
          <cell r="AI175">
            <v>0.7</v>
          </cell>
          <cell r="AJ175">
            <v>0.7</v>
          </cell>
          <cell r="AK175">
            <v>0.7</v>
          </cell>
          <cell r="AL175">
            <v>0.7</v>
          </cell>
          <cell r="AM175">
            <v>0.7</v>
          </cell>
          <cell r="AN175">
            <v>0.7</v>
          </cell>
          <cell r="AO175">
            <v>0.7</v>
          </cell>
          <cell r="AP175">
            <v>0.7</v>
          </cell>
          <cell r="AQ175">
            <v>0.7</v>
          </cell>
          <cell r="AR175">
            <v>0.7</v>
          </cell>
          <cell r="AS175">
            <v>0.7</v>
          </cell>
          <cell r="AT175">
            <v>0.7</v>
          </cell>
          <cell r="AU175">
            <v>0.7</v>
          </cell>
          <cell r="AV175">
            <v>0.7</v>
          </cell>
          <cell r="AW175">
            <v>0.7</v>
          </cell>
          <cell r="AX175">
            <v>0.7</v>
          </cell>
          <cell r="AY175">
            <v>0.7</v>
          </cell>
          <cell r="BB175" t="e">
            <v>#N/A</v>
          </cell>
        </row>
        <row r="176">
          <cell r="A176" t="str">
            <v>Proportion of N excreted as TAN_Swine (sows)</v>
          </cell>
          <cell r="B176" t="str">
            <v>-</v>
          </cell>
          <cell r="C176" t="str">
            <v>Proportion of N excreted as TAN</v>
          </cell>
          <cell r="D176" t="str">
            <v>-</v>
          </cell>
          <cell r="E176" t="str">
            <v>Swine (sows)</v>
          </cell>
          <cell r="F176" t="str">
            <v>Fraction</v>
          </cell>
          <cell r="G176" t="str">
            <v>D</v>
          </cell>
          <cell r="H176" t="str">
            <v>-</v>
          </cell>
          <cell r="I176" t="str">
            <v>Table 3.9, 3B, EMEP/EEA Guidebook 2019</v>
          </cell>
          <cell r="K176">
            <v>0.7</v>
          </cell>
          <cell r="L176">
            <v>0.7</v>
          </cell>
          <cell r="M176">
            <v>0.7</v>
          </cell>
          <cell r="N176">
            <v>0.7</v>
          </cell>
          <cell r="O176">
            <v>0.7</v>
          </cell>
          <cell r="P176">
            <v>0.7</v>
          </cell>
          <cell r="Q176">
            <v>0.7</v>
          </cell>
          <cell r="R176">
            <v>0.7</v>
          </cell>
          <cell r="S176">
            <v>0.7</v>
          </cell>
          <cell r="T176">
            <v>0.7</v>
          </cell>
          <cell r="U176">
            <v>0.7</v>
          </cell>
          <cell r="V176">
            <v>0.7</v>
          </cell>
          <cell r="W176">
            <v>0.7</v>
          </cell>
          <cell r="X176">
            <v>0.7</v>
          </cell>
          <cell r="Y176">
            <v>0.7</v>
          </cell>
          <cell r="Z176">
            <v>0.7</v>
          </cell>
          <cell r="AA176">
            <v>0.7</v>
          </cell>
          <cell r="AB176">
            <v>0.7</v>
          </cell>
          <cell r="AC176">
            <v>0.7</v>
          </cell>
          <cell r="AD176">
            <v>0.7</v>
          </cell>
          <cell r="AE176">
            <v>0.7</v>
          </cell>
          <cell r="AF176">
            <v>0.7</v>
          </cell>
          <cell r="AG176">
            <v>0.7</v>
          </cell>
          <cell r="AH176">
            <v>0.7</v>
          </cell>
          <cell r="AI176">
            <v>0.7</v>
          </cell>
          <cell r="AJ176">
            <v>0.7</v>
          </cell>
          <cell r="AK176">
            <v>0.7</v>
          </cell>
          <cell r="AL176">
            <v>0.7</v>
          </cell>
          <cell r="AM176">
            <v>0.7</v>
          </cell>
          <cell r="AN176">
            <v>0.7</v>
          </cell>
          <cell r="AO176">
            <v>0.7</v>
          </cell>
          <cell r="AP176">
            <v>0.7</v>
          </cell>
          <cell r="AQ176">
            <v>0.7</v>
          </cell>
          <cell r="AR176">
            <v>0.7</v>
          </cell>
          <cell r="AS176">
            <v>0.7</v>
          </cell>
          <cell r="AT176">
            <v>0.7</v>
          </cell>
          <cell r="AU176">
            <v>0.7</v>
          </cell>
          <cell r="AV176">
            <v>0.7</v>
          </cell>
          <cell r="AW176">
            <v>0.7</v>
          </cell>
          <cell r="AX176">
            <v>0.7</v>
          </cell>
          <cell r="AY176">
            <v>0.7</v>
          </cell>
          <cell r="BB176" t="e">
            <v>#N/A</v>
          </cell>
        </row>
        <row r="177">
          <cell r="A177" t="str">
            <v>Proportion of N excreted as TAN_Buffalo</v>
          </cell>
          <cell r="B177" t="str">
            <v>-</v>
          </cell>
          <cell r="C177" t="str">
            <v>Proportion of N excreted as TAN</v>
          </cell>
          <cell r="D177" t="str">
            <v>-</v>
          </cell>
          <cell r="E177" t="str">
            <v>Buffalo</v>
          </cell>
          <cell r="F177" t="str">
            <v>Fraction</v>
          </cell>
          <cell r="G177" t="str">
            <v>D</v>
          </cell>
          <cell r="H177" t="str">
            <v>-</v>
          </cell>
          <cell r="I177" t="str">
            <v>Table 3.9, 3B, EMEP/EEA Guidebook 2019</v>
          </cell>
          <cell r="K177">
            <v>0.5</v>
          </cell>
          <cell r="L177">
            <v>0.5</v>
          </cell>
          <cell r="M177">
            <v>0.5</v>
          </cell>
          <cell r="N177">
            <v>0.5</v>
          </cell>
          <cell r="O177">
            <v>0.5</v>
          </cell>
          <cell r="P177">
            <v>0.5</v>
          </cell>
          <cell r="Q177">
            <v>0.5</v>
          </cell>
          <cell r="R177">
            <v>0.5</v>
          </cell>
          <cell r="S177">
            <v>0.5</v>
          </cell>
          <cell r="T177">
            <v>0.5</v>
          </cell>
          <cell r="U177">
            <v>0.5</v>
          </cell>
          <cell r="V177">
            <v>0.5</v>
          </cell>
          <cell r="W177">
            <v>0.5</v>
          </cell>
          <cell r="X177">
            <v>0.5</v>
          </cell>
          <cell r="Y177">
            <v>0.5</v>
          </cell>
          <cell r="Z177">
            <v>0.5</v>
          </cell>
          <cell r="AA177">
            <v>0.5</v>
          </cell>
          <cell r="AB177">
            <v>0.5</v>
          </cell>
          <cell r="AC177">
            <v>0.5</v>
          </cell>
          <cell r="AD177">
            <v>0.5</v>
          </cell>
          <cell r="AE177">
            <v>0.5</v>
          </cell>
          <cell r="AF177">
            <v>0.5</v>
          </cell>
          <cell r="AG177">
            <v>0.5</v>
          </cell>
          <cell r="AH177">
            <v>0.5</v>
          </cell>
          <cell r="AI177">
            <v>0.5</v>
          </cell>
          <cell r="AJ177">
            <v>0.5</v>
          </cell>
          <cell r="AK177">
            <v>0.5</v>
          </cell>
          <cell r="AL177">
            <v>0.5</v>
          </cell>
          <cell r="AM177">
            <v>0.5</v>
          </cell>
          <cell r="AN177">
            <v>0.5</v>
          </cell>
          <cell r="AO177">
            <v>0.5</v>
          </cell>
          <cell r="AP177">
            <v>0.5</v>
          </cell>
          <cell r="AQ177">
            <v>0.5</v>
          </cell>
          <cell r="AR177">
            <v>0.5</v>
          </cell>
          <cell r="AS177">
            <v>0.5</v>
          </cell>
          <cell r="AT177">
            <v>0.5</v>
          </cell>
          <cell r="AU177">
            <v>0.5</v>
          </cell>
          <cell r="AV177">
            <v>0.5</v>
          </cell>
          <cell r="AW177">
            <v>0.5</v>
          </cell>
          <cell r="AX177">
            <v>0.5</v>
          </cell>
          <cell r="AY177">
            <v>0.5</v>
          </cell>
          <cell r="BB177" t="e">
            <v>#N/A</v>
          </cell>
        </row>
        <row r="178">
          <cell r="A178" t="str">
            <v>Proportion of N excreted as TAN_Goats</v>
          </cell>
          <cell r="B178" t="str">
            <v>-</v>
          </cell>
          <cell r="C178" t="str">
            <v>Proportion of N excreted as TAN</v>
          </cell>
          <cell r="D178" t="str">
            <v>-</v>
          </cell>
          <cell r="E178" t="str">
            <v>Goats</v>
          </cell>
          <cell r="F178" t="str">
            <v>Fraction</v>
          </cell>
          <cell r="G178" t="str">
            <v>D</v>
          </cell>
          <cell r="H178" t="str">
            <v>-</v>
          </cell>
          <cell r="I178" t="str">
            <v>Table 3.9, 3B, EMEP/EEA Guidebook 2019</v>
          </cell>
          <cell r="K178">
            <v>0.5</v>
          </cell>
          <cell r="L178">
            <v>0.5</v>
          </cell>
          <cell r="M178">
            <v>0.5</v>
          </cell>
          <cell r="N178">
            <v>0.5</v>
          </cell>
          <cell r="O178">
            <v>0.5</v>
          </cell>
          <cell r="P178">
            <v>0.5</v>
          </cell>
          <cell r="Q178">
            <v>0.5</v>
          </cell>
          <cell r="R178">
            <v>0.5</v>
          </cell>
          <cell r="S178">
            <v>0.5</v>
          </cell>
          <cell r="T178">
            <v>0.5</v>
          </cell>
          <cell r="U178">
            <v>0.5</v>
          </cell>
          <cell r="V178">
            <v>0.5</v>
          </cell>
          <cell r="W178">
            <v>0.5</v>
          </cell>
          <cell r="X178">
            <v>0.5</v>
          </cell>
          <cell r="Y178">
            <v>0.5</v>
          </cell>
          <cell r="Z178">
            <v>0.5</v>
          </cell>
          <cell r="AA178">
            <v>0.5</v>
          </cell>
          <cell r="AB178">
            <v>0.5</v>
          </cell>
          <cell r="AC178">
            <v>0.5</v>
          </cell>
          <cell r="AD178">
            <v>0.5</v>
          </cell>
          <cell r="AE178">
            <v>0.5</v>
          </cell>
          <cell r="AF178">
            <v>0.5</v>
          </cell>
          <cell r="AG178">
            <v>0.5</v>
          </cell>
          <cell r="AH178">
            <v>0.5</v>
          </cell>
          <cell r="AI178">
            <v>0.5</v>
          </cell>
          <cell r="AJ178">
            <v>0.5</v>
          </cell>
          <cell r="AK178">
            <v>0.5</v>
          </cell>
          <cell r="AL178">
            <v>0.5</v>
          </cell>
          <cell r="AM178">
            <v>0.5</v>
          </cell>
          <cell r="AN178">
            <v>0.5</v>
          </cell>
          <cell r="AO178">
            <v>0.5</v>
          </cell>
          <cell r="AP178">
            <v>0.5</v>
          </cell>
          <cell r="AQ178">
            <v>0.5</v>
          </cell>
          <cell r="AR178">
            <v>0.5</v>
          </cell>
          <cell r="AS178">
            <v>0.5</v>
          </cell>
          <cell r="AT178">
            <v>0.5</v>
          </cell>
          <cell r="AU178">
            <v>0.5</v>
          </cell>
          <cell r="AV178">
            <v>0.5</v>
          </cell>
          <cell r="AW178">
            <v>0.5</v>
          </cell>
          <cell r="AX178">
            <v>0.5</v>
          </cell>
          <cell r="AY178">
            <v>0.5</v>
          </cell>
          <cell r="BB178" t="e">
            <v>#N/A</v>
          </cell>
        </row>
        <row r="179">
          <cell r="A179" t="str">
            <v>Proportion of N excreted as TAN_Horses</v>
          </cell>
          <cell r="B179" t="str">
            <v>-</v>
          </cell>
          <cell r="C179" t="str">
            <v>Proportion of N excreted as TAN</v>
          </cell>
          <cell r="D179" t="str">
            <v>-</v>
          </cell>
          <cell r="E179" t="str">
            <v>Horses</v>
          </cell>
          <cell r="F179" t="str">
            <v>Fraction</v>
          </cell>
          <cell r="G179" t="str">
            <v>D</v>
          </cell>
          <cell r="H179" t="str">
            <v>-</v>
          </cell>
          <cell r="I179" t="str">
            <v>Table 3.9, 3B, EMEP/EEA Guidebook 2019</v>
          </cell>
          <cell r="K179">
            <v>0.6</v>
          </cell>
          <cell r="L179">
            <v>0.6</v>
          </cell>
          <cell r="M179">
            <v>0.6</v>
          </cell>
          <cell r="N179">
            <v>0.6</v>
          </cell>
          <cell r="O179">
            <v>0.6</v>
          </cell>
          <cell r="P179">
            <v>0.6</v>
          </cell>
          <cell r="Q179">
            <v>0.6</v>
          </cell>
          <cell r="R179">
            <v>0.6</v>
          </cell>
          <cell r="S179">
            <v>0.6</v>
          </cell>
          <cell r="T179">
            <v>0.6</v>
          </cell>
          <cell r="U179">
            <v>0.6</v>
          </cell>
          <cell r="V179">
            <v>0.6</v>
          </cell>
          <cell r="W179">
            <v>0.6</v>
          </cell>
          <cell r="X179">
            <v>0.6</v>
          </cell>
          <cell r="Y179">
            <v>0.6</v>
          </cell>
          <cell r="Z179">
            <v>0.6</v>
          </cell>
          <cell r="AA179">
            <v>0.6</v>
          </cell>
          <cell r="AB179">
            <v>0.6</v>
          </cell>
          <cell r="AC179">
            <v>0.6</v>
          </cell>
          <cell r="AD179">
            <v>0.6</v>
          </cell>
          <cell r="AE179">
            <v>0.6</v>
          </cell>
          <cell r="AF179">
            <v>0.6</v>
          </cell>
          <cell r="AG179">
            <v>0.6</v>
          </cell>
          <cell r="AH179">
            <v>0.6</v>
          </cell>
          <cell r="AI179">
            <v>0.6</v>
          </cell>
          <cell r="AJ179">
            <v>0.6</v>
          </cell>
          <cell r="AK179">
            <v>0.6</v>
          </cell>
          <cell r="AL179">
            <v>0.6</v>
          </cell>
          <cell r="AM179">
            <v>0.6</v>
          </cell>
          <cell r="AN179">
            <v>0.6</v>
          </cell>
          <cell r="AO179">
            <v>0.6</v>
          </cell>
          <cell r="AP179">
            <v>0.6</v>
          </cell>
          <cell r="AQ179">
            <v>0.6</v>
          </cell>
          <cell r="AR179">
            <v>0.6</v>
          </cell>
          <cell r="AS179">
            <v>0.6</v>
          </cell>
          <cell r="AT179">
            <v>0.6</v>
          </cell>
          <cell r="AU179">
            <v>0.6</v>
          </cell>
          <cell r="AV179">
            <v>0.6</v>
          </cell>
          <cell r="AW179">
            <v>0.6</v>
          </cell>
          <cell r="AX179">
            <v>0.6</v>
          </cell>
          <cell r="AY179">
            <v>0.6</v>
          </cell>
          <cell r="BB179" t="e">
            <v>#N/A</v>
          </cell>
        </row>
        <row r="180">
          <cell r="A180" t="str">
            <v>Proportion of N excreted as TAN_Mules and asses</v>
          </cell>
          <cell r="B180" t="str">
            <v>-</v>
          </cell>
          <cell r="C180" t="str">
            <v>Proportion of N excreted as TAN</v>
          </cell>
          <cell r="D180" t="str">
            <v>-</v>
          </cell>
          <cell r="E180" t="str">
            <v>Mules and asses</v>
          </cell>
          <cell r="F180" t="str">
            <v>Fraction</v>
          </cell>
          <cell r="G180" t="str">
            <v>D</v>
          </cell>
          <cell r="H180" t="str">
            <v>-</v>
          </cell>
          <cell r="I180" t="str">
            <v>Table 3.9, 3B, EMEP/EEA Guidebook 2019</v>
          </cell>
          <cell r="K180">
            <v>0.6</v>
          </cell>
          <cell r="L180">
            <v>0.6</v>
          </cell>
          <cell r="M180">
            <v>0.6</v>
          </cell>
          <cell r="N180">
            <v>0.6</v>
          </cell>
          <cell r="O180">
            <v>0.6</v>
          </cell>
          <cell r="P180">
            <v>0.6</v>
          </cell>
          <cell r="Q180">
            <v>0.6</v>
          </cell>
          <cell r="R180">
            <v>0.6</v>
          </cell>
          <cell r="S180">
            <v>0.6</v>
          </cell>
          <cell r="T180">
            <v>0.6</v>
          </cell>
          <cell r="U180">
            <v>0.6</v>
          </cell>
          <cell r="V180">
            <v>0.6</v>
          </cell>
          <cell r="W180">
            <v>0.6</v>
          </cell>
          <cell r="X180">
            <v>0.6</v>
          </cell>
          <cell r="Y180">
            <v>0.6</v>
          </cell>
          <cell r="Z180">
            <v>0.6</v>
          </cell>
          <cell r="AA180">
            <v>0.6</v>
          </cell>
          <cell r="AB180">
            <v>0.6</v>
          </cell>
          <cell r="AC180">
            <v>0.6</v>
          </cell>
          <cell r="AD180">
            <v>0.6</v>
          </cell>
          <cell r="AE180">
            <v>0.6</v>
          </cell>
          <cell r="AF180">
            <v>0.6</v>
          </cell>
          <cell r="AG180">
            <v>0.6</v>
          </cell>
          <cell r="AH180">
            <v>0.6</v>
          </cell>
          <cell r="AI180">
            <v>0.6</v>
          </cell>
          <cell r="AJ180">
            <v>0.6</v>
          </cell>
          <cell r="AK180">
            <v>0.6</v>
          </cell>
          <cell r="AL180">
            <v>0.6</v>
          </cell>
          <cell r="AM180">
            <v>0.6</v>
          </cell>
          <cell r="AN180">
            <v>0.6</v>
          </cell>
          <cell r="AO180">
            <v>0.6</v>
          </cell>
          <cell r="AP180">
            <v>0.6</v>
          </cell>
          <cell r="AQ180">
            <v>0.6</v>
          </cell>
          <cell r="AR180">
            <v>0.6</v>
          </cell>
          <cell r="AS180">
            <v>0.6</v>
          </cell>
          <cell r="AT180">
            <v>0.6</v>
          </cell>
          <cell r="AU180">
            <v>0.6</v>
          </cell>
          <cell r="AV180">
            <v>0.6</v>
          </cell>
          <cell r="AW180">
            <v>0.6</v>
          </cell>
          <cell r="AX180">
            <v>0.6</v>
          </cell>
          <cell r="AY180">
            <v>0.6</v>
          </cell>
          <cell r="BB180" t="e">
            <v>#N/A</v>
          </cell>
        </row>
        <row r="181">
          <cell r="A181" t="str">
            <v>Proportion of N excreted as TAN_Laying hens</v>
          </cell>
          <cell r="B181" t="str">
            <v>-</v>
          </cell>
          <cell r="C181" t="str">
            <v>Proportion of N excreted as TAN</v>
          </cell>
          <cell r="D181" t="str">
            <v>-</v>
          </cell>
          <cell r="E181" t="str">
            <v>Laying hens</v>
          </cell>
          <cell r="F181" t="str">
            <v>Fraction</v>
          </cell>
          <cell r="G181" t="str">
            <v>D</v>
          </cell>
          <cell r="H181" t="str">
            <v>-</v>
          </cell>
          <cell r="I181" t="str">
            <v>Table 3.9, 3B, EMEP/EEA Guidebook 2019</v>
          </cell>
          <cell r="K181">
            <v>0.7</v>
          </cell>
          <cell r="L181">
            <v>0.7</v>
          </cell>
          <cell r="M181">
            <v>0.7</v>
          </cell>
          <cell r="N181">
            <v>0.7</v>
          </cell>
          <cell r="O181">
            <v>0.7</v>
          </cell>
          <cell r="P181">
            <v>0.7</v>
          </cell>
          <cell r="Q181">
            <v>0.7</v>
          </cell>
          <cell r="R181">
            <v>0.7</v>
          </cell>
          <cell r="S181">
            <v>0.7</v>
          </cell>
          <cell r="T181">
            <v>0.7</v>
          </cell>
          <cell r="U181">
            <v>0.7</v>
          </cell>
          <cell r="V181">
            <v>0.7</v>
          </cell>
          <cell r="W181">
            <v>0.7</v>
          </cell>
          <cell r="X181">
            <v>0.7</v>
          </cell>
          <cell r="Y181">
            <v>0.7</v>
          </cell>
          <cell r="Z181">
            <v>0.7</v>
          </cell>
          <cell r="AA181">
            <v>0.7</v>
          </cell>
          <cell r="AB181">
            <v>0.7</v>
          </cell>
          <cell r="AC181">
            <v>0.7</v>
          </cell>
          <cell r="AD181">
            <v>0.7</v>
          </cell>
          <cell r="AE181">
            <v>0.7</v>
          </cell>
          <cell r="AF181">
            <v>0.7</v>
          </cell>
          <cell r="AG181">
            <v>0.7</v>
          </cell>
          <cell r="AH181">
            <v>0.7</v>
          </cell>
          <cell r="AI181">
            <v>0.7</v>
          </cell>
          <cell r="AJ181">
            <v>0.7</v>
          </cell>
          <cell r="AK181">
            <v>0.7</v>
          </cell>
          <cell r="AL181">
            <v>0.7</v>
          </cell>
          <cell r="AM181">
            <v>0.7</v>
          </cell>
          <cell r="AN181">
            <v>0.7</v>
          </cell>
          <cell r="AO181">
            <v>0.7</v>
          </cell>
          <cell r="AP181">
            <v>0.7</v>
          </cell>
          <cell r="AQ181">
            <v>0.7</v>
          </cell>
          <cell r="AR181">
            <v>0.7</v>
          </cell>
          <cell r="AS181">
            <v>0.7</v>
          </cell>
          <cell r="AT181">
            <v>0.7</v>
          </cell>
          <cell r="AU181">
            <v>0.7</v>
          </cell>
          <cell r="AV181">
            <v>0.7</v>
          </cell>
          <cell r="AW181">
            <v>0.7</v>
          </cell>
          <cell r="AX181">
            <v>0.7</v>
          </cell>
          <cell r="AY181">
            <v>0.7</v>
          </cell>
          <cell r="BB181" t="e">
            <v>#N/A</v>
          </cell>
        </row>
        <row r="182">
          <cell r="A182" t="str">
            <v>Proportion of N excreted as TAN_Broilers</v>
          </cell>
          <cell r="B182" t="str">
            <v>-</v>
          </cell>
          <cell r="C182" t="str">
            <v>Proportion of N excreted as TAN</v>
          </cell>
          <cell r="D182" t="str">
            <v>-</v>
          </cell>
          <cell r="E182" t="str">
            <v>Broilers</v>
          </cell>
          <cell r="F182" t="str">
            <v>Fraction</v>
          </cell>
          <cell r="G182" t="str">
            <v>D</v>
          </cell>
          <cell r="H182" t="str">
            <v>-</v>
          </cell>
          <cell r="I182" t="str">
            <v>Table 3.9, 3B, EMEP/EEA Guidebook 2019</v>
          </cell>
          <cell r="K182">
            <v>0.7</v>
          </cell>
          <cell r="L182">
            <v>0.7</v>
          </cell>
          <cell r="M182">
            <v>0.7</v>
          </cell>
          <cell r="N182">
            <v>0.7</v>
          </cell>
          <cell r="O182">
            <v>0.7</v>
          </cell>
          <cell r="P182">
            <v>0.7</v>
          </cell>
          <cell r="Q182">
            <v>0.7</v>
          </cell>
          <cell r="R182">
            <v>0.7</v>
          </cell>
          <cell r="S182">
            <v>0.7</v>
          </cell>
          <cell r="T182">
            <v>0.7</v>
          </cell>
          <cell r="U182">
            <v>0.7</v>
          </cell>
          <cell r="V182">
            <v>0.7</v>
          </cell>
          <cell r="W182">
            <v>0.7</v>
          </cell>
          <cell r="X182">
            <v>0.7</v>
          </cell>
          <cell r="Y182">
            <v>0.7</v>
          </cell>
          <cell r="Z182">
            <v>0.7</v>
          </cell>
          <cell r="AA182">
            <v>0.7</v>
          </cell>
          <cell r="AB182">
            <v>0.7</v>
          </cell>
          <cell r="AC182">
            <v>0.7</v>
          </cell>
          <cell r="AD182">
            <v>0.7</v>
          </cell>
          <cell r="AE182">
            <v>0.7</v>
          </cell>
          <cell r="AF182">
            <v>0.7</v>
          </cell>
          <cell r="AG182">
            <v>0.7</v>
          </cell>
          <cell r="AH182">
            <v>0.7</v>
          </cell>
          <cell r="AI182">
            <v>0.7</v>
          </cell>
          <cell r="AJ182">
            <v>0.7</v>
          </cell>
          <cell r="AK182">
            <v>0.7</v>
          </cell>
          <cell r="AL182">
            <v>0.7</v>
          </cell>
          <cell r="AM182">
            <v>0.7</v>
          </cell>
          <cell r="AN182">
            <v>0.7</v>
          </cell>
          <cell r="AO182">
            <v>0.7</v>
          </cell>
          <cell r="AP182">
            <v>0.7</v>
          </cell>
          <cell r="AQ182">
            <v>0.7</v>
          </cell>
          <cell r="AR182">
            <v>0.7</v>
          </cell>
          <cell r="AS182">
            <v>0.7</v>
          </cell>
          <cell r="AT182">
            <v>0.7</v>
          </cell>
          <cell r="AU182">
            <v>0.7</v>
          </cell>
          <cell r="AV182">
            <v>0.7</v>
          </cell>
          <cell r="AW182">
            <v>0.7</v>
          </cell>
          <cell r="AX182">
            <v>0.7</v>
          </cell>
          <cell r="AY182">
            <v>0.7</v>
          </cell>
          <cell r="BB182" t="e">
            <v>#N/A</v>
          </cell>
        </row>
        <row r="183">
          <cell r="A183" t="str">
            <v>Proportion of N excreted as TAN_Turkeys</v>
          </cell>
          <cell r="B183" t="str">
            <v>-</v>
          </cell>
          <cell r="C183" t="str">
            <v>Proportion of N excreted as TAN</v>
          </cell>
          <cell r="D183" t="str">
            <v>-</v>
          </cell>
          <cell r="E183" t="str">
            <v>Turkeys</v>
          </cell>
          <cell r="F183" t="str">
            <v>Fraction</v>
          </cell>
          <cell r="G183" t="str">
            <v>D</v>
          </cell>
          <cell r="H183" t="str">
            <v>-</v>
          </cell>
          <cell r="I183" t="str">
            <v>Table 3.9, 3B, EMEP/EEA Guidebook 2019</v>
          </cell>
          <cell r="K183">
            <v>0.7</v>
          </cell>
          <cell r="L183">
            <v>0.7</v>
          </cell>
          <cell r="M183">
            <v>0.7</v>
          </cell>
          <cell r="N183">
            <v>0.7</v>
          </cell>
          <cell r="O183">
            <v>0.7</v>
          </cell>
          <cell r="P183">
            <v>0.7</v>
          </cell>
          <cell r="Q183">
            <v>0.7</v>
          </cell>
          <cell r="R183">
            <v>0.7</v>
          </cell>
          <cell r="S183">
            <v>0.7</v>
          </cell>
          <cell r="T183">
            <v>0.7</v>
          </cell>
          <cell r="U183">
            <v>0.7</v>
          </cell>
          <cell r="V183">
            <v>0.7</v>
          </cell>
          <cell r="W183">
            <v>0.7</v>
          </cell>
          <cell r="X183">
            <v>0.7</v>
          </cell>
          <cell r="Y183">
            <v>0.7</v>
          </cell>
          <cell r="Z183">
            <v>0.7</v>
          </cell>
          <cell r="AA183">
            <v>0.7</v>
          </cell>
          <cell r="AB183">
            <v>0.7</v>
          </cell>
          <cell r="AC183">
            <v>0.7</v>
          </cell>
          <cell r="AD183">
            <v>0.7</v>
          </cell>
          <cell r="AE183">
            <v>0.7</v>
          </cell>
          <cell r="AF183">
            <v>0.7</v>
          </cell>
          <cell r="AG183">
            <v>0.7</v>
          </cell>
          <cell r="AH183">
            <v>0.7</v>
          </cell>
          <cell r="AI183">
            <v>0.7</v>
          </cell>
          <cell r="AJ183">
            <v>0.7</v>
          </cell>
          <cell r="AK183">
            <v>0.7</v>
          </cell>
          <cell r="AL183">
            <v>0.7</v>
          </cell>
          <cell r="AM183">
            <v>0.7</v>
          </cell>
          <cell r="AN183">
            <v>0.7</v>
          </cell>
          <cell r="AO183">
            <v>0.7</v>
          </cell>
          <cell r="AP183">
            <v>0.7</v>
          </cell>
          <cell r="AQ183">
            <v>0.7</v>
          </cell>
          <cell r="AR183">
            <v>0.7</v>
          </cell>
          <cell r="AS183">
            <v>0.7</v>
          </cell>
          <cell r="AT183">
            <v>0.7</v>
          </cell>
          <cell r="AU183">
            <v>0.7</v>
          </cell>
          <cell r="AV183">
            <v>0.7</v>
          </cell>
          <cell r="AW183">
            <v>0.7</v>
          </cell>
          <cell r="AX183">
            <v>0.7</v>
          </cell>
          <cell r="AY183">
            <v>0.7</v>
          </cell>
          <cell r="BB183" t="e">
            <v>#N/A</v>
          </cell>
        </row>
        <row r="184">
          <cell r="A184" t="str">
            <v>Proportion of N excreted as TAN_Other poultry (ducks)</v>
          </cell>
          <cell r="B184" t="str">
            <v>-</v>
          </cell>
          <cell r="C184" t="str">
            <v>Proportion of N excreted as TAN</v>
          </cell>
          <cell r="D184" t="str">
            <v>-</v>
          </cell>
          <cell r="E184" t="str">
            <v>Other poultry (ducks)</v>
          </cell>
          <cell r="F184" t="str">
            <v>Fraction</v>
          </cell>
          <cell r="G184" t="str">
            <v>D</v>
          </cell>
          <cell r="H184" t="str">
            <v>-</v>
          </cell>
          <cell r="I184" t="str">
            <v>Table 3.9, 3B, EMEP/EEA Guidebook 2019</v>
          </cell>
          <cell r="K184">
            <v>0.7</v>
          </cell>
          <cell r="L184">
            <v>0.7</v>
          </cell>
          <cell r="M184">
            <v>0.7</v>
          </cell>
          <cell r="N184">
            <v>0.7</v>
          </cell>
          <cell r="O184">
            <v>0.7</v>
          </cell>
          <cell r="P184">
            <v>0.7</v>
          </cell>
          <cell r="Q184">
            <v>0.7</v>
          </cell>
          <cell r="R184">
            <v>0.7</v>
          </cell>
          <cell r="S184">
            <v>0.7</v>
          </cell>
          <cell r="T184">
            <v>0.7</v>
          </cell>
          <cell r="U184">
            <v>0.7</v>
          </cell>
          <cell r="V184">
            <v>0.7</v>
          </cell>
          <cell r="W184">
            <v>0.7</v>
          </cell>
          <cell r="X184">
            <v>0.7</v>
          </cell>
          <cell r="Y184">
            <v>0.7</v>
          </cell>
          <cell r="Z184">
            <v>0.7</v>
          </cell>
          <cell r="AA184">
            <v>0.7</v>
          </cell>
          <cell r="AB184">
            <v>0.7</v>
          </cell>
          <cell r="AC184">
            <v>0.7</v>
          </cell>
          <cell r="AD184">
            <v>0.7</v>
          </cell>
          <cell r="AE184">
            <v>0.7</v>
          </cell>
          <cell r="AF184">
            <v>0.7</v>
          </cell>
          <cell r="AG184">
            <v>0.7</v>
          </cell>
          <cell r="AH184">
            <v>0.7</v>
          </cell>
          <cell r="AI184">
            <v>0.7</v>
          </cell>
          <cell r="AJ184">
            <v>0.7</v>
          </cell>
          <cell r="AK184">
            <v>0.7</v>
          </cell>
          <cell r="AL184">
            <v>0.7</v>
          </cell>
          <cell r="AM184">
            <v>0.7</v>
          </cell>
          <cell r="AN184">
            <v>0.7</v>
          </cell>
          <cell r="AO184">
            <v>0.7</v>
          </cell>
          <cell r="AP184">
            <v>0.7</v>
          </cell>
          <cell r="AQ184">
            <v>0.7</v>
          </cell>
          <cell r="AR184">
            <v>0.7</v>
          </cell>
          <cell r="AS184">
            <v>0.7</v>
          </cell>
          <cell r="AT184">
            <v>0.7</v>
          </cell>
          <cell r="AU184">
            <v>0.7</v>
          </cell>
          <cell r="AV184">
            <v>0.7</v>
          </cell>
          <cell r="AW184">
            <v>0.7</v>
          </cell>
          <cell r="AX184">
            <v>0.7</v>
          </cell>
          <cell r="AY184">
            <v>0.7</v>
          </cell>
          <cell r="BB184" t="e">
            <v>#N/A</v>
          </cell>
        </row>
        <row r="185">
          <cell r="A185" t="str">
            <v>Proportion of N excreted as TAN_Other poultry (geese)</v>
          </cell>
          <cell r="B185" t="str">
            <v>-</v>
          </cell>
          <cell r="C185" t="str">
            <v>Proportion of N excreted as TAN</v>
          </cell>
          <cell r="D185" t="str">
            <v>-</v>
          </cell>
          <cell r="E185" t="str">
            <v>Other poultry (geese)</v>
          </cell>
          <cell r="F185" t="str">
            <v>Fraction</v>
          </cell>
          <cell r="G185" t="str">
            <v>D</v>
          </cell>
          <cell r="H185" t="str">
            <v>-</v>
          </cell>
          <cell r="I185" t="str">
            <v>Table 3.9, 3B, EMEP/EEA Guidebook 2019</v>
          </cell>
          <cell r="K185">
            <v>0.7</v>
          </cell>
          <cell r="L185">
            <v>0.7</v>
          </cell>
          <cell r="M185">
            <v>0.7</v>
          </cell>
          <cell r="N185">
            <v>0.7</v>
          </cell>
          <cell r="O185">
            <v>0.7</v>
          </cell>
          <cell r="P185">
            <v>0.7</v>
          </cell>
          <cell r="Q185">
            <v>0.7</v>
          </cell>
          <cell r="R185">
            <v>0.7</v>
          </cell>
          <cell r="S185">
            <v>0.7</v>
          </cell>
          <cell r="T185">
            <v>0.7</v>
          </cell>
          <cell r="U185">
            <v>0.7</v>
          </cell>
          <cell r="V185">
            <v>0.7</v>
          </cell>
          <cell r="W185">
            <v>0.7</v>
          </cell>
          <cell r="X185">
            <v>0.7</v>
          </cell>
          <cell r="Y185">
            <v>0.7</v>
          </cell>
          <cell r="Z185">
            <v>0.7</v>
          </cell>
          <cell r="AA185">
            <v>0.7</v>
          </cell>
          <cell r="AB185">
            <v>0.7</v>
          </cell>
          <cell r="AC185">
            <v>0.7</v>
          </cell>
          <cell r="AD185">
            <v>0.7</v>
          </cell>
          <cell r="AE185">
            <v>0.7</v>
          </cell>
          <cell r="AF185">
            <v>0.7</v>
          </cell>
          <cell r="AG185">
            <v>0.7</v>
          </cell>
          <cell r="AH185">
            <v>0.7</v>
          </cell>
          <cell r="AI185">
            <v>0.7</v>
          </cell>
          <cell r="AJ185">
            <v>0.7</v>
          </cell>
          <cell r="AK185">
            <v>0.7</v>
          </cell>
          <cell r="AL185">
            <v>0.7</v>
          </cell>
          <cell r="AM185">
            <v>0.7</v>
          </cell>
          <cell r="AN185">
            <v>0.7</v>
          </cell>
          <cell r="AO185">
            <v>0.7</v>
          </cell>
          <cell r="AP185">
            <v>0.7</v>
          </cell>
          <cell r="AQ185">
            <v>0.7</v>
          </cell>
          <cell r="AR185">
            <v>0.7</v>
          </cell>
          <cell r="AS185">
            <v>0.7</v>
          </cell>
          <cell r="AT185">
            <v>0.7</v>
          </cell>
          <cell r="AU185">
            <v>0.7</v>
          </cell>
          <cell r="AV185">
            <v>0.7</v>
          </cell>
          <cell r="AW185">
            <v>0.7</v>
          </cell>
          <cell r="AX185">
            <v>0.7</v>
          </cell>
          <cell r="AY185">
            <v>0.7</v>
          </cell>
          <cell r="BB185" t="e">
            <v>#N/A</v>
          </cell>
        </row>
        <row r="186">
          <cell r="A186" t="str">
            <v>Proportion of N excreted as TAN_Other animals (fur animals)</v>
          </cell>
          <cell r="B186" t="str">
            <v>-</v>
          </cell>
          <cell r="C186" t="str">
            <v>Proportion of N excreted as TAN</v>
          </cell>
          <cell r="D186" t="str">
            <v>-</v>
          </cell>
          <cell r="E186" t="str">
            <v>Other animals (fur animals)</v>
          </cell>
          <cell r="F186" t="str">
            <v>Fraction</v>
          </cell>
          <cell r="G186" t="str">
            <v>D</v>
          </cell>
          <cell r="H186" t="str">
            <v>-</v>
          </cell>
          <cell r="I186" t="str">
            <v>Table 3.9, 3B, EMEP/EEA Guidebook 2019</v>
          </cell>
          <cell r="K186">
            <v>0.6</v>
          </cell>
          <cell r="L186">
            <v>0.6</v>
          </cell>
          <cell r="M186">
            <v>0.6</v>
          </cell>
          <cell r="N186">
            <v>0.6</v>
          </cell>
          <cell r="O186">
            <v>0.6</v>
          </cell>
          <cell r="P186">
            <v>0.6</v>
          </cell>
          <cell r="Q186">
            <v>0.6</v>
          </cell>
          <cell r="R186">
            <v>0.6</v>
          </cell>
          <cell r="S186">
            <v>0.6</v>
          </cell>
          <cell r="T186">
            <v>0.6</v>
          </cell>
          <cell r="U186">
            <v>0.6</v>
          </cell>
          <cell r="V186">
            <v>0.6</v>
          </cell>
          <cell r="W186">
            <v>0.6</v>
          </cell>
          <cell r="X186">
            <v>0.6</v>
          </cell>
          <cell r="Y186">
            <v>0.6</v>
          </cell>
          <cell r="Z186">
            <v>0.6</v>
          </cell>
          <cell r="AA186">
            <v>0.6</v>
          </cell>
          <cell r="AB186">
            <v>0.6</v>
          </cell>
          <cell r="AC186">
            <v>0.6</v>
          </cell>
          <cell r="AD186">
            <v>0.6</v>
          </cell>
          <cell r="AE186">
            <v>0.6</v>
          </cell>
          <cell r="AF186">
            <v>0.6</v>
          </cell>
          <cell r="AG186">
            <v>0.6</v>
          </cell>
          <cell r="AH186">
            <v>0.6</v>
          </cell>
          <cell r="AI186">
            <v>0.6</v>
          </cell>
          <cell r="AJ186">
            <v>0.6</v>
          </cell>
          <cell r="AK186">
            <v>0.6</v>
          </cell>
          <cell r="AL186">
            <v>0.6</v>
          </cell>
          <cell r="AM186">
            <v>0.6</v>
          </cell>
          <cell r="AN186">
            <v>0.6</v>
          </cell>
          <cell r="AO186">
            <v>0.6</v>
          </cell>
          <cell r="AP186">
            <v>0.6</v>
          </cell>
          <cell r="AQ186">
            <v>0.6</v>
          </cell>
          <cell r="AR186">
            <v>0.6</v>
          </cell>
          <cell r="AS186">
            <v>0.6</v>
          </cell>
          <cell r="AT186">
            <v>0.6</v>
          </cell>
          <cell r="AU186">
            <v>0.6</v>
          </cell>
          <cell r="AV186">
            <v>0.6</v>
          </cell>
          <cell r="AW186">
            <v>0.6</v>
          </cell>
          <cell r="AX186">
            <v>0.6</v>
          </cell>
          <cell r="AY186">
            <v>0.6</v>
          </cell>
          <cell r="BB186" t="e">
            <v>#N/A</v>
          </cell>
        </row>
        <row r="187">
          <cell r="A187" t="str">
            <v>Annual straw use in litter-based manure management systems</v>
          </cell>
        </row>
        <row r="188">
          <cell r="A188" t="str">
            <v>Straw_Dairy cattle</v>
          </cell>
          <cell r="B188" t="str">
            <v>-</v>
          </cell>
          <cell r="C188" t="str">
            <v>Straw</v>
          </cell>
          <cell r="D188" t="str">
            <v>-</v>
          </cell>
          <cell r="E188" t="str">
            <v>Dairy cattle</v>
          </cell>
          <cell r="F188" t="str">
            <v>kg/yr</v>
          </cell>
          <cell r="G188" t="str">
            <v>cs</v>
          </cell>
          <cell r="H188" t="str">
            <v>-</v>
          </cell>
          <cell r="I188" t="str">
            <v>[enter country-specific source]</v>
          </cell>
          <cell r="J188" t="str">
            <v>The default value will be scaled based on the entered housing period/ default housing period</v>
          </cell>
          <cell r="K188">
            <v>2125.7600000000002</v>
          </cell>
          <cell r="L188">
            <v>2125.7600000000002</v>
          </cell>
          <cell r="M188">
            <v>2064.9389355742301</v>
          </cell>
          <cell r="N188">
            <v>2034.4128128128127</v>
          </cell>
          <cell r="O188">
            <v>2004.0144144144144</v>
          </cell>
          <cell r="P188">
            <v>2049.8400000000006</v>
          </cell>
          <cell r="Q188">
            <v>2049.8400000000006</v>
          </cell>
          <cell r="R188">
            <v>2049.8400000000006</v>
          </cell>
          <cell r="S188">
            <v>2049.8400000000006</v>
          </cell>
          <cell r="T188">
            <v>2201.6799999999998</v>
          </cell>
          <cell r="U188">
            <v>2201.3409409409419</v>
          </cell>
          <cell r="V188">
            <v>2201.7496542861054</v>
          </cell>
          <cell r="W188">
            <v>2198.4234310971333</v>
          </cell>
          <cell r="X188">
            <v>2198.3745445590571</v>
          </cell>
          <cell r="Y188">
            <v>2201.7723449065006</v>
          </cell>
          <cell r="Z188">
            <v>2186.3507885065005</v>
          </cell>
          <cell r="AA188">
            <v>2210.4745980522116</v>
          </cell>
          <cell r="AB188">
            <v>2220.5597930675199</v>
          </cell>
          <cell r="AC188">
            <v>2247.7222603366458</v>
          </cell>
          <cell r="AD188">
            <v>2289.6147088190228</v>
          </cell>
          <cell r="AE188">
            <v>2344.1407639749896</v>
          </cell>
          <cell r="AF188">
            <v>2411.9936852810397</v>
          </cell>
          <cell r="AG188">
            <v>2446.9891962632037</v>
          </cell>
          <cell r="AH188">
            <v>2480.100537950002</v>
          </cell>
          <cell r="AI188">
            <v>2498.091064899636</v>
          </cell>
          <cell r="AJ188">
            <v>2515.7095353900368</v>
          </cell>
          <cell r="AK188">
            <v>2715.6</v>
          </cell>
          <cell r="AL188">
            <v>2715.6</v>
          </cell>
          <cell r="AM188">
            <v>2847.0000000000005</v>
          </cell>
          <cell r="AN188">
            <v>2847.0000000000005</v>
          </cell>
          <cell r="AO188">
            <v>2847.0000000000005</v>
          </cell>
          <cell r="AP188">
            <v>2847.0000000000005</v>
          </cell>
          <cell r="AQ188">
            <v>2847.0000000000005</v>
          </cell>
          <cell r="AR188">
            <v>2847.0000000000005</v>
          </cell>
          <cell r="AS188">
            <v>2847.0000000000005</v>
          </cell>
          <cell r="AT188">
            <v>2847.0000000000005</v>
          </cell>
          <cell r="AU188">
            <v>2847.0000000000005</v>
          </cell>
          <cell r="AV188">
            <v>2847.0000000000005</v>
          </cell>
          <cell r="AW188">
            <v>2847.0000000000005</v>
          </cell>
          <cell r="AX188">
            <v>2847.0000000000005</v>
          </cell>
          <cell r="AY188">
            <v>2847.0000000000005</v>
          </cell>
          <cell r="BB188" t="str">
            <v>[enter country-specific value</v>
          </cell>
        </row>
        <row r="189">
          <cell r="A189" t="str">
            <v>Straw_Non-dairy cattle</v>
          </cell>
          <cell r="B189" t="str">
            <v>-</v>
          </cell>
          <cell r="C189" t="str">
            <v>Straw</v>
          </cell>
          <cell r="D189" t="str">
            <v>-</v>
          </cell>
          <cell r="E189" t="str">
            <v>Non-dairy cattle</v>
          </cell>
          <cell r="F189" t="str">
            <v>kg/yr</v>
          </cell>
          <cell r="G189" t="str">
            <v>cs</v>
          </cell>
          <cell r="H189" t="str">
            <v>-</v>
          </cell>
          <cell r="I189" t="str">
            <v>[enter country-specific source]</v>
          </cell>
          <cell r="J189" t="str">
            <v>The default value will be scaled based on the entered housing period/ default housing period</v>
          </cell>
          <cell r="K189">
            <v>1416.6569643125968</v>
          </cell>
          <cell r="L189">
            <v>1389.1035503747867</v>
          </cell>
          <cell r="M189">
            <v>1388.0887497163994</v>
          </cell>
          <cell r="N189">
            <v>1368.7256541445961</v>
          </cell>
          <cell r="O189">
            <v>1348.9289012749784</v>
          </cell>
          <cell r="P189">
            <v>1364.5860663223655</v>
          </cell>
          <cell r="Q189">
            <v>1371.6404550822581</v>
          </cell>
          <cell r="R189">
            <v>1388.0213881506454</v>
          </cell>
          <cell r="S189">
            <v>1391.0844509027688</v>
          </cell>
          <cell r="T189">
            <v>1444.5099464165335</v>
          </cell>
          <cell r="U189">
            <v>1455.3039951930227</v>
          </cell>
          <cell r="V189">
            <v>1479.4842608412807</v>
          </cell>
          <cell r="W189">
            <v>1492.6285634905139</v>
          </cell>
          <cell r="X189">
            <v>1503.4769704613871</v>
          </cell>
          <cell r="Y189">
            <v>1502.683073059331</v>
          </cell>
          <cell r="Z189">
            <v>1543.3646381180679</v>
          </cell>
          <cell r="AA189">
            <v>1518.6717303591363</v>
          </cell>
          <cell r="AB189">
            <v>1481.0012627340909</v>
          </cell>
          <cell r="AC189">
            <v>1447.8144340701376</v>
          </cell>
          <cell r="AD189">
            <v>1416.2646907204969</v>
          </cell>
          <cell r="AE189">
            <v>1382.1411779703815</v>
          </cell>
          <cell r="AF189">
            <v>1384.7166803802629</v>
          </cell>
          <cell r="AG189">
            <v>1377.5819549308483</v>
          </cell>
          <cell r="AH189">
            <v>1384.5676393157694</v>
          </cell>
          <cell r="AI189">
            <v>1385.7990153808755</v>
          </cell>
          <cell r="AJ189">
            <v>1395.5780922655215</v>
          </cell>
          <cell r="AK189">
            <v>1397.3011695886389</v>
          </cell>
          <cell r="AL189">
            <v>1376.9915231056043</v>
          </cell>
          <cell r="AM189">
            <v>1456.3355395505048</v>
          </cell>
          <cell r="AN189">
            <v>1432.2238212421169</v>
          </cell>
          <cell r="AO189">
            <v>1444.8939350704306</v>
          </cell>
          <cell r="AP189">
            <v>1444.7522920263643</v>
          </cell>
          <cell r="AQ189">
            <v>1474.9095214691422</v>
          </cell>
          <cell r="AR189">
            <v>1450.938673654229</v>
          </cell>
          <cell r="AS189">
            <v>1445.4037548544527</v>
          </cell>
          <cell r="AT189">
            <v>1453.4729480099502</v>
          </cell>
          <cell r="AU189">
            <v>1466.2663737494556</v>
          </cell>
          <cell r="AV189">
            <v>1469.3847288177349</v>
          </cell>
          <cell r="AW189">
            <v>1453.4729480099502</v>
          </cell>
          <cell r="AX189">
            <v>1466.2663737494556</v>
          </cell>
          <cell r="AY189">
            <v>1469.3847288177349</v>
          </cell>
          <cell r="BB189" t="str">
            <v>[enter country-specific value</v>
          </cell>
        </row>
        <row r="190">
          <cell r="A190" t="str">
            <v>Straw_Non-dairy cattle (calves)</v>
          </cell>
          <cell r="B190" t="str">
            <v>-</v>
          </cell>
          <cell r="C190" t="str">
            <v>Straw</v>
          </cell>
          <cell r="D190" t="str">
            <v>-</v>
          </cell>
          <cell r="E190" t="str">
            <v>Non-dairy cattle (calves)</v>
          </cell>
          <cell r="F190" t="str">
            <v>kg/yr</v>
          </cell>
          <cell r="G190" t="str">
            <v>D</v>
          </cell>
          <cell r="H190" t="str">
            <v>-</v>
          </cell>
          <cell r="I190" t="str">
            <v>Table 3.7, 3B, EMEP/EEA Guidebook 2019 - no default, assuming the same as non-dairy cattle</v>
          </cell>
          <cell r="J190" t="str">
            <v>The default value will be scaled based on the entered housing period/ default housing period</v>
          </cell>
          <cell r="K190">
            <v>500</v>
          </cell>
          <cell r="L190">
            <v>500</v>
          </cell>
          <cell r="M190">
            <v>500</v>
          </cell>
          <cell r="N190">
            <v>500</v>
          </cell>
          <cell r="O190">
            <v>500</v>
          </cell>
          <cell r="P190">
            <v>500</v>
          </cell>
          <cell r="Q190">
            <v>500</v>
          </cell>
          <cell r="R190">
            <v>500</v>
          </cell>
          <cell r="S190">
            <v>500</v>
          </cell>
          <cell r="T190">
            <v>500</v>
          </cell>
          <cell r="U190">
            <v>500</v>
          </cell>
          <cell r="V190">
            <v>500</v>
          </cell>
          <cell r="W190">
            <v>500</v>
          </cell>
          <cell r="X190">
            <v>500</v>
          </cell>
          <cell r="Y190">
            <v>500</v>
          </cell>
          <cell r="Z190">
            <v>500</v>
          </cell>
          <cell r="AA190">
            <v>500</v>
          </cell>
          <cell r="AB190">
            <v>500</v>
          </cell>
          <cell r="AC190">
            <v>500</v>
          </cell>
          <cell r="AD190">
            <v>500</v>
          </cell>
          <cell r="AE190">
            <v>500</v>
          </cell>
          <cell r="AF190">
            <v>500</v>
          </cell>
          <cell r="AG190">
            <v>500</v>
          </cell>
          <cell r="AH190">
            <v>500</v>
          </cell>
          <cell r="AI190">
            <v>500</v>
          </cell>
          <cell r="AJ190">
            <v>500</v>
          </cell>
          <cell r="AK190">
            <v>500</v>
          </cell>
          <cell r="AL190">
            <v>500</v>
          </cell>
          <cell r="AM190">
            <v>500</v>
          </cell>
          <cell r="AN190">
            <v>500</v>
          </cell>
          <cell r="AO190">
            <v>500</v>
          </cell>
          <cell r="AP190">
            <v>500</v>
          </cell>
          <cell r="AQ190">
            <v>500</v>
          </cell>
          <cell r="AR190">
            <v>500</v>
          </cell>
          <cell r="AS190">
            <v>500</v>
          </cell>
          <cell r="AT190">
            <v>500</v>
          </cell>
          <cell r="AU190">
            <v>500</v>
          </cell>
          <cell r="AV190">
            <v>500</v>
          </cell>
          <cell r="AW190">
            <v>500</v>
          </cell>
          <cell r="AX190">
            <v>500</v>
          </cell>
          <cell r="AY190">
            <v>500</v>
          </cell>
          <cell r="BB190" t="e">
            <v>#N/A</v>
          </cell>
        </row>
        <row r="191">
          <cell r="A191" t="str">
            <v>Straw_Sheep</v>
          </cell>
          <cell r="B191" t="str">
            <v>-</v>
          </cell>
          <cell r="C191" t="str">
            <v>Straw</v>
          </cell>
          <cell r="D191" t="str">
            <v>-</v>
          </cell>
          <cell r="E191" t="str">
            <v>Sheep</v>
          </cell>
          <cell r="F191" t="str">
            <v>kg/yr</v>
          </cell>
          <cell r="G191" t="str">
            <v>cs</v>
          </cell>
          <cell r="H191" t="str">
            <v>-</v>
          </cell>
          <cell r="I191" t="str">
            <v>[enter country-specific source]</v>
          </cell>
          <cell r="J191" t="str">
            <v>The default value will be scaled based on the entered housing period/ default housing period</v>
          </cell>
          <cell r="K191">
            <v>97.363749999999996</v>
          </cell>
          <cell r="L191">
            <v>97.363749999999996</v>
          </cell>
          <cell r="M191">
            <v>97.363749999999996</v>
          </cell>
          <cell r="N191">
            <v>97.363749999999996</v>
          </cell>
          <cell r="O191">
            <v>97.363749999999996</v>
          </cell>
          <cell r="P191">
            <v>97.363749999999996</v>
          </cell>
          <cell r="Q191">
            <v>97.363749999999996</v>
          </cell>
          <cell r="R191">
            <v>97.363749999999996</v>
          </cell>
          <cell r="S191">
            <v>97.363749999999996</v>
          </cell>
          <cell r="T191">
            <v>97.363749999999996</v>
          </cell>
          <cell r="U191">
            <v>97.363749999999996</v>
          </cell>
          <cell r="V191">
            <v>97.363749999999996</v>
          </cell>
          <cell r="W191">
            <v>97.363749999999996</v>
          </cell>
          <cell r="X191">
            <v>97.363749999999996</v>
          </cell>
          <cell r="Y191">
            <v>97.363749999999996</v>
          </cell>
          <cell r="Z191">
            <v>97.363749999999996</v>
          </cell>
          <cell r="AA191">
            <v>97.363749999999996</v>
          </cell>
          <cell r="AB191">
            <v>97.363749999999996</v>
          </cell>
          <cell r="AC191">
            <v>97.363749999999996</v>
          </cell>
          <cell r="AD191">
            <v>97.363749999999996</v>
          </cell>
          <cell r="AE191">
            <v>97.363749999999996</v>
          </cell>
          <cell r="AF191">
            <v>97.363749999999996</v>
          </cell>
          <cell r="AG191">
            <v>97.363749999999996</v>
          </cell>
          <cell r="AH191">
            <v>97.363749999999996</v>
          </cell>
          <cell r="AI191">
            <v>97.363749999999996</v>
          </cell>
          <cell r="AJ191">
            <v>97.363749999999996</v>
          </cell>
          <cell r="AK191">
            <v>97.363749999999996</v>
          </cell>
          <cell r="AL191">
            <v>97.363749999999996</v>
          </cell>
          <cell r="AM191">
            <v>97.363749999999996</v>
          </cell>
          <cell r="AN191">
            <v>98.367500000000007</v>
          </cell>
          <cell r="AO191">
            <v>98.367500000000007</v>
          </cell>
          <cell r="AP191">
            <v>98.367500000000007</v>
          </cell>
          <cell r="AQ191">
            <v>98.367500000000007</v>
          </cell>
          <cell r="AR191">
            <v>98.367500000000007</v>
          </cell>
          <cell r="AS191">
            <v>98.367500000000007</v>
          </cell>
          <cell r="AT191">
            <v>98.367500000000007</v>
          </cell>
          <cell r="AU191">
            <v>98.367500000000007</v>
          </cell>
          <cell r="AV191">
            <v>98.367500000000007</v>
          </cell>
          <cell r="AW191">
            <v>98.367500000000007</v>
          </cell>
          <cell r="AX191">
            <v>98.367500000000007</v>
          </cell>
          <cell r="AY191">
            <v>98.367500000000007</v>
          </cell>
          <cell r="BB191" t="str">
            <v>[enter country-specific value</v>
          </cell>
        </row>
        <row r="192">
          <cell r="A192" t="str">
            <v>Straw_Swine (finishing pigs)</v>
          </cell>
          <cell r="B192" t="str">
            <v>-</v>
          </cell>
          <cell r="C192" t="str">
            <v>Straw</v>
          </cell>
          <cell r="D192" t="str">
            <v>-</v>
          </cell>
          <cell r="E192" t="str">
            <v>Swine (finishing pigs)</v>
          </cell>
          <cell r="F192" t="str">
            <v>kg/yr</v>
          </cell>
          <cell r="G192" t="str">
            <v>cs</v>
          </cell>
          <cell r="H192" t="str">
            <v>-</v>
          </cell>
          <cell r="I192" t="str">
            <v>[enter country-specific source]</v>
          </cell>
          <cell r="J192" t="str">
            <v>The default value will be scaled based on the entered housing period/ default housing period</v>
          </cell>
          <cell r="K192">
            <v>133.37100000000001</v>
          </cell>
          <cell r="L192">
            <v>133.37100000000001</v>
          </cell>
          <cell r="M192">
            <v>133.37100000000001</v>
          </cell>
          <cell r="N192">
            <v>133.37100000000001</v>
          </cell>
          <cell r="O192">
            <v>133.37100000000001</v>
          </cell>
          <cell r="P192">
            <v>133.37100000000001</v>
          </cell>
          <cell r="Q192">
            <v>133.37100000000001</v>
          </cell>
          <cell r="R192">
            <v>133.37100000000001</v>
          </cell>
          <cell r="S192">
            <v>133.37100000000001</v>
          </cell>
          <cell r="T192">
            <v>133.37100000000001</v>
          </cell>
          <cell r="U192">
            <v>133.37100000000001</v>
          </cell>
          <cell r="V192">
            <v>133.37100000000001</v>
          </cell>
          <cell r="W192">
            <v>133.37100000000001</v>
          </cell>
          <cell r="X192">
            <v>133.37100000000001</v>
          </cell>
          <cell r="Y192">
            <v>133.37100000000001</v>
          </cell>
          <cell r="Z192">
            <v>133.37100000000001</v>
          </cell>
          <cell r="AA192">
            <v>133.37100000000001</v>
          </cell>
          <cell r="AB192">
            <v>133.37100000000001</v>
          </cell>
          <cell r="AC192">
            <v>133.37100000000001</v>
          </cell>
          <cell r="AD192">
            <v>133.37100000000001</v>
          </cell>
          <cell r="AE192">
            <v>133.37100000000001</v>
          </cell>
          <cell r="AF192">
            <v>133.37100000000001</v>
          </cell>
          <cell r="AG192">
            <v>133.37100000000001</v>
          </cell>
          <cell r="AH192">
            <v>133.37100000000001</v>
          </cell>
          <cell r="AI192">
            <v>133.37100000000001</v>
          </cell>
          <cell r="AJ192">
            <v>133.37100000000001</v>
          </cell>
          <cell r="AK192">
            <v>133.37100000000001</v>
          </cell>
          <cell r="AL192">
            <v>133.37100000000001</v>
          </cell>
          <cell r="AM192">
            <v>133.37100000000001</v>
          </cell>
          <cell r="AN192">
            <v>133.37100000000001</v>
          </cell>
          <cell r="AO192">
            <v>133.37100000000001</v>
          </cell>
          <cell r="AP192">
            <v>133.37100000000001</v>
          </cell>
          <cell r="AQ192">
            <v>133.37100000000001</v>
          </cell>
          <cell r="AR192">
            <v>133.37100000000001</v>
          </cell>
          <cell r="AS192">
            <v>133.37100000000001</v>
          </cell>
          <cell r="AT192">
            <v>133.37100000000001</v>
          </cell>
          <cell r="AU192">
            <v>133.37100000000001</v>
          </cell>
          <cell r="AV192">
            <v>133.37100000000001</v>
          </cell>
          <cell r="AW192">
            <v>133.37100000000001</v>
          </cell>
          <cell r="AX192">
            <v>133.37100000000001</v>
          </cell>
          <cell r="AY192">
            <v>133.37100000000001</v>
          </cell>
          <cell r="BB192" t="str">
            <v>[enter country-specific value</v>
          </cell>
        </row>
        <row r="193">
          <cell r="A193" t="str">
            <v>Straw_Swine (sows)</v>
          </cell>
          <cell r="B193" t="str">
            <v>-</v>
          </cell>
          <cell r="C193" t="str">
            <v>Straw</v>
          </cell>
          <cell r="D193" t="str">
            <v>-</v>
          </cell>
          <cell r="E193" t="str">
            <v>Swine (sows)</v>
          </cell>
          <cell r="F193" t="str">
            <v>kg/yr</v>
          </cell>
          <cell r="G193" t="str">
            <v>cs</v>
          </cell>
          <cell r="H193" t="str">
            <v>-</v>
          </cell>
          <cell r="I193" t="str">
            <v>[enter country-specific source]</v>
          </cell>
          <cell r="J193" t="str">
            <v>The default value will be scaled based on the entered housing period/ default housing period</v>
          </cell>
          <cell r="K193">
            <v>376.4317999999999</v>
          </cell>
          <cell r="L193">
            <v>376.4317999999999</v>
          </cell>
          <cell r="M193">
            <v>376.4317999999999</v>
          </cell>
          <cell r="N193">
            <v>376.4317999999999</v>
          </cell>
          <cell r="O193">
            <v>376.4317999999999</v>
          </cell>
          <cell r="P193">
            <v>376.4317999999999</v>
          </cell>
          <cell r="Q193">
            <v>376.4317999999999</v>
          </cell>
          <cell r="R193">
            <v>376.4317999999999</v>
          </cell>
          <cell r="S193">
            <v>376.4317999999999</v>
          </cell>
          <cell r="T193">
            <v>376.4317999999999</v>
          </cell>
          <cell r="U193">
            <v>376.4317999999999</v>
          </cell>
          <cell r="V193">
            <v>376.4317999999999</v>
          </cell>
          <cell r="W193">
            <v>376.4317999999999</v>
          </cell>
          <cell r="X193">
            <v>376.4317999999999</v>
          </cell>
          <cell r="Y193">
            <v>376.4317999999999</v>
          </cell>
          <cell r="Z193">
            <v>376.4317999999999</v>
          </cell>
          <cell r="AA193">
            <v>376.4317999999999</v>
          </cell>
          <cell r="AB193">
            <v>376.4317999999999</v>
          </cell>
          <cell r="AC193">
            <v>376.4317999999999</v>
          </cell>
          <cell r="AD193">
            <v>376.4317999999999</v>
          </cell>
          <cell r="AE193">
            <v>376.4317999999999</v>
          </cell>
          <cell r="AF193">
            <v>376.4317999999999</v>
          </cell>
          <cell r="AG193">
            <v>376.4317999999999</v>
          </cell>
          <cell r="AH193">
            <v>376.4317999999999</v>
          </cell>
          <cell r="AI193">
            <v>376.4317999999999</v>
          </cell>
          <cell r="AJ193">
            <v>376.4317999999999</v>
          </cell>
          <cell r="AK193">
            <v>376.4317999999999</v>
          </cell>
          <cell r="AL193">
            <v>376.4317999999999</v>
          </cell>
          <cell r="AM193">
            <v>376.4317999999999</v>
          </cell>
          <cell r="AN193">
            <v>376.4317999999999</v>
          </cell>
          <cell r="AO193">
            <v>376.4317999999999</v>
          </cell>
          <cell r="AP193">
            <v>376.4317999999999</v>
          </cell>
          <cell r="AQ193">
            <v>376.4317999999999</v>
          </cell>
          <cell r="AR193">
            <v>376.4317999999999</v>
          </cell>
          <cell r="AS193">
            <v>376.4317999999999</v>
          </cell>
          <cell r="AT193">
            <v>376.4317999999999</v>
          </cell>
          <cell r="AU193">
            <v>376.4317999999999</v>
          </cell>
          <cell r="AV193">
            <v>376.4317999999999</v>
          </cell>
          <cell r="AW193">
            <v>376.4317999999999</v>
          </cell>
          <cell r="AX193">
            <v>376.4317999999999</v>
          </cell>
          <cell r="AY193">
            <v>376.4317999999999</v>
          </cell>
          <cell r="BB193" t="str">
            <v>[enter country-specific value</v>
          </cell>
        </row>
        <row r="194">
          <cell r="A194" t="str">
            <v>Straw_Buffalo</v>
          </cell>
          <cell r="B194" t="str">
            <v>-</v>
          </cell>
          <cell r="C194" t="str">
            <v>Straw</v>
          </cell>
          <cell r="D194" t="str">
            <v>-</v>
          </cell>
          <cell r="E194" t="str">
            <v>Buffalo</v>
          </cell>
          <cell r="F194" t="str">
            <v>kg/yr</v>
          </cell>
          <cell r="G194" t="str">
            <v>D</v>
          </cell>
          <cell r="H194" t="str">
            <v>-</v>
          </cell>
          <cell r="I194" t="str">
            <v>Table 3.7, 3B, EMEP/EEA Guidebook 2019</v>
          </cell>
          <cell r="J194" t="str">
            <v>The default value will be scaled based on the entered housing period/ default housing period</v>
          </cell>
          <cell r="K194">
            <v>1500</v>
          </cell>
          <cell r="L194">
            <v>1500</v>
          </cell>
          <cell r="M194">
            <v>1500</v>
          </cell>
          <cell r="N194">
            <v>1500</v>
          </cell>
          <cell r="O194">
            <v>1500</v>
          </cell>
          <cell r="P194">
            <v>1500</v>
          </cell>
          <cell r="Q194">
            <v>1500</v>
          </cell>
          <cell r="R194">
            <v>1500</v>
          </cell>
          <cell r="S194">
            <v>1500</v>
          </cell>
          <cell r="T194">
            <v>1500</v>
          </cell>
          <cell r="U194">
            <v>1500</v>
          </cell>
          <cell r="V194">
            <v>1500</v>
          </cell>
          <cell r="W194">
            <v>1500</v>
          </cell>
          <cell r="X194">
            <v>1500</v>
          </cell>
          <cell r="Y194">
            <v>1500</v>
          </cell>
          <cell r="Z194">
            <v>1500</v>
          </cell>
          <cell r="AA194">
            <v>1500</v>
          </cell>
          <cell r="AB194">
            <v>1500</v>
          </cell>
          <cell r="AC194">
            <v>1500</v>
          </cell>
          <cell r="AD194">
            <v>1500</v>
          </cell>
          <cell r="AE194">
            <v>1500</v>
          </cell>
          <cell r="AF194">
            <v>1500</v>
          </cell>
          <cell r="AG194">
            <v>1500</v>
          </cell>
          <cell r="AH194">
            <v>1500</v>
          </cell>
          <cell r="AI194">
            <v>1500</v>
          </cell>
          <cell r="AJ194">
            <v>1500</v>
          </cell>
          <cell r="AK194">
            <v>1500</v>
          </cell>
          <cell r="AL194">
            <v>1500</v>
          </cell>
          <cell r="AM194">
            <v>1500</v>
          </cell>
          <cell r="AN194">
            <v>1500</v>
          </cell>
          <cell r="AO194">
            <v>1500</v>
          </cell>
          <cell r="AP194">
            <v>1500</v>
          </cell>
          <cell r="AQ194">
            <v>1500</v>
          </cell>
          <cell r="AR194">
            <v>1500</v>
          </cell>
          <cell r="AS194">
            <v>1500</v>
          </cell>
          <cell r="AT194">
            <v>1500</v>
          </cell>
          <cell r="AU194">
            <v>1500</v>
          </cell>
          <cell r="AV194">
            <v>1500</v>
          </cell>
          <cell r="AW194">
            <v>1500</v>
          </cell>
          <cell r="AX194">
            <v>1500</v>
          </cell>
          <cell r="AY194">
            <v>1500</v>
          </cell>
          <cell r="BB194" t="e">
            <v>#N/A</v>
          </cell>
        </row>
        <row r="195">
          <cell r="A195" t="str">
            <v>Straw_Goats</v>
          </cell>
          <cell r="B195" t="str">
            <v>-</v>
          </cell>
          <cell r="C195" t="str">
            <v>Straw</v>
          </cell>
          <cell r="D195" t="str">
            <v>-</v>
          </cell>
          <cell r="E195" t="str">
            <v>Goats</v>
          </cell>
          <cell r="F195" t="str">
            <v>kg/yr</v>
          </cell>
          <cell r="G195" t="str">
            <v>cs</v>
          </cell>
          <cell r="H195" t="str">
            <v>-</v>
          </cell>
          <cell r="I195" t="str">
            <v>[enter country-specific source]</v>
          </cell>
          <cell r="J195" t="str">
            <v>The default value will be scaled based on the entered housing period/ default housing period</v>
          </cell>
          <cell r="K195">
            <v>6.1830999999999881</v>
          </cell>
          <cell r="L195">
            <v>6.1830999999999881</v>
          </cell>
          <cell r="M195">
            <v>6.1830999999999881</v>
          </cell>
          <cell r="N195">
            <v>6.1831000000000049</v>
          </cell>
          <cell r="O195">
            <v>6.1831000000000049</v>
          </cell>
          <cell r="P195">
            <v>6.1831000000000049</v>
          </cell>
          <cell r="Q195">
            <v>6.1831000000000049</v>
          </cell>
          <cell r="R195">
            <v>6.1831000000000049</v>
          </cell>
          <cell r="S195">
            <v>6.1831000000000049</v>
          </cell>
          <cell r="T195">
            <v>6.1831000000000049</v>
          </cell>
          <cell r="U195">
            <v>6.1831000000000049</v>
          </cell>
          <cell r="V195">
            <v>6.1830999999999881</v>
          </cell>
          <cell r="W195">
            <v>6.1831000000000049</v>
          </cell>
          <cell r="X195">
            <v>6.1831000000000049</v>
          </cell>
          <cell r="Y195">
            <v>6.1831000000000049</v>
          </cell>
          <cell r="Z195">
            <v>6.1830999999999881</v>
          </cell>
          <cell r="AA195">
            <v>6.1831000000000049</v>
          </cell>
          <cell r="AB195">
            <v>6.1831000000000049</v>
          </cell>
          <cell r="AC195">
            <v>6.1831000000000049</v>
          </cell>
          <cell r="AD195">
            <v>7.7288750000000075</v>
          </cell>
          <cell r="AE195">
            <v>10.820425000000009</v>
          </cell>
          <cell r="AF195">
            <v>13.911975000000012</v>
          </cell>
          <cell r="AG195">
            <v>17.003525000000014</v>
          </cell>
          <cell r="AH195">
            <v>20.095075000000001</v>
          </cell>
          <cell r="AI195">
            <v>23.186625000000003</v>
          </cell>
          <cell r="AJ195">
            <v>41.735925000000002</v>
          </cell>
          <cell r="AK195">
            <v>52.556349999999995</v>
          </cell>
          <cell r="AL195">
            <v>61.830999999999996</v>
          </cell>
          <cell r="AM195">
            <v>61.830999999999996</v>
          </cell>
          <cell r="AN195">
            <v>61.830999999999996</v>
          </cell>
          <cell r="AO195">
            <v>61.830999999999996</v>
          </cell>
          <cell r="AP195">
            <v>61.830999999999996</v>
          </cell>
          <cell r="AQ195">
            <v>61.830999999999996</v>
          </cell>
          <cell r="AR195">
            <v>61.830999999999996</v>
          </cell>
          <cell r="AS195">
            <v>61.830999999999996</v>
          </cell>
          <cell r="AT195">
            <v>61.830999999999996</v>
          </cell>
          <cell r="AU195">
            <v>61.830999999999996</v>
          </cell>
          <cell r="AV195">
            <v>61.830999999999996</v>
          </cell>
          <cell r="AW195">
            <v>61.830999999999996</v>
          </cell>
          <cell r="AX195">
            <v>61.830999999999996</v>
          </cell>
          <cell r="AY195">
            <v>61.830999999999996</v>
          </cell>
          <cell r="BB195" t="str">
            <v>[enter country-specific value</v>
          </cell>
        </row>
        <row r="196">
          <cell r="A196" t="str">
            <v>Straw_Horses</v>
          </cell>
          <cell r="B196" t="str">
            <v>-</v>
          </cell>
          <cell r="C196" t="str">
            <v>Straw</v>
          </cell>
          <cell r="D196" t="str">
            <v>-</v>
          </cell>
          <cell r="E196" t="str">
            <v>Horses</v>
          </cell>
          <cell r="F196" t="str">
            <v>kg/yr</v>
          </cell>
          <cell r="G196" t="str">
            <v>cs</v>
          </cell>
          <cell r="H196" t="str">
            <v>-</v>
          </cell>
          <cell r="I196" t="str">
            <v>[enter country-specific source]</v>
          </cell>
          <cell r="J196" t="str">
            <v>The default value will be scaled based on the entered housing period/ default housing period</v>
          </cell>
          <cell r="K196">
            <v>45.552000000000042</v>
          </cell>
          <cell r="L196">
            <v>45.552000000000042</v>
          </cell>
          <cell r="M196">
            <v>45.551999999999914</v>
          </cell>
          <cell r="N196">
            <v>45.552000000000042</v>
          </cell>
          <cell r="O196">
            <v>45.552000000000042</v>
          </cell>
          <cell r="P196">
            <v>45.552000000000042</v>
          </cell>
          <cell r="Q196">
            <v>45.551999999999914</v>
          </cell>
          <cell r="R196">
            <v>45.552000000000042</v>
          </cell>
          <cell r="S196">
            <v>45.552000000000042</v>
          </cell>
          <cell r="T196">
            <v>45.55200000000017</v>
          </cell>
          <cell r="U196">
            <v>46.42800000000004</v>
          </cell>
          <cell r="V196">
            <v>46.427999999999919</v>
          </cell>
          <cell r="W196">
            <v>46.42800000000004</v>
          </cell>
          <cell r="X196">
            <v>46.42800000000004</v>
          </cell>
          <cell r="Y196">
            <v>46.42800000000004</v>
          </cell>
          <cell r="Z196">
            <v>46.427999999999919</v>
          </cell>
          <cell r="AA196">
            <v>46.427999999999919</v>
          </cell>
          <cell r="AB196">
            <v>46.427999999999919</v>
          </cell>
          <cell r="AC196">
            <v>46.42800000000004</v>
          </cell>
          <cell r="AD196">
            <v>59.129999999999924</v>
          </cell>
          <cell r="AE196">
            <v>82.781999999999954</v>
          </cell>
          <cell r="AF196">
            <v>106.4340000000001</v>
          </cell>
          <cell r="AG196">
            <v>130.08600000000001</v>
          </cell>
          <cell r="AH196">
            <v>153.73800000000003</v>
          </cell>
          <cell r="AI196">
            <v>201.04200000000006</v>
          </cell>
          <cell r="AJ196">
            <v>283.82400000000001</v>
          </cell>
          <cell r="AK196">
            <v>402.084</v>
          </cell>
          <cell r="AL196">
            <v>520.34400000000005</v>
          </cell>
          <cell r="AM196">
            <v>591.30000000000007</v>
          </cell>
          <cell r="AN196">
            <v>602.25</v>
          </cell>
          <cell r="AO196">
            <v>602.25</v>
          </cell>
          <cell r="AP196">
            <v>602.25</v>
          </cell>
          <cell r="AQ196">
            <v>602.25</v>
          </cell>
          <cell r="AR196">
            <v>602.25</v>
          </cell>
          <cell r="AS196">
            <v>602.25</v>
          </cell>
          <cell r="AT196">
            <v>602.25</v>
          </cell>
          <cell r="AU196">
            <v>602.25</v>
          </cell>
          <cell r="AV196">
            <v>602.25</v>
          </cell>
          <cell r="AW196">
            <v>602.25</v>
          </cell>
          <cell r="AX196">
            <v>602.25</v>
          </cell>
          <cell r="AY196">
            <v>602.25</v>
          </cell>
          <cell r="BB196" t="str">
            <v>[enter country-specific value</v>
          </cell>
        </row>
        <row r="197">
          <cell r="A197" t="str">
            <v>Straw_Mules and asses</v>
          </cell>
          <cell r="B197" t="str">
            <v>-</v>
          </cell>
          <cell r="C197" t="str">
            <v>Straw</v>
          </cell>
          <cell r="D197" t="str">
            <v>-</v>
          </cell>
          <cell r="E197" t="str">
            <v>Mules and asses</v>
          </cell>
          <cell r="F197" t="str">
            <v>kg/yr</v>
          </cell>
          <cell r="G197" t="str">
            <v>D</v>
          </cell>
          <cell r="H197" t="str">
            <v>-</v>
          </cell>
          <cell r="I197" t="str">
            <v>Table 3.7, 3B, EMEP/EEA Guidebook 2019</v>
          </cell>
          <cell r="J197" t="str">
            <v>The default value will be scaled based on the entered housing period/ default housing period</v>
          </cell>
          <cell r="K197">
            <v>500</v>
          </cell>
          <cell r="L197">
            <v>500</v>
          </cell>
          <cell r="M197">
            <v>500</v>
          </cell>
          <cell r="N197">
            <v>500</v>
          </cell>
          <cell r="O197">
            <v>500</v>
          </cell>
          <cell r="P197">
            <v>500</v>
          </cell>
          <cell r="Q197">
            <v>500</v>
          </cell>
          <cell r="R197">
            <v>500</v>
          </cell>
          <cell r="S197">
            <v>500</v>
          </cell>
          <cell r="T197">
            <v>500</v>
          </cell>
          <cell r="U197">
            <v>500</v>
          </cell>
          <cell r="V197">
            <v>500</v>
          </cell>
          <cell r="W197">
            <v>500</v>
          </cell>
          <cell r="X197">
            <v>500</v>
          </cell>
          <cell r="Y197">
            <v>500</v>
          </cell>
          <cell r="Z197">
            <v>500</v>
          </cell>
          <cell r="AA197">
            <v>500</v>
          </cell>
          <cell r="AB197">
            <v>500</v>
          </cell>
          <cell r="AC197">
            <v>500</v>
          </cell>
          <cell r="AD197">
            <v>500</v>
          </cell>
          <cell r="AE197">
            <v>500</v>
          </cell>
          <cell r="AF197">
            <v>500</v>
          </cell>
          <cell r="AG197">
            <v>500</v>
          </cell>
          <cell r="AH197">
            <v>500</v>
          </cell>
          <cell r="AI197">
            <v>500</v>
          </cell>
          <cell r="AJ197">
            <v>500</v>
          </cell>
          <cell r="AK197">
            <v>500</v>
          </cell>
          <cell r="AL197">
            <v>500</v>
          </cell>
          <cell r="AM197">
            <v>500</v>
          </cell>
          <cell r="AN197">
            <v>500</v>
          </cell>
          <cell r="AO197">
            <v>500</v>
          </cell>
          <cell r="AP197">
            <v>500</v>
          </cell>
          <cell r="AQ197">
            <v>500</v>
          </cell>
          <cell r="AR197">
            <v>500</v>
          </cell>
          <cell r="AS197">
            <v>500</v>
          </cell>
          <cell r="AT197">
            <v>500</v>
          </cell>
          <cell r="AU197">
            <v>500</v>
          </cell>
          <cell r="AV197">
            <v>500</v>
          </cell>
          <cell r="AW197">
            <v>500</v>
          </cell>
          <cell r="AX197">
            <v>500</v>
          </cell>
          <cell r="AY197">
            <v>500</v>
          </cell>
          <cell r="BB197" t="e">
            <v>#N/A</v>
          </cell>
        </row>
        <row r="198">
          <cell r="A198" t="str">
            <v>Straw_Laying hens</v>
          </cell>
          <cell r="B198" t="str">
            <v>-</v>
          </cell>
          <cell r="C198" t="str">
            <v>Straw</v>
          </cell>
          <cell r="D198" t="str">
            <v>-</v>
          </cell>
          <cell r="E198" t="str">
            <v>Laying hens</v>
          </cell>
          <cell r="F198" t="str">
            <v>kg/yr</v>
          </cell>
          <cell r="G198" t="str">
            <v>cs</v>
          </cell>
          <cell r="H198" t="str">
            <v>-</v>
          </cell>
          <cell r="I198" t="str">
            <v>[enter country-specific source]</v>
          </cell>
          <cell r="J198" t="str">
            <v>The default value will be scaled based on the entered housing period/ default housing period</v>
          </cell>
          <cell r="K198">
            <v>0.99280000000000013</v>
          </cell>
          <cell r="L198">
            <v>0.99280000000000013</v>
          </cell>
          <cell r="M198">
            <v>0.99280000000000013</v>
          </cell>
          <cell r="N198">
            <v>0.99280000000000013</v>
          </cell>
          <cell r="O198">
            <v>0.99280000000000013</v>
          </cell>
          <cell r="P198">
            <v>0.99280000000000013</v>
          </cell>
          <cell r="Q198">
            <v>0.99280000000000013</v>
          </cell>
          <cell r="R198">
            <v>0.99280000000000013</v>
          </cell>
          <cell r="S198">
            <v>0.99280000000000013</v>
          </cell>
          <cell r="T198">
            <v>0.99280000000000013</v>
          </cell>
          <cell r="U198">
            <v>0.99280000000000013</v>
          </cell>
          <cell r="V198">
            <v>0.99280000000000013</v>
          </cell>
          <cell r="W198">
            <v>0.99280000000000013</v>
          </cell>
          <cell r="X198">
            <v>0.99280000000000013</v>
          </cell>
          <cell r="Y198">
            <v>0.99280000000000013</v>
          </cell>
          <cell r="Z198">
            <v>0.99280000000000013</v>
          </cell>
          <cell r="AA198">
            <v>0.99280000000000013</v>
          </cell>
          <cell r="AB198">
            <v>0.99280000000000013</v>
          </cell>
          <cell r="AC198">
            <v>0.99280000000000013</v>
          </cell>
          <cell r="AD198">
            <v>0.99280000000000013</v>
          </cell>
          <cell r="AE198">
            <v>0.99280000000000013</v>
          </cell>
          <cell r="AF198">
            <v>0.99280000000000013</v>
          </cell>
          <cell r="AG198">
            <v>0.99280000000000013</v>
          </cell>
          <cell r="AH198">
            <v>0.99280000000000013</v>
          </cell>
          <cell r="AI198">
            <v>0.99280000000000013</v>
          </cell>
          <cell r="AJ198">
            <v>0.99280000000000013</v>
          </cell>
          <cell r="AK198">
            <v>0.99280000000000013</v>
          </cell>
          <cell r="AL198">
            <v>0.99280000000000013</v>
          </cell>
          <cell r="AM198">
            <v>0.99280000000000013</v>
          </cell>
          <cell r="AN198">
            <v>0.99280000000000013</v>
          </cell>
          <cell r="AO198">
            <v>0.99280000000000013</v>
          </cell>
          <cell r="AP198">
            <v>0.99280000000000013</v>
          </cell>
          <cell r="AQ198">
            <v>0.99280000000000013</v>
          </cell>
          <cell r="AR198">
            <v>0.99280000000000013</v>
          </cell>
          <cell r="AS198">
            <v>0.99280000000000013</v>
          </cell>
          <cell r="AT198">
            <v>0.99280000000000013</v>
          </cell>
          <cell r="AU198">
            <v>0.99280000000000013</v>
          </cell>
          <cell r="AV198">
            <v>0.99280000000000013</v>
          </cell>
          <cell r="AW198">
            <v>0.99280000000000013</v>
          </cell>
          <cell r="AX198">
            <v>0.99280000000000013</v>
          </cell>
          <cell r="AY198">
            <v>0.99280000000000013</v>
          </cell>
          <cell r="BB198" t="str">
            <v>[enter country-specific value</v>
          </cell>
        </row>
        <row r="199">
          <cell r="A199" t="str">
            <v>Straw_Broilers</v>
          </cell>
          <cell r="B199" t="str">
            <v>-</v>
          </cell>
          <cell r="C199" t="str">
            <v>Straw</v>
          </cell>
          <cell r="D199" t="str">
            <v>-</v>
          </cell>
          <cell r="E199" t="str">
            <v>Broilers</v>
          </cell>
          <cell r="F199" t="str">
            <v>kg/yr</v>
          </cell>
          <cell r="G199" t="str">
            <v>cs</v>
          </cell>
          <cell r="H199" t="str">
            <v>-</v>
          </cell>
          <cell r="I199" t="str">
            <v>[enter country-specific source]</v>
          </cell>
          <cell r="J199" t="str">
            <v>The default value will be scaled based on the entered housing period/ default housing period</v>
          </cell>
          <cell r="K199">
            <v>1.5330000000000001</v>
          </cell>
          <cell r="L199">
            <v>1.5330000000000001</v>
          </cell>
          <cell r="M199">
            <v>1.5330000000000001</v>
          </cell>
          <cell r="N199">
            <v>1.5330000000000001</v>
          </cell>
          <cell r="O199">
            <v>1.5330000000000001</v>
          </cell>
          <cell r="P199">
            <v>1.5330000000000001</v>
          </cell>
          <cell r="Q199">
            <v>1.5330000000000001</v>
          </cell>
          <cell r="R199">
            <v>1.5330000000000001</v>
          </cell>
          <cell r="S199">
            <v>1.5330000000000001</v>
          </cell>
          <cell r="T199">
            <v>1.5330000000000001</v>
          </cell>
          <cell r="U199">
            <v>1.5330000000000001</v>
          </cell>
          <cell r="V199">
            <v>1.5330000000000001</v>
          </cell>
          <cell r="W199">
            <v>1.5330000000000001</v>
          </cell>
          <cell r="X199">
            <v>1.5330000000000001</v>
          </cell>
          <cell r="Y199">
            <v>1.5330000000000001</v>
          </cell>
          <cell r="Z199">
            <v>1.5330000000000001</v>
          </cell>
          <cell r="AA199">
            <v>1.5330000000000001</v>
          </cell>
          <cell r="AB199">
            <v>1.5330000000000001</v>
          </cell>
          <cell r="AC199">
            <v>1.5330000000000001</v>
          </cell>
          <cell r="AD199">
            <v>1.5330000000000001</v>
          </cell>
          <cell r="AE199">
            <v>1.5330000000000001</v>
          </cell>
          <cell r="AF199">
            <v>1.5330000000000001</v>
          </cell>
          <cell r="AG199">
            <v>1.5330000000000001</v>
          </cell>
          <cell r="AH199">
            <v>1.5330000000000001</v>
          </cell>
          <cell r="AI199">
            <v>1.5330000000000001</v>
          </cell>
          <cell r="AJ199">
            <v>1.5330000000000001</v>
          </cell>
          <cell r="AK199">
            <v>1.5330000000000001</v>
          </cell>
          <cell r="AL199">
            <v>1.5330000000000001</v>
          </cell>
          <cell r="AM199">
            <v>1.5330000000000001</v>
          </cell>
          <cell r="AN199">
            <v>1.5330000000000001</v>
          </cell>
          <cell r="AO199">
            <v>1.5330000000000001</v>
          </cell>
          <cell r="AP199">
            <v>1.5330000000000001</v>
          </cell>
          <cell r="AQ199">
            <v>1.5330000000000001</v>
          </cell>
          <cell r="AR199">
            <v>1.5330000000000001</v>
          </cell>
          <cell r="AS199">
            <v>1.5330000000000001</v>
          </cell>
          <cell r="AT199">
            <v>1.5330000000000001</v>
          </cell>
          <cell r="AU199">
            <v>1.5330000000000001</v>
          </cell>
          <cell r="AV199">
            <v>1.5330000000000001</v>
          </cell>
          <cell r="AW199">
            <v>1.5330000000000001</v>
          </cell>
          <cell r="AX199">
            <v>1.5330000000000001</v>
          </cell>
          <cell r="AY199">
            <v>1.5330000000000001</v>
          </cell>
          <cell r="BB199" t="str">
            <v>[enter country-specific value</v>
          </cell>
        </row>
        <row r="200">
          <cell r="A200" t="str">
            <v>Straw_Turkeys</v>
          </cell>
          <cell r="B200" t="str">
            <v>-</v>
          </cell>
          <cell r="C200" t="str">
            <v>Straw</v>
          </cell>
          <cell r="D200" t="str">
            <v>-</v>
          </cell>
          <cell r="E200" t="str">
            <v>Turkeys</v>
          </cell>
          <cell r="F200" t="str">
            <v>kg/yr</v>
          </cell>
          <cell r="G200" t="str">
            <v>cs</v>
          </cell>
          <cell r="H200" t="str">
            <v>-</v>
          </cell>
          <cell r="I200" t="str">
            <v>[enter country-specific source]</v>
          </cell>
          <cell r="J200" t="str">
            <v>The default value will be scaled based on the entered housing period/ default housing period</v>
          </cell>
          <cell r="K200">
            <v>3.8325</v>
          </cell>
          <cell r="L200">
            <v>3.8325</v>
          </cell>
          <cell r="M200">
            <v>3.8325</v>
          </cell>
          <cell r="N200">
            <v>3.8325</v>
          </cell>
          <cell r="O200">
            <v>3.8325</v>
          </cell>
          <cell r="P200">
            <v>3.8325</v>
          </cell>
          <cell r="Q200">
            <v>3.8325</v>
          </cell>
          <cell r="R200">
            <v>3.8325</v>
          </cell>
          <cell r="S200">
            <v>3.8325</v>
          </cell>
          <cell r="T200">
            <v>3.8325</v>
          </cell>
          <cell r="U200">
            <v>3.8325</v>
          </cell>
          <cell r="V200">
            <v>3.8325</v>
          </cell>
          <cell r="W200">
            <v>3.8325</v>
          </cell>
          <cell r="X200">
            <v>3.8325</v>
          </cell>
          <cell r="Y200">
            <v>3.8325</v>
          </cell>
          <cell r="Z200">
            <v>3.8325</v>
          </cell>
          <cell r="AA200">
            <v>3.8325</v>
          </cell>
          <cell r="AB200">
            <v>3.8325</v>
          </cell>
          <cell r="AC200">
            <v>3.8325</v>
          </cell>
          <cell r="AD200">
            <v>3.8325</v>
          </cell>
          <cell r="AE200">
            <v>3.8325</v>
          </cell>
          <cell r="AF200">
            <v>3.8325</v>
          </cell>
          <cell r="AG200">
            <v>3.8325</v>
          </cell>
          <cell r="AH200">
            <v>3.8325</v>
          </cell>
          <cell r="AI200">
            <v>3.8325</v>
          </cell>
          <cell r="AJ200">
            <v>3.8325</v>
          </cell>
          <cell r="AK200">
            <v>3.8325</v>
          </cell>
          <cell r="AL200">
            <v>3.8325</v>
          </cell>
          <cell r="AM200">
            <v>3.8325</v>
          </cell>
          <cell r="AN200">
            <v>3.8325</v>
          </cell>
          <cell r="AO200">
            <v>3.8325</v>
          </cell>
          <cell r="AP200">
            <v>3.8325</v>
          </cell>
          <cell r="AQ200">
            <v>3.8325</v>
          </cell>
          <cell r="AR200">
            <v>3.8325</v>
          </cell>
          <cell r="AS200">
            <v>3.8325</v>
          </cell>
          <cell r="AT200">
            <v>3.8325</v>
          </cell>
          <cell r="AU200">
            <v>3.8325</v>
          </cell>
          <cell r="AV200">
            <v>3.8325</v>
          </cell>
          <cell r="AW200">
            <v>3.8325</v>
          </cell>
          <cell r="AX200">
            <v>3.8325</v>
          </cell>
          <cell r="AY200">
            <v>3.8325</v>
          </cell>
          <cell r="BB200" t="str">
            <v>[enter country-specific value</v>
          </cell>
        </row>
        <row r="201">
          <cell r="A201" t="str">
            <v>Straw_Other poultry (ducks)</v>
          </cell>
          <cell r="B201" t="str">
            <v>-</v>
          </cell>
          <cell r="C201" t="str">
            <v>Straw</v>
          </cell>
          <cell r="D201" t="str">
            <v>-</v>
          </cell>
          <cell r="E201" t="str">
            <v>Other poultry (ducks)</v>
          </cell>
          <cell r="F201" t="str">
            <v>kg/yr</v>
          </cell>
          <cell r="G201" t="str">
            <v>cs</v>
          </cell>
          <cell r="H201" t="str">
            <v>-</v>
          </cell>
          <cell r="I201" t="str">
            <v>[enter country-specific source]</v>
          </cell>
          <cell r="J201" t="str">
            <v>The default value will be scaled based on the entered housing period/ default housing period</v>
          </cell>
          <cell r="K201">
            <v>3.0660000000000003</v>
          </cell>
          <cell r="L201">
            <v>3.0660000000000003</v>
          </cell>
          <cell r="M201">
            <v>3.0660000000000003</v>
          </cell>
          <cell r="N201">
            <v>3.0660000000000003</v>
          </cell>
          <cell r="O201">
            <v>3.0660000000000003</v>
          </cell>
          <cell r="P201">
            <v>3.0660000000000003</v>
          </cell>
          <cell r="Q201">
            <v>3.0660000000000003</v>
          </cell>
          <cell r="R201">
            <v>3.0660000000000003</v>
          </cell>
          <cell r="S201">
            <v>3.0660000000000003</v>
          </cell>
          <cell r="T201">
            <v>3.0660000000000003</v>
          </cell>
          <cell r="U201">
            <v>3.0660000000000003</v>
          </cell>
          <cell r="V201">
            <v>3.0660000000000003</v>
          </cell>
          <cell r="W201">
            <v>3.0660000000000003</v>
          </cell>
          <cell r="X201">
            <v>3.0660000000000003</v>
          </cell>
          <cell r="Y201">
            <v>3.0660000000000003</v>
          </cell>
          <cell r="Z201">
            <v>3.0660000000000003</v>
          </cell>
          <cell r="AA201">
            <v>3.0660000000000003</v>
          </cell>
          <cell r="AB201">
            <v>3.0660000000000003</v>
          </cell>
          <cell r="AC201">
            <v>3.0660000000000003</v>
          </cell>
          <cell r="AD201">
            <v>3.0660000000000003</v>
          </cell>
          <cell r="AE201">
            <v>3.0660000000000003</v>
          </cell>
          <cell r="AF201">
            <v>3.0660000000000003</v>
          </cell>
          <cell r="AG201">
            <v>3.0660000000000003</v>
          </cell>
          <cell r="AH201">
            <v>3.0660000000000003</v>
          </cell>
          <cell r="AI201">
            <v>3.0660000000000003</v>
          </cell>
          <cell r="AJ201">
            <v>3.0660000000000003</v>
          </cell>
          <cell r="AK201">
            <v>3.0660000000000003</v>
          </cell>
          <cell r="AL201">
            <v>3.0660000000000003</v>
          </cell>
          <cell r="AM201">
            <v>3.0660000000000003</v>
          </cell>
          <cell r="AN201">
            <v>3.0660000000000003</v>
          </cell>
          <cell r="AO201">
            <v>3.0660000000000003</v>
          </cell>
          <cell r="AP201">
            <v>3.0660000000000003</v>
          </cell>
          <cell r="AQ201">
            <v>3.0660000000000003</v>
          </cell>
          <cell r="AR201">
            <v>3.0660000000000003</v>
          </cell>
          <cell r="AS201">
            <v>3.0660000000000003</v>
          </cell>
          <cell r="AT201">
            <v>3.0660000000000003</v>
          </cell>
          <cell r="AU201">
            <v>3.0660000000000003</v>
          </cell>
          <cell r="AV201">
            <v>3.0660000000000003</v>
          </cell>
          <cell r="AW201">
            <v>3.0660000000000003</v>
          </cell>
          <cell r="AX201">
            <v>3.0660000000000003</v>
          </cell>
          <cell r="AY201">
            <v>3.0660000000000003</v>
          </cell>
          <cell r="BB201" t="str">
            <v>[enter country-specific value</v>
          </cell>
        </row>
        <row r="202">
          <cell r="A202" t="str">
            <v>Straw_Other poultry (geese)</v>
          </cell>
          <cell r="B202" t="str">
            <v>-</v>
          </cell>
          <cell r="C202" t="str">
            <v>Straw</v>
          </cell>
          <cell r="D202" t="str">
            <v>-</v>
          </cell>
          <cell r="E202" t="str">
            <v>Other poultry (geese)</v>
          </cell>
          <cell r="F202" t="str">
            <v>kg/yr</v>
          </cell>
          <cell r="G202" t="str">
            <v>cs</v>
          </cell>
          <cell r="H202" t="str">
            <v>-</v>
          </cell>
          <cell r="I202" t="str">
            <v>[enter country-specific source]</v>
          </cell>
          <cell r="J202" t="str">
            <v>The default value will be scaled based on the entered housing period/ default housing period</v>
          </cell>
          <cell r="K202">
            <v>11.4975</v>
          </cell>
          <cell r="L202">
            <v>11.4975</v>
          </cell>
          <cell r="M202">
            <v>11.4975</v>
          </cell>
          <cell r="N202">
            <v>11.4975</v>
          </cell>
          <cell r="O202">
            <v>11.4975</v>
          </cell>
          <cell r="P202">
            <v>11.4975</v>
          </cell>
          <cell r="Q202">
            <v>11.4975</v>
          </cell>
          <cell r="R202">
            <v>11.4975</v>
          </cell>
          <cell r="S202">
            <v>11.4975</v>
          </cell>
          <cell r="T202">
            <v>11.4975</v>
          </cell>
          <cell r="U202">
            <v>11.4975</v>
          </cell>
          <cell r="V202">
            <v>11.4975</v>
          </cell>
          <cell r="W202">
            <v>11.4975</v>
          </cell>
          <cell r="X202">
            <v>11.4975</v>
          </cell>
          <cell r="Y202">
            <v>11.4975</v>
          </cell>
          <cell r="Z202">
            <v>11.4975</v>
          </cell>
          <cell r="AA202">
            <v>11.4975</v>
          </cell>
          <cell r="AB202">
            <v>11.4975</v>
          </cell>
          <cell r="AC202">
            <v>11.4975</v>
          </cell>
          <cell r="AD202">
            <v>11.4975</v>
          </cell>
          <cell r="AE202">
            <v>11.4975</v>
          </cell>
          <cell r="AF202">
            <v>11.4975</v>
          </cell>
          <cell r="AG202">
            <v>11.4975</v>
          </cell>
          <cell r="AH202">
            <v>11.4975</v>
          </cell>
          <cell r="AI202">
            <v>11.4975</v>
          </cell>
          <cell r="AJ202">
            <v>11.4975</v>
          </cell>
          <cell r="AK202">
            <v>11.4975</v>
          </cell>
          <cell r="AL202">
            <v>11.4975</v>
          </cell>
          <cell r="AM202">
            <v>11.4975</v>
          </cell>
          <cell r="AN202">
            <v>11.4975</v>
          </cell>
          <cell r="AO202">
            <v>11.4975</v>
          </cell>
          <cell r="AP202">
            <v>11.4975</v>
          </cell>
          <cell r="AQ202">
            <v>11.4975</v>
          </cell>
          <cell r="AR202">
            <v>11.4975</v>
          </cell>
          <cell r="AS202">
            <v>11.4975</v>
          </cell>
          <cell r="AT202">
            <v>11.4975</v>
          </cell>
          <cell r="AU202">
            <v>11.4975</v>
          </cell>
          <cell r="AV202">
            <v>11.4975</v>
          </cell>
          <cell r="AW202">
            <v>11.4975</v>
          </cell>
          <cell r="AX202">
            <v>11.4975</v>
          </cell>
          <cell r="AY202">
            <v>11.4975</v>
          </cell>
          <cell r="BB202" t="str">
            <v>[enter country-specific value</v>
          </cell>
        </row>
        <row r="203">
          <cell r="A203" t="str">
            <v>Straw_Other animals (fur animals)</v>
          </cell>
          <cell r="B203" t="str">
            <v>-</v>
          </cell>
          <cell r="C203" t="str">
            <v>Straw</v>
          </cell>
          <cell r="D203" t="str">
            <v>-</v>
          </cell>
          <cell r="E203" t="str">
            <v>Other animals (fur animals)</v>
          </cell>
          <cell r="F203" t="str">
            <v>kg/yr</v>
          </cell>
          <cell r="G203" t="str">
            <v>cs</v>
          </cell>
          <cell r="H203" t="str">
            <v>-</v>
          </cell>
          <cell r="I203" t="str">
            <v>[enter country-specific source]</v>
          </cell>
          <cell r="J203" t="str">
            <v>The default value will be scaled based on the entered housing period/ default housing period</v>
          </cell>
          <cell r="K203">
            <v>0.43407000000000001</v>
          </cell>
          <cell r="L203">
            <v>0.43407000000000001</v>
          </cell>
          <cell r="M203">
            <v>0.43407000000000001</v>
          </cell>
          <cell r="N203">
            <v>0.43407000000000001</v>
          </cell>
          <cell r="O203">
            <v>0.43407000000000001</v>
          </cell>
          <cell r="P203">
            <v>0.43407000000000001</v>
          </cell>
          <cell r="Q203">
            <v>0.43407000000000001</v>
          </cell>
          <cell r="R203">
            <v>0.43407000000000001</v>
          </cell>
          <cell r="S203">
            <v>0.43407000000000001</v>
          </cell>
          <cell r="T203">
            <v>0.43407000000000001</v>
          </cell>
          <cell r="U203">
            <v>0.43407000000000001</v>
          </cell>
          <cell r="V203">
            <v>0.43407000000000001</v>
          </cell>
          <cell r="W203">
            <v>0.43407000000000001</v>
          </cell>
          <cell r="X203">
            <v>0.43407000000000001</v>
          </cell>
          <cell r="Y203">
            <v>0.43407000000000001</v>
          </cell>
          <cell r="Z203">
            <v>0.43407000000000001</v>
          </cell>
          <cell r="AA203">
            <v>0.39803400000000005</v>
          </cell>
          <cell r="AB203">
            <v>0.36199799999999999</v>
          </cell>
          <cell r="AC203">
            <v>0.25997999999999999</v>
          </cell>
          <cell r="AD203">
            <v>0.15796200000000002</v>
          </cell>
          <cell r="AE203">
            <v>5.5944000000000008E-2</v>
          </cell>
          <cell r="AF203">
            <v>7.0223999999999995E-2</v>
          </cell>
          <cell r="AG203">
            <v>8.4503999999999996E-2</v>
          </cell>
          <cell r="AH203">
            <v>9.8783999999999997E-2</v>
          </cell>
          <cell r="AI203">
            <v>9.8699999999999996E-2</v>
          </cell>
          <cell r="AJ203">
            <v>9.8615999999999995E-2</v>
          </cell>
          <cell r="AK203">
            <v>9.8532000000000008E-2</v>
          </cell>
          <cell r="AL203">
            <v>0.103509</v>
          </cell>
          <cell r="AM203">
            <v>0.108486</v>
          </cell>
          <cell r="AN203">
            <v>0.11346299999999999</v>
          </cell>
          <cell r="AO203">
            <v>0.11844</v>
          </cell>
          <cell r="AP203">
            <v>0.10942259999999999</v>
          </cell>
          <cell r="AQ203">
            <v>0.1004052</v>
          </cell>
          <cell r="AR203">
            <v>9.1387800000000005E-2</v>
          </cell>
          <cell r="AS203">
            <v>9.1387800000000005E-2</v>
          </cell>
          <cell r="AT203">
            <v>9.1350000000000001E-2</v>
          </cell>
          <cell r="AU203">
            <v>9.1350000000000001E-2</v>
          </cell>
          <cell r="AV203">
            <v>9.1350000000000001E-2</v>
          </cell>
          <cell r="AW203">
            <v>9.1350000000000001E-2</v>
          </cell>
          <cell r="AX203">
            <v>9.1350000000000001E-2</v>
          </cell>
          <cell r="AY203">
            <v>9.1350000000000001E-2</v>
          </cell>
          <cell r="BB203" t="str">
            <v>[enter country-specific value</v>
          </cell>
        </row>
        <row r="204">
          <cell r="A204" t="str">
            <v>Annual straw use in litter-based manure management systems</v>
          </cell>
        </row>
        <row r="205">
          <cell r="A205" t="str">
            <v>N_added_in_straw_Dairy cattle</v>
          </cell>
          <cell r="B205" t="str">
            <v>-</v>
          </cell>
          <cell r="C205" t="str">
            <v>N_added_in_straw</v>
          </cell>
          <cell r="D205" t="str">
            <v>-</v>
          </cell>
          <cell r="E205" t="str">
            <v>Dairy cattle</v>
          </cell>
          <cell r="F205" t="str">
            <v>kg/animal/yr</v>
          </cell>
          <cell r="G205" t="str">
            <v>CS</v>
          </cell>
          <cell r="H205" t="str">
            <v>-</v>
          </cell>
          <cell r="I205" t="str">
            <v>[enter country-specific source]</v>
          </cell>
          <cell r="K205">
            <v>10.6288</v>
          </cell>
          <cell r="L205">
            <v>10.6288</v>
          </cell>
          <cell r="M205">
            <v>10.32469467787115</v>
          </cell>
          <cell r="N205">
            <v>10.172064064064063</v>
          </cell>
          <cell r="O205">
            <v>10.020072072072072</v>
          </cell>
          <cell r="P205">
            <v>10.249200000000002</v>
          </cell>
          <cell r="Q205">
            <v>10.249200000000002</v>
          </cell>
          <cell r="R205">
            <v>10.249200000000002</v>
          </cell>
          <cell r="S205">
            <v>10.249200000000002</v>
          </cell>
          <cell r="T205">
            <v>11.008399999999998</v>
          </cell>
          <cell r="U205">
            <v>11.006704704704708</v>
          </cell>
          <cell r="V205">
            <v>11.008748271430527</v>
          </cell>
          <cell r="W205">
            <v>10.992117155485666</v>
          </cell>
          <cell r="X205">
            <v>10.991872722795286</v>
          </cell>
          <cell r="Y205">
            <v>11.008861724532505</v>
          </cell>
          <cell r="Z205">
            <v>10.931753942532502</v>
          </cell>
          <cell r="AA205">
            <v>11.052372990261059</v>
          </cell>
          <cell r="AB205">
            <v>11.102798965337598</v>
          </cell>
          <cell r="AC205">
            <v>11.23861130168323</v>
          </cell>
          <cell r="AD205">
            <v>11.448073544095115</v>
          </cell>
          <cell r="AE205">
            <v>11.720703819874947</v>
          </cell>
          <cell r="AF205">
            <v>12.059968426405199</v>
          </cell>
          <cell r="AG205">
            <v>12.234945981316018</v>
          </cell>
          <cell r="AH205">
            <v>12.400502689750009</v>
          </cell>
          <cell r="AI205">
            <v>12.49045532449818</v>
          </cell>
          <cell r="AJ205">
            <v>12.578547676950185</v>
          </cell>
          <cell r="AK205">
            <v>13.577999999999999</v>
          </cell>
          <cell r="AL205">
            <v>13.577999999999999</v>
          </cell>
          <cell r="AM205">
            <v>14.235000000000003</v>
          </cell>
          <cell r="AN205">
            <v>14.235000000000003</v>
          </cell>
          <cell r="AO205">
            <v>14.235000000000003</v>
          </cell>
          <cell r="AP205">
            <v>14.235000000000003</v>
          </cell>
          <cell r="AQ205">
            <v>14.235000000000003</v>
          </cell>
          <cell r="AR205">
            <v>14.235000000000003</v>
          </cell>
          <cell r="AS205">
            <v>14.235000000000003</v>
          </cell>
          <cell r="AT205">
            <v>14.235000000000003</v>
          </cell>
          <cell r="AU205">
            <v>14.235000000000003</v>
          </cell>
          <cell r="AV205">
            <v>14.235000000000003</v>
          </cell>
          <cell r="AW205">
            <v>14.235000000000003</v>
          </cell>
          <cell r="AX205">
            <v>14.235000000000003</v>
          </cell>
          <cell r="AY205">
            <v>14.235000000000003</v>
          </cell>
          <cell r="BB205" t="str">
            <v>[enter country-specific value</v>
          </cell>
        </row>
        <row r="206">
          <cell r="A206" t="str">
            <v>N_added_in_straw_Non-dairy cattle</v>
          </cell>
          <cell r="B206" t="str">
            <v>-</v>
          </cell>
          <cell r="C206" t="str">
            <v>N_added_in_straw</v>
          </cell>
          <cell r="D206" t="str">
            <v>-</v>
          </cell>
          <cell r="E206" t="str">
            <v>Non-dairy cattle</v>
          </cell>
          <cell r="F206" t="str">
            <v>kg/animal/yr</v>
          </cell>
          <cell r="G206" t="str">
            <v>cs</v>
          </cell>
          <cell r="H206" t="str">
            <v>-</v>
          </cell>
          <cell r="I206" t="str">
            <v>[enter country-specific source]</v>
          </cell>
          <cell r="K206">
            <v>7.0832848215629838</v>
          </cell>
          <cell r="L206">
            <v>6.9455177518739326</v>
          </cell>
          <cell r="M206">
            <v>6.9404437485819965</v>
          </cell>
          <cell r="N206">
            <v>6.8436282707229799</v>
          </cell>
          <cell r="O206">
            <v>6.7446445063748932</v>
          </cell>
          <cell r="P206">
            <v>6.8229303316118273</v>
          </cell>
          <cell r="Q206">
            <v>6.8582022754112906</v>
          </cell>
          <cell r="R206">
            <v>6.9401069407532265</v>
          </cell>
          <cell r="S206">
            <v>6.9554222545138442</v>
          </cell>
          <cell r="T206">
            <v>7.2225497320826673</v>
          </cell>
          <cell r="U206">
            <v>7.2765199759651136</v>
          </cell>
          <cell r="V206">
            <v>7.3974213042064036</v>
          </cell>
          <cell r="W206">
            <v>7.4631428174525691</v>
          </cell>
          <cell r="X206">
            <v>7.5173848523069351</v>
          </cell>
          <cell r="Y206">
            <v>7.5134153652966553</v>
          </cell>
          <cell r="Z206">
            <v>7.7168231905903397</v>
          </cell>
          <cell r="AA206">
            <v>7.5933586517956817</v>
          </cell>
          <cell r="AB206">
            <v>7.4050063136704551</v>
          </cell>
          <cell r="AC206">
            <v>7.2390721703506875</v>
          </cell>
          <cell r="AD206">
            <v>7.0813234536024847</v>
          </cell>
          <cell r="AE206">
            <v>6.9107058898519069</v>
          </cell>
          <cell r="AF206">
            <v>6.9235834019013147</v>
          </cell>
          <cell r="AG206">
            <v>6.8879097746542417</v>
          </cell>
          <cell r="AH206">
            <v>6.9228381965788461</v>
          </cell>
          <cell r="AI206">
            <v>6.9289950769043775</v>
          </cell>
          <cell r="AJ206">
            <v>6.9778904613276076</v>
          </cell>
          <cell r="AK206">
            <v>6.9865058479431941</v>
          </cell>
          <cell r="AL206">
            <v>6.8849576155280214</v>
          </cell>
          <cell r="AM206">
            <v>7.2816776977525244</v>
          </cell>
          <cell r="AN206">
            <v>7.1611191062105837</v>
          </cell>
          <cell r="AO206">
            <v>7.2244696753521529</v>
          </cell>
          <cell r="AP206">
            <v>7.2237614601318212</v>
          </cell>
          <cell r="AQ206">
            <v>7.3745476073457104</v>
          </cell>
          <cell r="AR206">
            <v>7.2546933682711447</v>
          </cell>
          <cell r="AS206">
            <v>7.2270187742722634</v>
          </cell>
          <cell r="AT206">
            <v>7.267364740049751</v>
          </cell>
          <cell r="AU206">
            <v>7.3313318687472782</v>
          </cell>
          <cell r="AV206">
            <v>7.3469236440886743</v>
          </cell>
          <cell r="AW206">
            <v>7.267364740049751</v>
          </cell>
          <cell r="AX206">
            <v>7.3313318687472782</v>
          </cell>
          <cell r="AY206">
            <v>7.3469236440886743</v>
          </cell>
          <cell r="BB206" t="str">
            <v>[enter country-specific value</v>
          </cell>
        </row>
        <row r="207">
          <cell r="A207" t="str">
            <v>N_added_in_straw_Non-dairy cattle (calves)</v>
          </cell>
          <cell r="B207" t="str">
            <v>-</v>
          </cell>
          <cell r="C207" t="str">
            <v>N_added_in_straw</v>
          </cell>
          <cell r="D207" t="str">
            <v>-</v>
          </cell>
          <cell r="E207" t="str">
            <v>Non-dairy cattle (calves)</v>
          </cell>
          <cell r="F207" t="str">
            <v>kg/animal/yr</v>
          </cell>
          <cell r="G207" t="str">
            <v>D</v>
          </cell>
          <cell r="H207" t="str">
            <v>-</v>
          </cell>
          <cell r="I207" t="str">
            <v>Table 3.7, 3B, EMEP/EEA Guidebook 2019 - no default, assuming the same as non-dairy cattle</v>
          </cell>
          <cell r="K207">
            <v>2</v>
          </cell>
          <cell r="L207">
            <v>2</v>
          </cell>
          <cell r="M207">
            <v>2</v>
          </cell>
          <cell r="N207">
            <v>2</v>
          </cell>
          <cell r="O207">
            <v>2</v>
          </cell>
          <cell r="P207">
            <v>2</v>
          </cell>
          <cell r="Q207">
            <v>2</v>
          </cell>
          <cell r="R207">
            <v>2</v>
          </cell>
          <cell r="S207">
            <v>2</v>
          </cell>
          <cell r="T207">
            <v>2</v>
          </cell>
          <cell r="U207">
            <v>2</v>
          </cell>
          <cell r="V207">
            <v>2</v>
          </cell>
          <cell r="W207">
            <v>2</v>
          </cell>
          <cell r="X207">
            <v>2</v>
          </cell>
          <cell r="Y207">
            <v>2</v>
          </cell>
          <cell r="Z207">
            <v>2</v>
          </cell>
          <cell r="AA207">
            <v>2</v>
          </cell>
          <cell r="AB207">
            <v>2</v>
          </cell>
          <cell r="AC207">
            <v>2</v>
          </cell>
          <cell r="AD207">
            <v>2</v>
          </cell>
          <cell r="AE207">
            <v>2</v>
          </cell>
          <cell r="AF207">
            <v>2</v>
          </cell>
          <cell r="AG207">
            <v>2</v>
          </cell>
          <cell r="AH207">
            <v>2</v>
          </cell>
          <cell r="AI207">
            <v>2</v>
          </cell>
          <cell r="AJ207">
            <v>2</v>
          </cell>
          <cell r="AK207">
            <v>2</v>
          </cell>
          <cell r="AL207">
            <v>2</v>
          </cell>
          <cell r="AM207">
            <v>2</v>
          </cell>
          <cell r="AN207">
            <v>2</v>
          </cell>
          <cell r="AO207">
            <v>2</v>
          </cell>
          <cell r="AP207">
            <v>2</v>
          </cell>
          <cell r="AQ207">
            <v>2</v>
          </cell>
          <cell r="AR207">
            <v>2</v>
          </cell>
          <cell r="AS207">
            <v>2</v>
          </cell>
          <cell r="AT207">
            <v>2</v>
          </cell>
          <cell r="AU207">
            <v>2</v>
          </cell>
          <cell r="AV207">
            <v>2</v>
          </cell>
          <cell r="AW207">
            <v>2</v>
          </cell>
          <cell r="AX207">
            <v>2</v>
          </cell>
          <cell r="AY207">
            <v>2</v>
          </cell>
          <cell r="BB207" t="e">
            <v>#N/A</v>
          </cell>
        </row>
        <row r="208">
          <cell r="A208" t="str">
            <v>N_added_in_straw_Sheep</v>
          </cell>
          <cell r="B208" t="str">
            <v>-</v>
          </cell>
          <cell r="C208" t="str">
            <v>N_added_in_straw</v>
          </cell>
          <cell r="D208" t="str">
            <v>-</v>
          </cell>
          <cell r="E208" t="str">
            <v>Sheep</v>
          </cell>
          <cell r="F208" t="str">
            <v>kg/animal/yr</v>
          </cell>
          <cell r="G208" t="str">
            <v>CS</v>
          </cell>
          <cell r="H208" t="str">
            <v>-</v>
          </cell>
          <cell r="I208" t="str">
            <v>[enter country-specific source]</v>
          </cell>
          <cell r="K208">
            <v>0.48681874999999997</v>
          </cell>
          <cell r="L208">
            <v>0.48681874999999997</v>
          </cell>
          <cell r="M208">
            <v>0.48681874999999997</v>
          </cell>
          <cell r="N208">
            <v>0.48681874999999997</v>
          </cell>
          <cell r="O208">
            <v>0.48681874999999997</v>
          </cell>
          <cell r="P208">
            <v>0.48681874999999997</v>
          </cell>
          <cell r="Q208">
            <v>0.48681874999999997</v>
          </cell>
          <cell r="R208">
            <v>0.48681874999999997</v>
          </cell>
          <cell r="S208">
            <v>0.48681874999999997</v>
          </cell>
          <cell r="T208">
            <v>0.48681874999999997</v>
          </cell>
          <cell r="U208">
            <v>0.48681874999999997</v>
          </cell>
          <cell r="V208">
            <v>0.48681874999999997</v>
          </cell>
          <cell r="W208">
            <v>0.48681874999999997</v>
          </cell>
          <cell r="X208">
            <v>0.48681874999999997</v>
          </cell>
          <cell r="Y208">
            <v>0.48681874999999997</v>
          </cell>
          <cell r="Z208">
            <v>0.48681874999999997</v>
          </cell>
          <cell r="AA208">
            <v>0.48681874999999997</v>
          </cell>
          <cell r="AB208">
            <v>0.48681874999999997</v>
          </cell>
          <cell r="AC208">
            <v>0.48681874999999997</v>
          </cell>
          <cell r="AD208">
            <v>0.48681874999999997</v>
          </cell>
          <cell r="AE208">
            <v>0.48681874999999997</v>
          </cell>
          <cell r="AF208">
            <v>0.48681874999999997</v>
          </cell>
          <cell r="AG208">
            <v>0.48681874999999997</v>
          </cell>
          <cell r="AH208">
            <v>0.48681874999999997</v>
          </cell>
          <cell r="AI208">
            <v>0.48681874999999997</v>
          </cell>
          <cell r="AJ208">
            <v>0.48681874999999997</v>
          </cell>
          <cell r="AK208">
            <v>0.48681874999999997</v>
          </cell>
          <cell r="AL208">
            <v>0.48681874999999997</v>
          </cell>
          <cell r="AM208">
            <v>0.48681874999999997</v>
          </cell>
          <cell r="AN208">
            <v>0.49183750000000004</v>
          </cell>
          <cell r="AO208">
            <v>0.49183750000000004</v>
          </cell>
          <cell r="AP208">
            <v>0.49183750000000004</v>
          </cell>
          <cell r="AQ208">
            <v>0.49183750000000004</v>
          </cell>
          <cell r="AR208">
            <v>0.49183750000000004</v>
          </cell>
          <cell r="AS208">
            <v>0.49183750000000004</v>
          </cell>
          <cell r="AT208">
            <v>0.49183750000000004</v>
          </cell>
          <cell r="AU208">
            <v>0.49183750000000004</v>
          </cell>
          <cell r="AV208">
            <v>0.49183750000000004</v>
          </cell>
          <cell r="AW208">
            <v>0.49183750000000004</v>
          </cell>
          <cell r="AX208">
            <v>0.49183750000000004</v>
          </cell>
          <cell r="AY208">
            <v>0.49183750000000004</v>
          </cell>
          <cell r="BB208" t="str">
            <v>[enter country-specific value</v>
          </cell>
        </row>
        <row r="209">
          <cell r="A209" t="str">
            <v>N_added_in_straw_Swine (finishing pigs)</v>
          </cell>
          <cell r="B209" t="str">
            <v>-</v>
          </cell>
          <cell r="C209" t="str">
            <v>N_added_in_straw</v>
          </cell>
          <cell r="D209" t="str">
            <v>-</v>
          </cell>
          <cell r="E209" t="str">
            <v>Swine (finishing pigs)</v>
          </cell>
          <cell r="F209" t="str">
            <v>kg/animal/yr</v>
          </cell>
          <cell r="G209" t="str">
            <v>CS</v>
          </cell>
          <cell r="H209" t="str">
            <v>-</v>
          </cell>
          <cell r="I209" t="str">
            <v>[enter country-specific source]</v>
          </cell>
          <cell r="K209">
            <v>0.66685500000000009</v>
          </cell>
          <cell r="L209">
            <v>0.66685500000000009</v>
          </cell>
          <cell r="M209">
            <v>0.66685500000000009</v>
          </cell>
          <cell r="N209">
            <v>0.66685500000000009</v>
          </cell>
          <cell r="O209">
            <v>0.66685500000000009</v>
          </cell>
          <cell r="P209">
            <v>0.66685500000000009</v>
          </cell>
          <cell r="Q209">
            <v>0.66685500000000009</v>
          </cell>
          <cell r="R209">
            <v>0.66685500000000009</v>
          </cell>
          <cell r="S209">
            <v>0.66685500000000009</v>
          </cell>
          <cell r="T209">
            <v>0.66685500000000009</v>
          </cell>
          <cell r="U209">
            <v>0.66685500000000009</v>
          </cell>
          <cell r="V209">
            <v>0.66685500000000009</v>
          </cell>
          <cell r="W209">
            <v>0.66685500000000009</v>
          </cell>
          <cell r="X209">
            <v>0.66685500000000009</v>
          </cell>
          <cell r="Y209">
            <v>0.66685500000000009</v>
          </cell>
          <cell r="Z209">
            <v>0.66685500000000009</v>
          </cell>
          <cell r="AA209">
            <v>0.66685500000000009</v>
          </cell>
          <cell r="AB209">
            <v>0.66685500000000009</v>
          </cell>
          <cell r="AC209">
            <v>0.66685500000000009</v>
          </cell>
          <cell r="AD209">
            <v>0.66685500000000009</v>
          </cell>
          <cell r="AE209">
            <v>0.66685500000000009</v>
          </cell>
          <cell r="AF209">
            <v>0.66685500000000009</v>
          </cell>
          <cell r="AG209">
            <v>0.66685500000000009</v>
          </cell>
          <cell r="AH209">
            <v>0.66685500000000009</v>
          </cell>
          <cell r="AI209">
            <v>0.66685500000000009</v>
          </cell>
          <cell r="AJ209">
            <v>0.66685500000000009</v>
          </cell>
          <cell r="AK209">
            <v>0.66685500000000009</v>
          </cell>
          <cell r="AL209">
            <v>0.66685500000000009</v>
          </cell>
          <cell r="AM209">
            <v>0.66685500000000009</v>
          </cell>
          <cell r="AN209">
            <v>0.66685500000000009</v>
          </cell>
          <cell r="AO209">
            <v>0.66685500000000009</v>
          </cell>
          <cell r="AP209">
            <v>0.66685500000000009</v>
          </cell>
          <cell r="AQ209">
            <v>0.66685500000000009</v>
          </cell>
          <cell r="AR209">
            <v>0.66685500000000009</v>
          </cell>
          <cell r="AS209">
            <v>0.66685500000000009</v>
          </cell>
          <cell r="AT209">
            <v>0.66685500000000009</v>
          </cell>
          <cell r="AU209">
            <v>0.66685500000000009</v>
          </cell>
          <cell r="AV209">
            <v>0.66685500000000009</v>
          </cell>
          <cell r="AW209">
            <v>0.66685500000000009</v>
          </cell>
          <cell r="AX209">
            <v>0.66685500000000009</v>
          </cell>
          <cell r="AY209">
            <v>0.66685500000000009</v>
          </cell>
          <cell r="BB209" t="str">
            <v>[enter country-specific value</v>
          </cell>
        </row>
        <row r="210">
          <cell r="A210" t="str">
            <v>N_added_in_straw_Swine (sows)</v>
          </cell>
          <cell r="B210" t="str">
            <v>-</v>
          </cell>
          <cell r="C210" t="str">
            <v>N_added_in_straw</v>
          </cell>
          <cell r="D210" t="str">
            <v>-</v>
          </cell>
          <cell r="E210" t="str">
            <v>Swine (sows)</v>
          </cell>
          <cell r="F210" t="str">
            <v>kg/animal/yr</v>
          </cell>
          <cell r="G210" t="str">
            <v>cs</v>
          </cell>
          <cell r="H210" t="str">
            <v>-</v>
          </cell>
          <cell r="I210" t="str">
            <v>[enter country-specific source]</v>
          </cell>
          <cell r="K210">
            <v>1.8821589999999992</v>
          </cell>
          <cell r="L210">
            <v>1.8821589999999992</v>
          </cell>
          <cell r="M210">
            <v>1.8821589999999992</v>
          </cell>
          <cell r="N210">
            <v>1.8821589999999992</v>
          </cell>
          <cell r="O210">
            <v>1.8821589999999992</v>
          </cell>
          <cell r="P210">
            <v>1.8821589999999992</v>
          </cell>
          <cell r="Q210">
            <v>1.8821589999999992</v>
          </cell>
          <cell r="R210">
            <v>1.8821589999999992</v>
          </cell>
          <cell r="S210">
            <v>1.8821589999999992</v>
          </cell>
          <cell r="T210">
            <v>1.8821589999999992</v>
          </cell>
          <cell r="U210">
            <v>1.8821589999999992</v>
          </cell>
          <cell r="V210">
            <v>1.8821589999999992</v>
          </cell>
          <cell r="W210">
            <v>1.8821589999999992</v>
          </cell>
          <cell r="X210">
            <v>1.8821589999999992</v>
          </cell>
          <cell r="Y210">
            <v>1.8821589999999992</v>
          </cell>
          <cell r="Z210">
            <v>1.8821589999999992</v>
          </cell>
          <cell r="AA210">
            <v>1.8821589999999992</v>
          </cell>
          <cell r="AB210">
            <v>1.8821589999999992</v>
          </cell>
          <cell r="AC210">
            <v>1.8821589999999992</v>
          </cell>
          <cell r="AD210">
            <v>1.8821589999999992</v>
          </cell>
          <cell r="AE210">
            <v>1.8821589999999992</v>
          </cell>
          <cell r="AF210">
            <v>1.8821589999999992</v>
          </cell>
          <cell r="AG210">
            <v>1.8821589999999992</v>
          </cell>
          <cell r="AH210">
            <v>1.8821589999999992</v>
          </cell>
          <cell r="AI210">
            <v>1.8821589999999992</v>
          </cell>
          <cell r="AJ210">
            <v>1.8821589999999992</v>
          </cell>
          <cell r="AK210">
            <v>1.8821589999999992</v>
          </cell>
          <cell r="AL210">
            <v>1.8821589999999992</v>
          </cell>
          <cell r="AM210">
            <v>1.8821589999999992</v>
          </cell>
          <cell r="AN210">
            <v>1.8821589999999992</v>
          </cell>
          <cell r="AO210">
            <v>1.8821589999999992</v>
          </cell>
          <cell r="AP210">
            <v>1.8821589999999992</v>
          </cell>
          <cell r="AQ210">
            <v>1.8821589999999992</v>
          </cell>
          <cell r="AR210">
            <v>1.8821589999999992</v>
          </cell>
          <cell r="AS210">
            <v>1.8821589999999992</v>
          </cell>
          <cell r="AT210">
            <v>1.8821589999999992</v>
          </cell>
          <cell r="AU210">
            <v>1.8821589999999992</v>
          </cell>
          <cell r="AV210">
            <v>1.8821589999999992</v>
          </cell>
          <cell r="AW210">
            <v>1.8821589999999992</v>
          </cell>
          <cell r="AX210">
            <v>1.8821589999999992</v>
          </cell>
          <cell r="AY210">
            <v>1.8821589999999992</v>
          </cell>
          <cell r="BB210" t="str">
            <v>[enter country-specific value</v>
          </cell>
        </row>
        <row r="211">
          <cell r="A211" t="str">
            <v>N_added_in_straw_Buffalo</v>
          </cell>
          <cell r="B211" t="str">
            <v>-</v>
          </cell>
          <cell r="C211" t="str">
            <v>N_added_in_straw</v>
          </cell>
          <cell r="D211" t="str">
            <v>-</v>
          </cell>
          <cell r="E211" t="str">
            <v>Buffalo</v>
          </cell>
          <cell r="F211" t="str">
            <v>kg/animal/yr</v>
          </cell>
          <cell r="G211" t="str">
            <v>D</v>
          </cell>
          <cell r="H211" t="str">
            <v>-</v>
          </cell>
          <cell r="I211" t="str">
            <v>Table 3.7, 3B, EMEP/EEA Guidebook 2019</v>
          </cell>
          <cell r="K211">
            <v>6</v>
          </cell>
          <cell r="L211">
            <v>6</v>
          </cell>
          <cell r="M211">
            <v>6</v>
          </cell>
          <cell r="N211">
            <v>6</v>
          </cell>
          <cell r="O211">
            <v>6</v>
          </cell>
          <cell r="P211">
            <v>6</v>
          </cell>
          <cell r="Q211">
            <v>6</v>
          </cell>
          <cell r="R211">
            <v>6</v>
          </cell>
          <cell r="S211">
            <v>6</v>
          </cell>
          <cell r="T211">
            <v>6</v>
          </cell>
          <cell r="U211">
            <v>6</v>
          </cell>
          <cell r="V211">
            <v>6</v>
          </cell>
          <cell r="W211">
            <v>6</v>
          </cell>
          <cell r="X211">
            <v>6</v>
          </cell>
          <cell r="Y211">
            <v>6</v>
          </cell>
          <cell r="Z211">
            <v>6</v>
          </cell>
          <cell r="AA211">
            <v>6</v>
          </cell>
          <cell r="AB211">
            <v>6</v>
          </cell>
          <cell r="AC211">
            <v>6</v>
          </cell>
          <cell r="AD211">
            <v>6</v>
          </cell>
          <cell r="AE211">
            <v>6</v>
          </cell>
          <cell r="AF211">
            <v>6</v>
          </cell>
          <cell r="AG211">
            <v>6</v>
          </cell>
          <cell r="AH211">
            <v>6</v>
          </cell>
          <cell r="AI211">
            <v>6</v>
          </cell>
          <cell r="AJ211">
            <v>6</v>
          </cell>
          <cell r="AK211">
            <v>6</v>
          </cell>
          <cell r="AL211">
            <v>6</v>
          </cell>
          <cell r="AM211">
            <v>6</v>
          </cell>
          <cell r="AN211">
            <v>6</v>
          </cell>
          <cell r="AO211">
            <v>6</v>
          </cell>
          <cell r="AP211">
            <v>6</v>
          </cell>
          <cell r="AQ211">
            <v>6</v>
          </cell>
          <cell r="AR211">
            <v>6</v>
          </cell>
          <cell r="AS211">
            <v>6</v>
          </cell>
          <cell r="AT211">
            <v>6</v>
          </cell>
          <cell r="AU211">
            <v>6</v>
          </cell>
          <cell r="AV211">
            <v>6</v>
          </cell>
          <cell r="AW211">
            <v>6</v>
          </cell>
          <cell r="AX211">
            <v>6</v>
          </cell>
          <cell r="AY211">
            <v>6</v>
          </cell>
          <cell r="BB211" t="e">
            <v>#N/A</v>
          </cell>
        </row>
        <row r="212">
          <cell r="A212" t="str">
            <v>N_added_in_straw_Goats</v>
          </cell>
          <cell r="B212" t="str">
            <v>-</v>
          </cell>
          <cell r="C212" t="str">
            <v>N_added_in_straw</v>
          </cell>
          <cell r="D212" t="str">
            <v>-</v>
          </cell>
          <cell r="E212" t="str">
            <v>Goats</v>
          </cell>
          <cell r="F212" t="str">
            <v>kg/animal/yr</v>
          </cell>
          <cell r="G212" t="str">
            <v>cs</v>
          </cell>
          <cell r="H212" t="str">
            <v>-</v>
          </cell>
          <cell r="I212" t="str">
            <v>[enter country-specific source]</v>
          </cell>
          <cell r="K212">
            <v>3.0915499999999943E-2</v>
          </cell>
          <cell r="L212">
            <v>3.0915499999999943E-2</v>
          </cell>
          <cell r="M212">
            <v>3.0915499999999943E-2</v>
          </cell>
          <cell r="N212">
            <v>3.0915500000000023E-2</v>
          </cell>
          <cell r="O212">
            <v>3.0915500000000023E-2</v>
          </cell>
          <cell r="P212">
            <v>3.0915500000000023E-2</v>
          </cell>
          <cell r="Q212">
            <v>3.0915500000000023E-2</v>
          </cell>
          <cell r="R212">
            <v>3.0915500000000023E-2</v>
          </cell>
          <cell r="S212">
            <v>3.0915500000000023E-2</v>
          </cell>
          <cell r="T212">
            <v>3.0915500000000023E-2</v>
          </cell>
          <cell r="U212">
            <v>3.0915500000000023E-2</v>
          </cell>
          <cell r="V212">
            <v>3.0915499999999943E-2</v>
          </cell>
          <cell r="W212">
            <v>3.0915500000000023E-2</v>
          </cell>
          <cell r="X212">
            <v>3.0915500000000023E-2</v>
          </cell>
          <cell r="Y212">
            <v>3.0915500000000023E-2</v>
          </cell>
          <cell r="Z212">
            <v>3.0915499999999943E-2</v>
          </cell>
          <cell r="AA212">
            <v>3.0915500000000023E-2</v>
          </cell>
          <cell r="AB212">
            <v>3.0915500000000023E-2</v>
          </cell>
          <cell r="AC212">
            <v>3.0915500000000023E-2</v>
          </cell>
          <cell r="AD212">
            <v>3.8644375000000036E-2</v>
          </cell>
          <cell r="AE212">
            <v>5.4102125000000043E-2</v>
          </cell>
          <cell r="AF212">
            <v>6.9559875000000063E-2</v>
          </cell>
          <cell r="AG212">
            <v>8.5017625000000069E-2</v>
          </cell>
          <cell r="AH212">
            <v>0.10047537500000001</v>
          </cell>
          <cell r="AI212">
            <v>0.11593312500000001</v>
          </cell>
          <cell r="AJ212">
            <v>0.20867962500000001</v>
          </cell>
          <cell r="AK212">
            <v>0.26278174999999998</v>
          </cell>
          <cell r="AL212">
            <v>0.30915499999999996</v>
          </cell>
          <cell r="AM212">
            <v>0.30915499999999996</v>
          </cell>
          <cell r="AN212">
            <v>0.30915499999999996</v>
          </cell>
          <cell r="AO212">
            <v>0.30915499999999996</v>
          </cell>
          <cell r="AP212">
            <v>0.30915499999999996</v>
          </cell>
          <cell r="AQ212">
            <v>0.30915499999999996</v>
          </cell>
          <cell r="AR212">
            <v>0.30915499999999996</v>
          </cell>
          <cell r="AS212">
            <v>0.30915499999999996</v>
          </cell>
          <cell r="AT212">
            <v>0.30915499999999996</v>
          </cell>
          <cell r="AU212">
            <v>0.30915499999999996</v>
          </cell>
          <cell r="AV212">
            <v>0.30915499999999996</v>
          </cell>
          <cell r="AW212">
            <v>0.30915499999999996</v>
          </cell>
          <cell r="AX212">
            <v>0.30915499999999996</v>
          </cell>
          <cell r="AY212">
            <v>0.30915499999999996</v>
          </cell>
          <cell r="BB212" t="str">
            <v>[enter country-specific value</v>
          </cell>
        </row>
        <row r="213">
          <cell r="A213" t="str">
            <v>N_added_in_straw_Horses</v>
          </cell>
          <cell r="B213" t="str">
            <v>-</v>
          </cell>
          <cell r="C213" t="str">
            <v>N_added_in_straw</v>
          </cell>
          <cell r="D213" t="str">
            <v>-</v>
          </cell>
          <cell r="E213" t="str">
            <v>Horses</v>
          </cell>
          <cell r="F213" t="str">
            <v>kg/animal/yr</v>
          </cell>
          <cell r="G213" t="str">
            <v>cs</v>
          </cell>
          <cell r="H213" t="str">
            <v>-</v>
          </cell>
          <cell r="I213" t="str">
            <v>[enter country-specific source]</v>
          </cell>
          <cell r="K213">
            <v>0.22776000000000021</v>
          </cell>
          <cell r="L213">
            <v>0.22776000000000021</v>
          </cell>
          <cell r="M213">
            <v>0.22775999999999957</v>
          </cell>
          <cell r="N213">
            <v>0.22776000000000021</v>
          </cell>
          <cell r="O213">
            <v>0.22776000000000021</v>
          </cell>
          <cell r="P213">
            <v>0.22776000000000021</v>
          </cell>
          <cell r="Q213">
            <v>0.22775999999999957</v>
          </cell>
          <cell r="R213">
            <v>0.22776000000000021</v>
          </cell>
          <cell r="S213">
            <v>0.22776000000000021</v>
          </cell>
          <cell r="T213">
            <v>0.22776000000000085</v>
          </cell>
          <cell r="U213">
            <v>0.23214000000000018</v>
          </cell>
          <cell r="V213">
            <v>0.2321399999999996</v>
          </cell>
          <cell r="W213">
            <v>0.23214000000000018</v>
          </cell>
          <cell r="X213">
            <v>0.23214000000000018</v>
          </cell>
          <cell r="Y213">
            <v>0.23214000000000018</v>
          </cell>
          <cell r="Z213">
            <v>0.2321399999999996</v>
          </cell>
          <cell r="AA213">
            <v>0.2321399999999996</v>
          </cell>
          <cell r="AB213">
            <v>0.2321399999999996</v>
          </cell>
          <cell r="AC213">
            <v>0.23214000000000018</v>
          </cell>
          <cell r="AD213">
            <v>0.29564999999999964</v>
          </cell>
          <cell r="AE213">
            <v>0.41390999999999978</v>
          </cell>
          <cell r="AF213">
            <v>0.53217000000000048</v>
          </cell>
          <cell r="AG213">
            <v>0.65043000000000006</v>
          </cell>
          <cell r="AH213">
            <v>0.76869000000000021</v>
          </cell>
          <cell r="AI213">
            <v>1.0052100000000004</v>
          </cell>
          <cell r="AJ213">
            <v>1.4191200000000002</v>
          </cell>
          <cell r="AK213">
            <v>2.0104199999999999</v>
          </cell>
          <cell r="AL213">
            <v>2.6017200000000003</v>
          </cell>
          <cell r="AM213">
            <v>2.9565000000000001</v>
          </cell>
          <cell r="AN213">
            <v>3.0112499999999995</v>
          </cell>
          <cell r="AO213">
            <v>3.0112499999999995</v>
          </cell>
          <cell r="AP213">
            <v>3.0112499999999995</v>
          </cell>
          <cell r="AQ213">
            <v>3.0112499999999995</v>
          </cell>
          <cell r="AR213">
            <v>3.0112499999999995</v>
          </cell>
          <cell r="AS213">
            <v>3.0112499999999995</v>
          </cell>
          <cell r="AT213">
            <v>3.0112499999999995</v>
          </cell>
          <cell r="AU213">
            <v>3.0112499999999995</v>
          </cell>
          <cell r="AV213">
            <v>3.0112499999999995</v>
          </cell>
          <cell r="AW213">
            <v>3.0112499999999995</v>
          </cell>
          <cell r="AX213">
            <v>3.0112499999999995</v>
          </cell>
          <cell r="AY213">
            <v>3.0112499999999995</v>
          </cell>
          <cell r="BB213" t="str">
            <v>[enter country-specific value</v>
          </cell>
        </row>
        <row r="214">
          <cell r="A214" t="str">
            <v>N_added_in_straw_Mules and asses</v>
          </cell>
          <cell r="B214" t="str">
            <v>-</v>
          </cell>
          <cell r="C214" t="str">
            <v>N_added_in_straw</v>
          </cell>
          <cell r="D214" t="str">
            <v>-</v>
          </cell>
          <cell r="E214" t="str">
            <v>Mules and asses</v>
          </cell>
          <cell r="F214" t="str">
            <v>kg/animal/yr</v>
          </cell>
          <cell r="G214" t="str">
            <v>D</v>
          </cell>
          <cell r="H214" t="str">
            <v>-</v>
          </cell>
          <cell r="I214" t="str">
            <v>Table 3.7, 3B, EMEP/EEA Guidebook 2019</v>
          </cell>
          <cell r="K214">
            <v>2</v>
          </cell>
          <cell r="L214">
            <v>2</v>
          </cell>
          <cell r="M214">
            <v>2</v>
          </cell>
          <cell r="N214">
            <v>2</v>
          </cell>
          <cell r="O214">
            <v>2</v>
          </cell>
          <cell r="P214">
            <v>2</v>
          </cell>
          <cell r="Q214">
            <v>2</v>
          </cell>
          <cell r="R214">
            <v>2</v>
          </cell>
          <cell r="S214">
            <v>2</v>
          </cell>
          <cell r="T214">
            <v>2</v>
          </cell>
          <cell r="U214">
            <v>2</v>
          </cell>
          <cell r="V214">
            <v>2</v>
          </cell>
          <cell r="W214">
            <v>2</v>
          </cell>
          <cell r="X214">
            <v>2</v>
          </cell>
          <cell r="Y214">
            <v>2</v>
          </cell>
          <cell r="Z214">
            <v>2</v>
          </cell>
          <cell r="AA214">
            <v>2</v>
          </cell>
          <cell r="AB214">
            <v>2</v>
          </cell>
          <cell r="AC214">
            <v>2</v>
          </cell>
          <cell r="AD214">
            <v>2</v>
          </cell>
          <cell r="AE214">
            <v>2</v>
          </cell>
          <cell r="AF214">
            <v>2</v>
          </cell>
          <cell r="AG214">
            <v>2</v>
          </cell>
          <cell r="AH214">
            <v>2</v>
          </cell>
          <cell r="AI214">
            <v>2</v>
          </cell>
          <cell r="AJ214">
            <v>2</v>
          </cell>
          <cell r="AK214">
            <v>2</v>
          </cell>
          <cell r="AL214">
            <v>2</v>
          </cell>
          <cell r="AM214">
            <v>2</v>
          </cell>
          <cell r="AN214">
            <v>2</v>
          </cell>
          <cell r="AO214">
            <v>2</v>
          </cell>
          <cell r="AP214">
            <v>2</v>
          </cell>
          <cell r="AQ214">
            <v>2</v>
          </cell>
          <cell r="AR214">
            <v>2</v>
          </cell>
          <cell r="AS214">
            <v>2</v>
          </cell>
          <cell r="AT214">
            <v>2</v>
          </cell>
          <cell r="AU214">
            <v>2</v>
          </cell>
          <cell r="AV214">
            <v>2</v>
          </cell>
          <cell r="AW214">
            <v>2</v>
          </cell>
          <cell r="AX214">
            <v>2</v>
          </cell>
          <cell r="AY214">
            <v>2</v>
          </cell>
          <cell r="BB214" t="e">
            <v>#N/A</v>
          </cell>
        </row>
        <row r="215">
          <cell r="A215" t="str">
            <v>N_added_in_straw_Laying hens</v>
          </cell>
          <cell r="B215" t="str">
            <v>-</v>
          </cell>
          <cell r="C215" t="str">
            <v>N_added_in_straw</v>
          </cell>
          <cell r="D215" t="str">
            <v>-</v>
          </cell>
          <cell r="E215" t="str">
            <v>Laying hens</v>
          </cell>
          <cell r="F215" t="str">
            <v>kg/animal/yr</v>
          </cell>
          <cell r="G215" t="str">
            <v>cs</v>
          </cell>
          <cell r="H215" t="str">
            <v>-</v>
          </cell>
          <cell r="I215" t="str">
            <v>[enter country-specific source]</v>
          </cell>
          <cell r="K215">
            <v>4.9640000000000005E-3</v>
          </cell>
          <cell r="L215">
            <v>4.9640000000000005E-3</v>
          </cell>
          <cell r="M215">
            <v>4.9640000000000005E-3</v>
          </cell>
          <cell r="N215">
            <v>4.9640000000000005E-3</v>
          </cell>
          <cell r="O215">
            <v>4.9640000000000005E-3</v>
          </cell>
          <cell r="P215">
            <v>4.9640000000000005E-3</v>
          </cell>
          <cell r="Q215">
            <v>4.9640000000000005E-3</v>
          </cell>
          <cell r="R215">
            <v>4.9640000000000005E-3</v>
          </cell>
          <cell r="S215">
            <v>4.9640000000000005E-3</v>
          </cell>
          <cell r="T215">
            <v>4.9640000000000005E-3</v>
          </cell>
          <cell r="U215">
            <v>4.9640000000000005E-3</v>
          </cell>
          <cell r="V215">
            <v>4.9640000000000005E-3</v>
          </cell>
          <cell r="W215">
            <v>4.9640000000000005E-3</v>
          </cell>
          <cell r="X215">
            <v>4.9640000000000005E-3</v>
          </cell>
          <cell r="Y215">
            <v>4.9640000000000005E-3</v>
          </cell>
          <cell r="Z215">
            <v>4.9640000000000005E-3</v>
          </cell>
          <cell r="AA215">
            <v>4.9640000000000005E-3</v>
          </cell>
          <cell r="AB215">
            <v>4.9640000000000005E-3</v>
          </cell>
          <cell r="AC215">
            <v>4.9640000000000005E-3</v>
          </cell>
          <cell r="AD215">
            <v>4.9640000000000005E-3</v>
          </cell>
          <cell r="AE215">
            <v>4.9640000000000005E-3</v>
          </cell>
          <cell r="AF215">
            <v>4.9640000000000005E-3</v>
          </cell>
          <cell r="AG215">
            <v>4.9640000000000005E-3</v>
          </cell>
          <cell r="AH215">
            <v>4.9640000000000005E-3</v>
          </cell>
          <cell r="AI215">
            <v>4.9640000000000005E-3</v>
          </cell>
          <cell r="AJ215">
            <v>4.9640000000000005E-3</v>
          </cell>
          <cell r="AK215">
            <v>4.9640000000000005E-3</v>
          </cell>
          <cell r="AL215">
            <v>4.9640000000000005E-3</v>
          </cell>
          <cell r="AM215">
            <v>4.9640000000000005E-3</v>
          </cell>
          <cell r="AN215">
            <v>4.9640000000000005E-3</v>
          </cell>
          <cell r="AO215">
            <v>4.9640000000000005E-3</v>
          </cell>
          <cell r="AP215">
            <v>4.9640000000000005E-3</v>
          </cell>
          <cell r="AQ215">
            <v>4.9640000000000005E-3</v>
          </cell>
          <cell r="AR215">
            <v>4.9640000000000005E-3</v>
          </cell>
          <cell r="AS215">
            <v>4.9640000000000005E-3</v>
          </cell>
          <cell r="AT215">
            <v>4.9640000000000005E-3</v>
          </cell>
          <cell r="AU215">
            <v>4.9640000000000005E-3</v>
          </cell>
          <cell r="AV215">
            <v>4.9640000000000005E-3</v>
          </cell>
          <cell r="AW215">
            <v>4.9640000000000005E-3</v>
          </cell>
          <cell r="AX215">
            <v>4.9640000000000005E-3</v>
          </cell>
          <cell r="AY215">
            <v>4.9640000000000005E-3</v>
          </cell>
          <cell r="BB215" t="str">
            <v>[enter country-specific value</v>
          </cell>
        </row>
        <row r="216">
          <cell r="A216" t="str">
            <v>N_added_in_straw_Broilers</v>
          </cell>
          <cell r="B216" t="str">
            <v>-</v>
          </cell>
          <cell r="C216" t="str">
            <v>N_added_in_straw</v>
          </cell>
          <cell r="D216" t="str">
            <v>-</v>
          </cell>
          <cell r="E216" t="str">
            <v>Broilers</v>
          </cell>
          <cell r="F216" t="str">
            <v>kg/animal/yr</v>
          </cell>
          <cell r="G216" t="str">
            <v>cs</v>
          </cell>
          <cell r="H216" t="str">
            <v>-</v>
          </cell>
          <cell r="I216" t="str">
            <v>[enter country-specific source]</v>
          </cell>
          <cell r="K216">
            <v>7.6649999999999999E-3</v>
          </cell>
          <cell r="L216">
            <v>7.6649999999999999E-3</v>
          </cell>
          <cell r="M216">
            <v>7.6649999999999999E-3</v>
          </cell>
          <cell r="N216">
            <v>7.6649999999999999E-3</v>
          </cell>
          <cell r="O216">
            <v>7.6649999999999999E-3</v>
          </cell>
          <cell r="P216">
            <v>7.6649999999999999E-3</v>
          </cell>
          <cell r="Q216">
            <v>7.6649999999999999E-3</v>
          </cell>
          <cell r="R216">
            <v>7.6649999999999999E-3</v>
          </cell>
          <cell r="S216">
            <v>7.6649999999999999E-3</v>
          </cell>
          <cell r="T216">
            <v>7.6649999999999999E-3</v>
          </cell>
          <cell r="U216">
            <v>7.6649999999999999E-3</v>
          </cell>
          <cell r="V216">
            <v>7.6649999999999999E-3</v>
          </cell>
          <cell r="W216">
            <v>7.6649999999999999E-3</v>
          </cell>
          <cell r="X216">
            <v>7.6649999999999999E-3</v>
          </cell>
          <cell r="Y216">
            <v>7.6649999999999999E-3</v>
          </cell>
          <cell r="Z216">
            <v>7.6649999999999999E-3</v>
          </cell>
          <cell r="AA216">
            <v>7.6649999999999999E-3</v>
          </cell>
          <cell r="AB216">
            <v>7.6649999999999999E-3</v>
          </cell>
          <cell r="AC216">
            <v>7.6649999999999999E-3</v>
          </cell>
          <cell r="AD216">
            <v>7.6649999999999999E-3</v>
          </cell>
          <cell r="AE216">
            <v>7.6649999999999999E-3</v>
          </cell>
          <cell r="AF216">
            <v>7.6649999999999999E-3</v>
          </cell>
          <cell r="AG216">
            <v>7.6649999999999999E-3</v>
          </cell>
          <cell r="AH216">
            <v>7.6649999999999999E-3</v>
          </cell>
          <cell r="AI216">
            <v>7.6649999999999999E-3</v>
          </cell>
          <cell r="AJ216">
            <v>7.6649999999999999E-3</v>
          </cell>
          <cell r="AK216">
            <v>7.6649999999999999E-3</v>
          </cell>
          <cell r="AL216">
            <v>7.6649999999999999E-3</v>
          </cell>
          <cell r="AM216">
            <v>7.6649999999999999E-3</v>
          </cell>
          <cell r="AN216">
            <v>7.6649999999999999E-3</v>
          </cell>
          <cell r="AO216">
            <v>7.6649999999999999E-3</v>
          </cell>
          <cell r="AP216">
            <v>7.6649999999999999E-3</v>
          </cell>
          <cell r="AQ216">
            <v>7.6649999999999999E-3</v>
          </cell>
          <cell r="AR216">
            <v>7.6649999999999999E-3</v>
          </cell>
          <cell r="AS216">
            <v>7.6649999999999999E-3</v>
          </cell>
          <cell r="AT216">
            <v>7.6649999999999999E-3</v>
          </cell>
          <cell r="AU216">
            <v>7.6649999999999999E-3</v>
          </cell>
          <cell r="AV216">
            <v>7.6649999999999999E-3</v>
          </cell>
          <cell r="AW216">
            <v>7.6649999999999999E-3</v>
          </cell>
          <cell r="AX216">
            <v>7.6649999999999999E-3</v>
          </cell>
          <cell r="AY216">
            <v>7.6649999999999999E-3</v>
          </cell>
          <cell r="BB216" t="str">
            <v>[enter country-specific value</v>
          </cell>
        </row>
        <row r="217">
          <cell r="A217" t="str">
            <v>N_added_in_straw_Turkeys</v>
          </cell>
          <cell r="B217" t="str">
            <v>-</v>
          </cell>
          <cell r="C217" t="str">
            <v>N_added_in_straw</v>
          </cell>
          <cell r="D217" t="str">
            <v>-</v>
          </cell>
          <cell r="E217" t="str">
            <v>Turkeys</v>
          </cell>
          <cell r="F217" t="str">
            <v>kg/animal/yr</v>
          </cell>
          <cell r="G217" t="str">
            <v>cs</v>
          </cell>
          <cell r="H217" t="str">
            <v>-</v>
          </cell>
          <cell r="I217" t="str">
            <v>[enter country-specific source]</v>
          </cell>
          <cell r="K217">
            <v>1.9162499999999999E-2</v>
          </cell>
          <cell r="L217">
            <v>1.9162499999999999E-2</v>
          </cell>
          <cell r="M217">
            <v>1.9162499999999999E-2</v>
          </cell>
          <cell r="N217">
            <v>1.9162499999999999E-2</v>
          </cell>
          <cell r="O217">
            <v>1.9162499999999999E-2</v>
          </cell>
          <cell r="P217">
            <v>1.9162499999999999E-2</v>
          </cell>
          <cell r="Q217">
            <v>1.9162499999999999E-2</v>
          </cell>
          <cell r="R217">
            <v>1.9162499999999999E-2</v>
          </cell>
          <cell r="S217">
            <v>1.9162499999999999E-2</v>
          </cell>
          <cell r="T217">
            <v>1.9162499999999999E-2</v>
          </cell>
          <cell r="U217">
            <v>1.9162499999999999E-2</v>
          </cell>
          <cell r="V217">
            <v>1.9162499999999999E-2</v>
          </cell>
          <cell r="W217">
            <v>1.9162499999999999E-2</v>
          </cell>
          <cell r="X217">
            <v>1.9162499999999999E-2</v>
          </cell>
          <cell r="Y217">
            <v>1.9162499999999999E-2</v>
          </cell>
          <cell r="Z217">
            <v>1.9162499999999999E-2</v>
          </cell>
          <cell r="AA217">
            <v>1.9162499999999999E-2</v>
          </cell>
          <cell r="AB217">
            <v>1.9162499999999999E-2</v>
          </cell>
          <cell r="AC217">
            <v>1.9162499999999999E-2</v>
          </cell>
          <cell r="AD217">
            <v>1.9162499999999999E-2</v>
          </cell>
          <cell r="AE217">
            <v>1.9162499999999999E-2</v>
          </cell>
          <cell r="AF217">
            <v>1.9162499999999999E-2</v>
          </cell>
          <cell r="AG217">
            <v>1.9162499999999999E-2</v>
          </cell>
          <cell r="AH217">
            <v>1.9162499999999999E-2</v>
          </cell>
          <cell r="AI217">
            <v>1.9162499999999999E-2</v>
          </cell>
          <cell r="AJ217">
            <v>1.9162499999999999E-2</v>
          </cell>
          <cell r="AK217">
            <v>1.9162499999999999E-2</v>
          </cell>
          <cell r="AL217">
            <v>1.9162499999999999E-2</v>
          </cell>
          <cell r="AM217">
            <v>1.9162499999999999E-2</v>
          </cell>
          <cell r="AN217">
            <v>1.9162499999999999E-2</v>
          </cell>
          <cell r="AO217">
            <v>1.9162499999999999E-2</v>
          </cell>
          <cell r="AP217">
            <v>1.9162499999999999E-2</v>
          </cell>
          <cell r="AQ217">
            <v>1.9162499999999999E-2</v>
          </cell>
          <cell r="AR217">
            <v>1.9162499999999999E-2</v>
          </cell>
          <cell r="AS217">
            <v>1.9162499999999999E-2</v>
          </cell>
          <cell r="AT217">
            <v>1.9162499999999999E-2</v>
          </cell>
          <cell r="AU217">
            <v>1.9162499999999999E-2</v>
          </cell>
          <cell r="AV217">
            <v>1.9162499999999999E-2</v>
          </cell>
          <cell r="AW217">
            <v>1.9162499999999999E-2</v>
          </cell>
          <cell r="AX217">
            <v>1.9162499999999999E-2</v>
          </cell>
          <cell r="AY217">
            <v>1.9162499999999999E-2</v>
          </cell>
          <cell r="BB217" t="str">
            <v>[enter country-specific value</v>
          </cell>
        </row>
        <row r="218">
          <cell r="A218" t="str">
            <v>N_added_in_straw_Other poultry (ducks)</v>
          </cell>
          <cell r="B218" t="str">
            <v>-</v>
          </cell>
          <cell r="C218" t="str">
            <v>N_added_in_straw</v>
          </cell>
          <cell r="D218" t="str">
            <v>-</v>
          </cell>
          <cell r="E218" t="str">
            <v>Other poultry (ducks)</v>
          </cell>
          <cell r="F218" t="str">
            <v>kg/animal/yr</v>
          </cell>
          <cell r="G218" t="str">
            <v>cs</v>
          </cell>
          <cell r="H218" t="str">
            <v>-</v>
          </cell>
          <cell r="I218" t="str">
            <v>[enter country-specific source]</v>
          </cell>
          <cell r="K218">
            <v>1.533E-2</v>
          </cell>
          <cell r="L218">
            <v>1.533E-2</v>
          </cell>
          <cell r="M218">
            <v>1.533E-2</v>
          </cell>
          <cell r="N218">
            <v>1.533E-2</v>
          </cell>
          <cell r="O218">
            <v>1.533E-2</v>
          </cell>
          <cell r="P218">
            <v>1.533E-2</v>
          </cell>
          <cell r="Q218">
            <v>1.533E-2</v>
          </cell>
          <cell r="R218">
            <v>1.533E-2</v>
          </cell>
          <cell r="S218">
            <v>1.533E-2</v>
          </cell>
          <cell r="T218">
            <v>1.533E-2</v>
          </cell>
          <cell r="U218">
            <v>1.533E-2</v>
          </cell>
          <cell r="V218">
            <v>1.533E-2</v>
          </cell>
          <cell r="W218">
            <v>1.533E-2</v>
          </cell>
          <cell r="X218">
            <v>1.533E-2</v>
          </cell>
          <cell r="Y218">
            <v>1.533E-2</v>
          </cell>
          <cell r="Z218">
            <v>1.533E-2</v>
          </cell>
          <cell r="AA218">
            <v>1.533E-2</v>
          </cell>
          <cell r="AB218">
            <v>1.533E-2</v>
          </cell>
          <cell r="AC218">
            <v>1.533E-2</v>
          </cell>
          <cell r="AD218">
            <v>1.533E-2</v>
          </cell>
          <cell r="AE218">
            <v>1.533E-2</v>
          </cell>
          <cell r="AF218">
            <v>1.533E-2</v>
          </cell>
          <cell r="AG218">
            <v>1.533E-2</v>
          </cell>
          <cell r="AH218">
            <v>1.533E-2</v>
          </cell>
          <cell r="AI218">
            <v>1.533E-2</v>
          </cell>
          <cell r="AJ218">
            <v>1.533E-2</v>
          </cell>
          <cell r="AK218">
            <v>1.533E-2</v>
          </cell>
          <cell r="AL218">
            <v>1.533E-2</v>
          </cell>
          <cell r="AM218">
            <v>1.533E-2</v>
          </cell>
          <cell r="AN218">
            <v>1.533E-2</v>
          </cell>
          <cell r="AO218">
            <v>1.533E-2</v>
          </cell>
          <cell r="AP218">
            <v>1.533E-2</v>
          </cell>
          <cell r="AQ218">
            <v>1.533E-2</v>
          </cell>
          <cell r="AR218">
            <v>1.533E-2</v>
          </cell>
          <cell r="AS218">
            <v>1.533E-2</v>
          </cell>
          <cell r="AT218">
            <v>1.533E-2</v>
          </cell>
          <cell r="AU218">
            <v>1.533E-2</v>
          </cell>
          <cell r="AV218">
            <v>1.533E-2</v>
          </cell>
          <cell r="AW218">
            <v>1.533E-2</v>
          </cell>
          <cell r="AX218">
            <v>1.533E-2</v>
          </cell>
          <cell r="AY218">
            <v>1.533E-2</v>
          </cell>
          <cell r="BB218" t="str">
            <v>[enter country-specific value</v>
          </cell>
        </row>
        <row r="219">
          <cell r="A219" t="str">
            <v>N_added_in_straw_Other poultry (geese)</v>
          </cell>
          <cell r="B219" t="str">
            <v>-</v>
          </cell>
          <cell r="C219" t="str">
            <v>N_added_in_straw</v>
          </cell>
          <cell r="D219" t="str">
            <v>-</v>
          </cell>
          <cell r="E219" t="str">
            <v>Other poultry (geese)</v>
          </cell>
          <cell r="F219" t="str">
            <v>kg/animal/yr</v>
          </cell>
          <cell r="G219" t="str">
            <v>cs</v>
          </cell>
          <cell r="H219" t="str">
            <v>-</v>
          </cell>
          <cell r="I219" t="str">
            <v>[enter country-specific source]</v>
          </cell>
          <cell r="K219">
            <v>5.7487500000000004E-2</v>
          </cell>
          <cell r="L219">
            <v>5.7487500000000004E-2</v>
          </cell>
          <cell r="M219">
            <v>5.7487500000000004E-2</v>
          </cell>
          <cell r="N219">
            <v>5.7487500000000004E-2</v>
          </cell>
          <cell r="O219">
            <v>5.7487500000000004E-2</v>
          </cell>
          <cell r="P219">
            <v>5.7487500000000004E-2</v>
          </cell>
          <cell r="Q219">
            <v>5.7487500000000004E-2</v>
          </cell>
          <cell r="R219">
            <v>5.7487500000000004E-2</v>
          </cell>
          <cell r="S219">
            <v>5.7487500000000004E-2</v>
          </cell>
          <cell r="T219">
            <v>5.7487500000000004E-2</v>
          </cell>
          <cell r="U219">
            <v>5.7487500000000004E-2</v>
          </cell>
          <cell r="V219">
            <v>5.7487500000000004E-2</v>
          </cell>
          <cell r="W219">
            <v>5.7487500000000004E-2</v>
          </cell>
          <cell r="X219">
            <v>5.7487500000000004E-2</v>
          </cell>
          <cell r="Y219">
            <v>5.7487500000000004E-2</v>
          </cell>
          <cell r="Z219">
            <v>5.7487500000000004E-2</v>
          </cell>
          <cell r="AA219">
            <v>5.7487500000000004E-2</v>
          </cell>
          <cell r="AB219">
            <v>5.7487500000000004E-2</v>
          </cell>
          <cell r="AC219">
            <v>5.7487500000000004E-2</v>
          </cell>
          <cell r="AD219">
            <v>5.7487500000000004E-2</v>
          </cell>
          <cell r="AE219">
            <v>5.7487500000000004E-2</v>
          </cell>
          <cell r="AF219">
            <v>5.7487500000000004E-2</v>
          </cell>
          <cell r="AG219">
            <v>5.7487500000000004E-2</v>
          </cell>
          <cell r="AH219">
            <v>5.7487500000000004E-2</v>
          </cell>
          <cell r="AI219">
            <v>5.7487500000000004E-2</v>
          </cell>
          <cell r="AJ219">
            <v>5.7487500000000004E-2</v>
          </cell>
          <cell r="AK219">
            <v>5.7487500000000004E-2</v>
          </cell>
          <cell r="AL219">
            <v>5.7487500000000004E-2</v>
          </cell>
          <cell r="AM219">
            <v>5.7487500000000004E-2</v>
          </cell>
          <cell r="AN219">
            <v>5.7487500000000004E-2</v>
          </cell>
          <cell r="AO219">
            <v>5.7487500000000004E-2</v>
          </cell>
          <cell r="AP219">
            <v>5.7487500000000004E-2</v>
          </cell>
          <cell r="AQ219">
            <v>5.7487500000000004E-2</v>
          </cell>
          <cell r="AR219">
            <v>5.7487500000000004E-2</v>
          </cell>
          <cell r="AS219">
            <v>5.7487500000000004E-2</v>
          </cell>
          <cell r="AT219">
            <v>5.7487500000000004E-2</v>
          </cell>
          <cell r="AU219">
            <v>5.7487500000000004E-2</v>
          </cell>
          <cell r="AV219">
            <v>5.7487500000000004E-2</v>
          </cell>
          <cell r="AW219">
            <v>5.7487500000000004E-2</v>
          </cell>
          <cell r="AX219">
            <v>5.7487500000000004E-2</v>
          </cell>
          <cell r="AY219">
            <v>5.7487500000000004E-2</v>
          </cell>
          <cell r="BB219" t="str">
            <v>[enter country-specific value</v>
          </cell>
        </row>
        <row r="220">
          <cell r="A220" t="str">
            <v>N_added_in_straw_Other animals (fur animals)</v>
          </cell>
          <cell r="B220" t="str">
            <v>-</v>
          </cell>
          <cell r="C220" t="str">
            <v>N_added_in_straw</v>
          </cell>
          <cell r="D220" t="str">
            <v>-</v>
          </cell>
          <cell r="E220" t="str">
            <v>Other animals (fur animals)</v>
          </cell>
          <cell r="F220" t="str">
            <v>kg/animal/yr</v>
          </cell>
          <cell r="G220" t="str">
            <v>D</v>
          </cell>
          <cell r="H220" t="str">
            <v>-</v>
          </cell>
          <cell r="I220" t="str">
            <v>No default, assumed to be 0</v>
          </cell>
          <cell r="K220">
            <v>2.1703500000000001E-3</v>
          </cell>
          <cell r="L220">
            <v>2.1703500000000001E-3</v>
          </cell>
          <cell r="M220">
            <v>2.1703500000000001E-3</v>
          </cell>
          <cell r="N220">
            <v>2.1703500000000001E-3</v>
          </cell>
          <cell r="O220">
            <v>2.1703500000000001E-3</v>
          </cell>
          <cell r="P220">
            <v>2.1703500000000001E-3</v>
          </cell>
          <cell r="Q220">
            <v>2.1703500000000001E-3</v>
          </cell>
          <cell r="R220">
            <v>2.1703500000000001E-3</v>
          </cell>
          <cell r="S220">
            <v>2.1703500000000001E-3</v>
          </cell>
          <cell r="T220">
            <v>2.1703500000000001E-3</v>
          </cell>
          <cell r="U220">
            <v>2.1703500000000001E-3</v>
          </cell>
          <cell r="V220">
            <v>2.1703500000000001E-3</v>
          </cell>
          <cell r="W220">
            <v>2.1703500000000001E-3</v>
          </cell>
          <cell r="X220">
            <v>2.1703500000000001E-3</v>
          </cell>
          <cell r="Y220">
            <v>2.1703500000000001E-3</v>
          </cell>
          <cell r="Z220">
            <v>2.1703500000000001E-3</v>
          </cell>
          <cell r="AA220">
            <v>1.9901700000000003E-3</v>
          </cell>
          <cell r="AB220">
            <v>1.80999E-3</v>
          </cell>
          <cell r="AC220">
            <v>1.2998999999999999E-3</v>
          </cell>
          <cell r="AD220">
            <v>7.8981000000000006E-4</v>
          </cell>
          <cell r="AE220">
            <v>2.7972000000000001E-4</v>
          </cell>
          <cell r="AF220">
            <v>3.5112000000000001E-4</v>
          </cell>
          <cell r="AG220">
            <v>4.2251999999999996E-4</v>
          </cell>
          <cell r="AH220">
            <v>4.9392000000000001E-4</v>
          </cell>
          <cell r="AI220">
            <v>4.9350000000000002E-4</v>
          </cell>
          <cell r="AJ220">
            <v>4.9307999999999991E-4</v>
          </cell>
          <cell r="AK220">
            <v>4.9266000000000002E-4</v>
          </cell>
          <cell r="AL220">
            <v>5.1754500000000001E-4</v>
          </cell>
          <cell r="AM220">
            <v>5.4243E-4</v>
          </cell>
          <cell r="AN220">
            <v>5.6731499999999999E-4</v>
          </cell>
          <cell r="AO220">
            <v>5.9219999999999997E-4</v>
          </cell>
          <cell r="AP220">
            <v>5.47113E-4</v>
          </cell>
          <cell r="AQ220">
            <v>5.0202600000000003E-4</v>
          </cell>
          <cell r="AR220">
            <v>4.5693900000000001E-4</v>
          </cell>
          <cell r="AS220">
            <v>4.5693900000000001E-4</v>
          </cell>
          <cell r="AT220">
            <v>4.5675000000000002E-4</v>
          </cell>
          <cell r="AU220">
            <v>4.5675000000000002E-4</v>
          </cell>
          <cell r="AV220">
            <v>4.5675000000000002E-4</v>
          </cell>
          <cell r="AW220">
            <v>4.5675000000000002E-4</v>
          </cell>
          <cell r="AX220">
            <v>4.5675000000000002E-4</v>
          </cell>
          <cell r="AY220">
            <v>4.5675000000000002E-4</v>
          </cell>
          <cell r="BB220" t="e">
            <v>#N/A</v>
          </cell>
        </row>
        <row r="221">
          <cell r="A221" t="str">
            <v>EF NH3 house, slurry</v>
          </cell>
        </row>
        <row r="222">
          <cell r="A222" t="str">
            <v>EF_NH3_house_slurry_Dairy cattle</v>
          </cell>
          <cell r="B222" t="str">
            <v>-</v>
          </cell>
          <cell r="C222" t="str">
            <v>EF_NH3_house_slurry</v>
          </cell>
          <cell r="D222" t="str">
            <v>NH3-N</v>
          </cell>
          <cell r="E222" t="str">
            <v>Dairy cattle</v>
          </cell>
          <cell r="F222" t="str">
            <v>Fraction TAN</v>
          </cell>
          <cell r="G222" t="str">
            <v>D</v>
          </cell>
          <cell r="H222" t="str">
            <v>-</v>
          </cell>
          <cell r="I222" t="str">
            <v>Table 3.9, 3B, EMEP/EEA Guidebook 2019</v>
          </cell>
          <cell r="K222">
            <v>0.24</v>
          </cell>
          <cell r="L222">
            <v>0.24</v>
          </cell>
          <cell r="M222">
            <v>0.24</v>
          </cell>
          <cell r="N222">
            <v>0.24</v>
          </cell>
          <cell r="O222">
            <v>0.24</v>
          </cell>
          <cell r="P222">
            <v>0.24</v>
          </cell>
          <cell r="Q222">
            <v>0.24</v>
          </cell>
          <cell r="R222">
            <v>0.24</v>
          </cell>
          <cell r="S222">
            <v>0.24</v>
          </cell>
          <cell r="T222">
            <v>0.24</v>
          </cell>
          <cell r="U222">
            <v>0.24</v>
          </cell>
          <cell r="V222">
            <v>0.24</v>
          </cell>
          <cell r="W222">
            <v>0.24</v>
          </cell>
          <cell r="X222">
            <v>0.24</v>
          </cell>
          <cell r="Y222">
            <v>0.24</v>
          </cell>
          <cell r="Z222">
            <v>0.24</v>
          </cell>
          <cell r="AA222">
            <v>0.24</v>
          </cell>
          <cell r="AB222">
            <v>0.24</v>
          </cell>
          <cell r="AC222">
            <v>0.24</v>
          </cell>
          <cell r="AD222">
            <v>0.24</v>
          </cell>
          <cell r="AE222">
            <v>0.24</v>
          </cell>
          <cell r="AF222">
            <v>0.24</v>
          </cell>
          <cell r="AG222">
            <v>0.24</v>
          </cell>
          <cell r="AH222">
            <v>0.24</v>
          </cell>
          <cell r="AI222">
            <v>0.24</v>
          </cell>
          <cell r="AJ222">
            <v>0.24</v>
          </cell>
          <cell r="AK222">
            <v>0.24</v>
          </cell>
          <cell r="AL222">
            <v>0.24</v>
          </cell>
          <cell r="AM222">
            <v>0.24</v>
          </cell>
          <cell r="AN222">
            <v>0.24</v>
          </cell>
          <cell r="AO222">
            <v>0.24</v>
          </cell>
          <cell r="AP222">
            <v>0.24</v>
          </cell>
          <cell r="AQ222">
            <v>0.24</v>
          </cell>
          <cell r="AR222">
            <v>0.24</v>
          </cell>
          <cell r="AS222">
            <v>0.24</v>
          </cell>
          <cell r="AT222">
            <v>0.24</v>
          </cell>
          <cell r="AU222">
            <v>0.24</v>
          </cell>
          <cell r="AV222">
            <v>0.24</v>
          </cell>
          <cell r="AW222">
            <v>0.24</v>
          </cell>
          <cell r="AX222">
            <v>0.24</v>
          </cell>
          <cell r="AY222">
            <v>0.24</v>
          </cell>
          <cell r="BB222" t="e">
            <v>#N/A</v>
          </cell>
        </row>
        <row r="223">
          <cell r="A223" t="str">
            <v>EF_NH3_house_slurry_Dairy cattle_tied housing</v>
          </cell>
          <cell r="B223" t="str">
            <v>-</v>
          </cell>
          <cell r="C223" t="str">
            <v>EF_NH3_house_slurry</v>
          </cell>
          <cell r="D223" t="str">
            <v>NH3-N</v>
          </cell>
          <cell r="E223" t="str">
            <v>Dairy cattle_tied housing</v>
          </cell>
          <cell r="F223" t="str">
            <v>Fraction TAN</v>
          </cell>
          <cell r="G223" t="str">
            <v>D</v>
          </cell>
          <cell r="H223" t="str">
            <v>-</v>
          </cell>
          <cell r="I223" t="str">
            <v>Table 3.9, 3B, EMEP/EEA Guidebook 2019</v>
          </cell>
          <cell r="K223">
            <v>0.09</v>
          </cell>
          <cell r="L223">
            <v>0.09</v>
          </cell>
          <cell r="M223">
            <v>0.09</v>
          </cell>
          <cell r="N223">
            <v>0.09</v>
          </cell>
          <cell r="O223">
            <v>0.09</v>
          </cell>
          <cell r="P223">
            <v>0.09</v>
          </cell>
          <cell r="Q223">
            <v>0.09</v>
          </cell>
          <cell r="R223">
            <v>0.09</v>
          </cell>
          <cell r="S223">
            <v>0.09</v>
          </cell>
          <cell r="T223">
            <v>0.09</v>
          </cell>
          <cell r="U223">
            <v>0.09</v>
          </cell>
          <cell r="V223">
            <v>0.09</v>
          </cell>
          <cell r="W223">
            <v>0.09</v>
          </cell>
          <cell r="X223">
            <v>0.09</v>
          </cell>
          <cell r="Y223">
            <v>0.09</v>
          </cell>
          <cell r="Z223">
            <v>0.09</v>
          </cell>
          <cell r="AA223">
            <v>0.09</v>
          </cell>
          <cell r="AB223">
            <v>0.09</v>
          </cell>
          <cell r="AC223">
            <v>0.09</v>
          </cell>
          <cell r="AD223">
            <v>0.09</v>
          </cell>
          <cell r="AE223">
            <v>0.09</v>
          </cell>
          <cell r="AF223">
            <v>0.09</v>
          </cell>
          <cell r="AG223">
            <v>0.09</v>
          </cell>
          <cell r="AH223">
            <v>0.09</v>
          </cell>
          <cell r="AI223">
            <v>0.09</v>
          </cell>
          <cell r="AJ223">
            <v>0.09</v>
          </cell>
          <cell r="AK223">
            <v>0.09</v>
          </cell>
          <cell r="AL223">
            <v>0.09</v>
          </cell>
          <cell r="AM223">
            <v>0.09</v>
          </cell>
          <cell r="AN223">
            <v>0.09</v>
          </cell>
          <cell r="AO223">
            <v>0.09</v>
          </cell>
          <cell r="AP223">
            <v>0.09</v>
          </cell>
          <cell r="AQ223">
            <v>0.09</v>
          </cell>
          <cell r="AR223">
            <v>0.09</v>
          </cell>
          <cell r="AS223">
            <v>0.09</v>
          </cell>
          <cell r="AT223">
            <v>0.09</v>
          </cell>
          <cell r="AU223">
            <v>0.09</v>
          </cell>
          <cell r="AV223">
            <v>0.09</v>
          </cell>
          <cell r="AW223">
            <v>0.09</v>
          </cell>
          <cell r="AX223">
            <v>0.09</v>
          </cell>
          <cell r="AY223">
            <v>0.09</v>
          </cell>
          <cell r="BB223" t="e">
            <v>#N/A</v>
          </cell>
        </row>
        <row r="224">
          <cell r="A224" t="str">
            <v>EF_NH3_house_slurry_Non-dairy cattle</v>
          </cell>
          <cell r="B224" t="str">
            <v>-</v>
          </cell>
          <cell r="C224" t="str">
            <v>EF_NH3_house_slurry</v>
          </cell>
          <cell r="D224" t="str">
            <v>NH3-N</v>
          </cell>
          <cell r="E224" t="str">
            <v>Non-dairy cattle</v>
          </cell>
          <cell r="F224" t="str">
            <v>Fraction TAN</v>
          </cell>
          <cell r="G224" t="str">
            <v>D</v>
          </cell>
          <cell r="H224" t="str">
            <v>-</v>
          </cell>
          <cell r="I224" t="str">
            <v>Table 3.9, 3B, EMEP/EEA Guidebook 2019</v>
          </cell>
          <cell r="K224">
            <v>0.24</v>
          </cell>
          <cell r="L224">
            <v>0.24</v>
          </cell>
          <cell r="M224">
            <v>0.24</v>
          </cell>
          <cell r="N224">
            <v>0.24</v>
          </cell>
          <cell r="O224">
            <v>0.24</v>
          </cell>
          <cell r="P224">
            <v>0.24</v>
          </cell>
          <cell r="Q224">
            <v>0.24</v>
          </cell>
          <cell r="R224">
            <v>0.24</v>
          </cell>
          <cell r="S224">
            <v>0.24</v>
          </cell>
          <cell r="T224">
            <v>0.24</v>
          </cell>
          <cell r="U224">
            <v>0.24</v>
          </cell>
          <cell r="V224">
            <v>0.24</v>
          </cell>
          <cell r="W224">
            <v>0.24</v>
          </cell>
          <cell r="X224">
            <v>0.24</v>
          </cell>
          <cell r="Y224">
            <v>0.24</v>
          </cell>
          <cell r="Z224">
            <v>0.24</v>
          </cell>
          <cell r="AA224">
            <v>0.24</v>
          </cell>
          <cell r="AB224">
            <v>0.24</v>
          </cell>
          <cell r="AC224">
            <v>0.24</v>
          </cell>
          <cell r="AD224">
            <v>0.24</v>
          </cell>
          <cell r="AE224">
            <v>0.24</v>
          </cell>
          <cell r="AF224">
            <v>0.24</v>
          </cell>
          <cell r="AG224">
            <v>0.24</v>
          </cell>
          <cell r="AH224">
            <v>0.24</v>
          </cell>
          <cell r="AI224">
            <v>0.24</v>
          </cell>
          <cell r="AJ224">
            <v>0.24</v>
          </cell>
          <cell r="AK224">
            <v>0.24</v>
          </cell>
          <cell r="AL224">
            <v>0.24</v>
          </cell>
          <cell r="AM224">
            <v>0.24</v>
          </cell>
          <cell r="AN224">
            <v>0.24</v>
          </cell>
          <cell r="AO224">
            <v>0.24</v>
          </cell>
          <cell r="AP224">
            <v>0.24</v>
          </cell>
          <cell r="AQ224">
            <v>0.24</v>
          </cell>
          <cell r="AR224">
            <v>0.24</v>
          </cell>
          <cell r="AS224">
            <v>0.24</v>
          </cell>
          <cell r="AT224">
            <v>0.24</v>
          </cell>
          <cell r="AU224">
            <v>0.24</v>
          </cell>
          <cell r="AV224">
            <v>0.24</v>
          </cell>
          <cell r="AW224">
            <v>0.24</v>
          </cell>
          <cell r="AX224">
            <v>0.24</v>
          </cell>
          <cell r="AY224">
            <v>0.24</v>
          </cell>
          <cell r="BB224" t="e">
            <v>#N/A</v>
          </cell>
        </row>
        <row r="225">
          <cell r="A225" t="str">
            <v>EF_NH3_house_slurry_Non-dairy cattle (calves)</v>
          </cell>
          <cell r="B225" t="str">
            <v>-</v>
          </cell>
          <cell r="C225" t="str">
            <v>EF_NH3_house_slurry</v>
          </cell>
          <cell r="D225" t="str">
            <v>NH3-N</v>
          </cell>
          <cell r="E225" t="str">
            <v>Non-dairy cattle (calves)</v>
          </cell>
          <cell r="F225" t="str">
            <v>Fraction TAN</v>
          </cell>
          <cell r="G225" t="str">
            <v>D</v>
          </cell>
          <cell r="H225" t="str">
            <v>-</v>
          </cell>
          <cell r="I225" t="str">
            <v>Table 3.9, 3B, EMEP/EEA Guidebook 2019 - no default, assuming the same as non-dairy cattle</v>
          </cell>
          <cell r="K225">
            <v>0.24</v>
          </cell>
          <cell r="L225">
            <v>0.24</v>
          </cell>
          <cell r="M225">
            <v>0.24</v>
          </cell>
          <cell r="N225">
            <v>0.24</v>
          </cell>
          <cell r="O225">
            <v>0.24</v>
          </cell>
          <cell r="P225">
            <v>0.24</v>
          </cell>
          <cell r="Q225">
            <v>0.24</v>
          </cell>
          <cell r="R225">
            <v>0.24</v>
          </cell>
          <cell r="S225">
            <v>0.24</v>
          </cell>
          <cell r="T225">
            <v>0.24</v>
          </cell>
          <cell r="U225">
            <v>0.24</v>
          </cell>
          <cell r="V225">
            <v>0.24</v>
          </cell>
          <cell r="W225">
            <v>0.24</v>
          </cell>
          <cell r="X225">
            <v>0.24</v>
          </cell>
          <cell r="Y225">
            <v>0.24</v>
          </cell>
          <cell r="Z225">
            <v>0.24</v>
          </cell>
          <cell r="AA225">
            <v>0.24</v>
          </cell>
          <cell r="AB225">
            <v>0.24</v>
          </cell>
          <cell r="AC225">
            <v>0.24</v>
          </cell>
          <cell r="AD225">
            <v>0.24</v>
          </cell>
          <cell r="AE225">
            <v>0.24</v>
          </cell>
          <cell r="AF225">
            <v>0.24</v>
          </cell>
          <cell r="AG225">
            <v>0.24</v>
          </cell>
          <cell r="AH225">
            <v>0.24</v>
          </cell>
          <cell r="AI225">
            <v>0.24</v>
          </cell>
          <cell r="AJ225">
            <v>0.24</v>
          </cell>
          <cell r="AK225">
            <v>0.24</v>
          </cell>
          <cell r="AL225">
            <v>0.24</v>
          </cell>
          <cell r="AM225">
            <v>0.24</v>
          </cell>
          <cell r="AN225">
            <v>0.24</v>
          </cell>
          <cell r="AO225">
            <v>0.24</v>
          </cell>
          <cell r="AP225">
            <v>0.24</v>
          </cell>
          <cell r="AQ225">
            <v>0.24</v>
          </cell>
          <cell r="AR225">
            <v>0.24</v>
          </cell>
          <cell r="AS225">
            <v>0.24</v>
          </cell>
          <cell r="AT225">
            <v>0.24</v>
          </cell>
          <cell r="AU225">
            <v>0.24</v>
          </cell>
          <cell r="AV225">
            <v>0.24</v>
          </cell>
          <cell r="AW225">
            <v>0.24</v>
          </cell>
          <cell r="AX225">
            <v>0.24</v>
          </cell>
          <cell r="AY225">
            <v>0.24</v>
          </cell>
          <cell r="BB225" t="e">
            <v>#N/A</v>
          </cell>
        </row>
        <row r="226">
          <cell r="A226" t="str">
            <v>EF_NH3_house_slurry_Sheep</v>
          </cell>
          <cell r="B226" t="str">
            <v>-</v>
          </cell>
          <cell r="C226" t="str">
            <v>EF_NH3_house_slurry</v>
          </cell>
          <cell r="D226" t="str">
            <v>NH3-N</v>
          </cell>
          <cell r="E226" t="str">
            <v>Sheep</v>
          </cell>
          <cell r="F226" t="str">
            <v>Fraction TAN</v>
          </cell>
          <cell r="G226" t="str">
            <v>D</v>
          </cell>
          <cell r="H226" t="str">
            <v>-</v>
          </cell>
          <cell r="I226" t="str">
            <v>No default, assumed to be 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BB226" t="e">
            <v>#N/A</v>
          </cell>
        </row>
        <row r="227">
          <cell r="A227" t="str">
            <v>EF_NH3_house_slurry_Swine (finishing pigs)</v>
          </cell>
          <cell r="B227" t="str">
            <v>-</v>
          </cell>
          <cell r="C227" t="str">
            <v>EF_NH3_house_slurry</v>
          </cell>
          <cell r="D227" t="str">
            <v>NH3-N</v>
          </cell>
          <cell r="E227" t="str">
            <v>Swine (finishing pigs)</v>
          </cell>
          <cell r="F227" t="str">
            <v>Fraction TAN</v>
          </cell>
          <cell r="G227" t="str">
            <v>D</v>
          </cell>
          <cell r="H227" t="str">
            <v>-</v>
          </cell>
          <cell r="I227" t="str">
            <v>Table 3.9, 3B, EMEP/EEA Guidebook 2019</v>
          </cell>
          <cell r="K227">
            <v>0.27</v>
          </cell>
          <cell r="L227">
            <v>0.27</v>
          </cell>
          <cell r="M227">
            <v>0.27</v>
          </cell>
          <cell r="N227">
            <v>0.27</v>
          </cell>
          <cell r="O227">
            <v>0.27</v>
          </cell>
          <cell r="P227">
            <v>0.27</v>
          </cell>
          <cell r="Q227">
            <v>0.27</v>
          </cell>
          <cell r="R227">
            <v>0.27</v>
          </cell>
          <cell r="S227">
            <v>0.27</v>
          </cell>
          <cell r="T227">
            <v>0.27</v>
          </cell>
          <cell r="U227">
            <v>0.27</v>
          </cell>
          <cell r="V227">
            <v>0.27</v>
          </cell>
          <cell r="W227">
            <v>0.27</v>
          </cell>
          <cell r="X227">
            <v>0.27</v>
          </cell>
          <cell r="Y227">
            <v>0.27</v>
          </cell>
          <cell r="Z227">
            <v>0.27</v>
          </cell>
          <cell r="AA227">
            <v>0.27</v>
          </cell>
          <cell r="AB227">
            <v>0.27</v>
          </cell>
          <cell r="AC227">
            <v>0.27</v>
          </cell>
          <cell r="AD227">
            <v>0.27</v>
          </cell>
          <cell r="AE227">
            <v>0.27</v>
          </cell>
          <cell r="AF227">
            <v>0.27</v>
          </cell>
          <cell r="AG227">
            <v>0.27</v>
          </cell>
          <cell r="AH227">
            <v>0.27</v>
          </cell>
          <cell r="AI227">
            <v>0.27</v>
          </cell>
          <cell r="AJ227">
            <v>0.27</v>
          </cell>
          <cell r="AK227">
            <v>0.27</v>
          </cell>
          <cell r="AL227">
            <v>0.27</v>
          </cell>
          <cell r="AM227">
            <v>0.27</v>
          </cell>
          <cell r="AN227">
            <v>0.27</v>
          </cell>
          <cell r="AO227">
            <v>0.27</v>
          </cell>
          <cell r="AP227">
            <v>0.27</v>
          </cell>
          <cell r="AQ227">
            <v>0.27</v>
          </cell>
          <cell r="AR227">
            <v>0.27</v>
          </cell>
          <cell r="AS227">
            <v>0.27</v>
          </cell>
          <cell r="AT227">
            <v>0.27</v>
          </cell>
          <cell r="AU227">
            <v>0.27</v>
          </cell>
          <cell r="AV227">
            <v>0.27</v>
          </cell>
          <cell r="AW227">
            <v>0.27</v>
          </cell>
          <cell r="AX227">
            <v>0.27</v>
          </cell>
          <cell r="AY227">
            <v>0.27</v>
          </cell>
          <cell r="BB227" t="e">
            <v>#N/A</v>
          </cell>
        </row>
        <row r="228">
          <cell r="A228" t="str">
            <v>EF_NH3_house_slurry_Swine (sows)</v>
          </cell>
          <cell r="B228" t="str">
            <v>-</v>
          </cell>
          <cell r="C228" t="str">
            <v>EF_NH3_house_slurry</v>
          </cell>
          <cell r="D228" t="str">
            <v>NH3-N</v>
          </cell>
          <cell r="E228" t="str">
            <v>Swine (sows)</v>
          </cell>
          <cell r="F228" t="str">
            <v>Fraction TAN</v>
          </cell>
          <cell r="G228" t="str">
            <v>D</v>
          </cell>
          <cell r="H228" t="str">
            <v>-</v>
          </cell>
          <cell r="I228" t="str">
            <v>Table 3.9, 3B, EMEP/EEA Guidebook 2019</v>
          </cell>
          <cell r="K228">
            <v>0.35</v>
          </cell>
          <cell r="L228">
            <v>0.35</v>
          </cell>
          <cell r="M228">
            <v>0.35</v>
          </cell>
          <cell r="N228">
            <v>0.35</v>
          </cell>
          <cell r="O228">
            <v>0.35</v>
          </cell>
          <cell r="P228">
            <v>0.35</v>
          </cell>
          <cell r="Q228">
            <v>0.35</v>
          </cell>
          <cell r="R228">
            <v>0.35</v>
          </cell>
          <cell r="S228">
            <v>0.35</v>
          </cell>
          <cell r="T228">
            <v>0.35</v>
          </cell>
          <cell r="U228">
            <v>0.35</v>
          </cell>
          <cell r="V228">
            <v>0.35</v>
          </cell>
          <cell r="W228">
            <v>0.35</v>
          </cell>
          <cell r="X228">
            <v>0.35</v>
          </cell>
          <cell r="Y228">
            <v>0.35</v>
          </cell>
          <cell r="Z228">
            <v>0.35</v>
          </cell>
          <cell r="AA228">
            <v>0.35</v>
          </cell>
          <cell r="AB228">
            <v>0.35</v>
          </cell>
          <cell r="AC228">
            <v>0.35</v>
          </cell>
          <cell r="AD228">
            <v>0.35</v>
          </cell>
          <cell r="AE228">
            <v>0.35</v>
          </cell>
          <cell r="AF228">
            <v>0.35</v>
          </cell>
          <cell r="AG228">
            <v>0.35</v>
          </cell>
          <cell r="AH228">
            <v>0.35</v>
          </cell>
          <cell r="AI228">
            <v>0.35</v>
          </cell>
          <cell r="AJ228">
            <v>0.35</v>
          </cell>
          <cell r="AK228">
            <v>0.35</v>
          </cell>
          <cell r="AL228">
            <v>0.35</v>
          </cell>
          <cell r="AM228">
            <v>0.35</v>
          </cell>
          <cell r="AN228">
            <v>0.35</v>
          </cell>
          <cell r="AO228">
            <v>0.35</v>
          </cell>
          <cell r="AP228">
            <v>0.35</v>
          </cell>
          <cell r="AQ228">
            <v>0.35</v>
          </cell>
          <cell r="AR228">
            <v>0.35</v>
          </cell>
          <cell r="AS228">
            <v>0.35</v>
          </cell>
          <cell r="AT228">
            <v>0.35</v>
          </cell>
          <cell r="AU228">
            <v>0.35</v>
          </cell>
          <cell r="AV228">
            <v>0.35</v>
          </cell>
          <cell r="AW228">
            <v>0.35</v>
          </cell>
          <cell r="AX228">
            <v>0.35</v>
          </cell>
          <cell r="AY228">
            <v>0.35</v>
          </cell>
          <cell r="BB228" t="e">
            <v>#N/A</v>
          </cell>
        </row>
        <row r="229">
          <cell r="A229" t="str">
            <v>EF_NH3_house_slurry_Buffalo</v>
          </cell>
          <cell r="B229" t="str">
            <v>-</v>
          </cell>
          <cell r="C229" t="str">
            <v>EF_NH3_house_slurry</v>
          </cell>
          <cell r="D229" t="str">
            <v>NH3-N</v>
          </cell>
          <cell r="E229" t="str">
            <v>Buffalo</v>
          </cell>
          <cell r="F229" t="str">
            <v>Fraction TAN</v>
          </cell>
          <cell r="G229" t="str">
            <v>D</v>
          </cell>
          <cell r="H229" t="str">
            <v>-</v>
          </cell>
          <cell r="I229" t="str">
            <v>No default, assumed to be 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BB229" t="e">
            <v>#N/A</v>
          </cell>
        </row>
        <row r="230">
          <cell r="A230" t="str">
            <v>EF_NH3_house_slurry_Goats</v>
          </cell>
          <cell r="B230" t="str">
            <v>-</v>
          </cell>
          <cell r="C230" t="str">
            <v>EF_NH3_house_slurry</v>
          </cell>
          <cell r="D230" t="str">
            <v>NH3-N</v>
          </cell>
          <cell r="E230" t="str">
            <v>Goats</v>
          </cell>
          <cell r="F230" t="str">
            <v>Fraction TAN</v>
          </cell>
          <cell r="G230" t="str">
            <v>D</v>
          </cell>
          <cell r="H230" t="str">
            <v>-</v>
          </cell>
          <cell r="I230" t="str">
            <v>No default, assumed to be 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BB230" t="e">
            <v>#N/A</v>
          </cell>
        </row>
        <row r="231">
          <cell r="A231" t="str">
            <v>EF_NH3_house_slurry_Horses</v>
          </cell>
          <cell r="B231" t="str">
            <v>-</v>
          </cell>
          <cell r="C231" t="str">
            <v>EF_NH3_house_slurry</v>
          </cell>
          <cell r="D231" t="str">
            <v>NH3-N</v>
          </cell>
          <cell r="E231" t="str">
            <v>Horses</v>
          </cell>
          <cell r="F231" t="str">
            <v>Fraction TAN</v>
          </cell>
          <cell r="G231" t="str">
            <v>D</v>
          </cell>
          <cell r="H231" t="str">
            <v>-</v>
          </cell>
          <cell r="I231" t="str">
            <v>No default, assumed to be 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BB231" t="e">
            <v>#N/A</v>
          </cell>
        </row>
        <row r="232">
          <cell r="A232" t="str">
            <v>EF_NH3_house_slurry_Mules and asses</v>
          </cell>
          <cell r="B232" t="str">
            <v>-</v>
          </cell>
          <cell r="C232" t="str">
            <v>EF_NH3_house_slurry</v>
          </cell>
          <cell r="D232" t="str">
            <v>NH3-N</v>
          </cell>
          <cell r="E232" t="str">
            <v>Mules and asses</v>
          </cell>
          <cell r="F232" t="str">
            <v>Fraction TAN</v>
          </cell>
          <cell r="G232" t="str">
            <v>D</v>
          </cell>
          <cell r="H232" t="str">
            <v>-</v>
          </cell>
          <cell r="I232" t="str">
            <v>No default, assumed to be 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BB232" t="e">
            <v>#N/A</v>
          </cell>
        </row>
        <row r="233">
          <cell r="A233" t="str">
            <v>EF_NH3_house_slurry_Laying hens</v>
          </cell>
          <cell r="B233" t="str">
            <v>-</v>
          </cell>
          <cell r="C233" t="str">
            <v>EF_NH3_house_slurry</v>
          </cell>
          <cell r="D233" t="str">
            <v>NH3-N</v>
          </cell>
          <cell r="E233" t="str">
            <v>Laying hens</v>
          </cell>
          <cell r="F233" t="str">
            <v>Fraction TAN</v>
          </cell>
          <cell r="G233" t="str">
            <v>D</v>
          </cell>
          <cell r="H233" t="str">
            <v>-</v>
          </cell>
          <cell r="I233" t="str">
            <v>Table 3.9, 3B, EMEP/EEA Guidebook 2019</v>
          </cell>
          <cell r="K233">
            <v>0.41</v>
          </cell>
          <cell r="L233">
            <v>0.41</v>
          </cell>
          <cell r="M233">
            <v>0.41</v>
          </cell>
          <cell r="N233">
            <v>0.41</v>
          </cell>
          <cell r="O233">
            <v>0.41</v>
          </cell>
          <cell r="P233">
            <v>0.41</v>
          </cell>
          <cell r="Q233">
            <v>0.41</v>
          </cell>
          <cell r="R233">
            <v>0.41</v>
          </cell>
          <cell r="S233">
            <v>0.41</v>
          </cell>
          <cell r="T233">
            <v>0.41</v>
          </cell>
          <cell r="U233">
            <v>0.41</v>
          </cell>
          <cell r="V233">
            <v>0.41</v>
          </cell>
          <cell r="W233">
            <v>0.41</v>
          </cell>
          <cell r="X233">
            <v>0.41</v>
          </cell>
          <cell r="Y233">
            <v>0.41</v>
          </cell>
          <cell r="Z233">
            <v>0.41</v>
          </cell>
          <cell r="AA233">
            <v>0.41</v>
          </cell>
          <cell r="AB233">
            <v>0.41</v>
          </cell>
          <cell r="AC233">
            <v>0.41</v>
          </cell>
          <cell r="AD233">
            <v>0.41</v>
          </cell>
          <cell r="AE233">
            <v>0.41</v>
          </cell>
          <cell r="AF233">
            <v>0.41</v>
          </cell>
          <cell r="AG233">
            <v>0.41</v>
          </cell>
          <cell r="AH233">
            <v>0.41</v>
          </cell>
          <cell r="AI233">
            <v>0.41</v>
          </cell>
          <cell r="AJ233">
            <v>0.41</v>
          </cell>
          <cell r="AK233">
            <v>0.41</v>
          </cell>
          <cell r="AL233">
            <v>0.41</v>
          </cell>
          <cell r="AM233">
            <v>0.41</v>
          </cell>
          <cell r="AN233">
            <v>0.41</v>
          </cell>
          <cell r="AO233">
            <v>0.41</v>
          </cell>
          <cell r="AP233">
            <v>0.41</v>
          </cell>
          <cell r="AQ233">
            <v>0.41</v>
          </cell>
          <cell r="AR233">
            <v>0.41</v>
          </cell>
          <cell r="AS233">
            <v>0.41</v>
          </cell>
          <cell r="AT233">
            <v>0.41</v>
          </cell>
          <cell r="AU233">
            <v>0.41</v>
          </cell>
          <cell r="AV233">
            <v>0.41</v>
          </cell>
          <cell r="AW233">
            <v>0.41</v>
          </cell>
          <cell r="AX233">
            <v>0.41</v>
          </cell>
          <cell r="AY233">
            <v>0.41</v>
          </cell>
          <cell r="BB233" t="e">
            <v>#N/A</v>
          </cell>
        </row>
        <row r="234">
          <cell r="A234" t="str">
            <v>EF_NH3_house_slurry_Broilers</v>
          </cell>
          <cell r="B234" t="str">
            <v>-</v>
          </cell>
          <cell r="C234" t="str">
            <v>EF_NH3_house_slurry</v>
          </cell>
          <cell r="D234" t="str">
            <v>NH3-N</v>
          </cell>
          <cell r="E234" t="str">
            <v>Broilers</v>
          </cell>
          <cell r="F234" t="str">
            <v>Fraction TAN</v>
          </cell>
          <cell r="G234" t="str">
            <v>D</v>
          </cell>
          <cell r="H234" t="str">
            <v>-</v>
          </cell>
          <cell r="I234" t="str">
            <v>No default, assumed to be 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BB234" t="e">
            <v>#N/A</v>
          </cell>
        </row>
        <row r="235">
          <cell r="A235" t="str">
            <v>EF_NH3_house_slurry_Turkeys</v>
          </cell>
          <cell r="B235" t="str">
            <v>-</v>
          </cell>
          <cell r="C235" t="str">
            <v>EF_NH3_house_slurry</v>
          </cell>
          <cell r="D235" t="str">
            <v>NH3-N</v>
          </cell>
          <cell r="E235" t="str">
            <v>Turkeys</v>
          </cell>
          <cell r="F235" t="str">
            <v>Fraction TAN</v>
          </cell>
          <cell r="G235" t="str">
            <v>D</v>
          </cell>
          <cell r="H235" t="str">
            <v>-</v>
          </cell>
          <cell r="I235" t="str">
            <v>No default, assumed to be 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BB235" t="e">
            <v>#N/A</v>
          </cell>
        </row>
        <row r="236">
          <cell r="A236" t="str">
            <v>EF_NH3_house_slurry_Other poultry (ducks)</v>
          </cell>
          <cell r="B236" t="str">
            <v>-</v>
          </cell>
          <cell r="C236" t="str">
            <v>EF_NH3_house_slurry</v>
          </cell>
          <cell r="D236" t="str">
            <v>NH3-N</v>
          </cell>
          <cell r="E236" t="str">
            <v>Other poultry (ducks)</v>
          </cell>
          <cell r="F236" t="str">
            <v>Fraction TAN</v>
          </cell>
          <cell r="G236" t="str">
            <v>D</v>
          </cell>
          <cell r="H236" t="str">
            <v>-</v>
          </cell>
          <cell r="I236" t="str">
            <v>No default, assumed to be 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BB236" t="e">
            <v>#N/A</v>
          </cell>
        </row>
        <row r="237">
          <cell r="A237" t="str">
            <v>EF_NH3_house_slurry_Other poultry (geese)</v>
          </cell>
          <cell r="B237" t="str">
            <v>-</v>
          </cell>
          <cell r="C237" t="str">
            <v>EF_NH3_house_slurry</v>
          </cell>
          <cell r="D237" t="str">
            <v>NH3-N</v>
          </cell>
          <cell r="E237" t="str">
            <v>Other poultry (geese)</v>
          </cell>
          <cell r="F237" t="str">
            <v>Fraction TAN</v>
          </cell>
          <cell r="G237" t="str">
            <v>D</v>
          </cell>
          <cell r="H237" t="str">
            <v>-</v>
          </cell>
          <cell r="I237" t="str">
            <v>No default, assumed to be 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BB237" t="e">
            <v>#N/A</v>
          </cell>
        </row>
        <row r="238">
          <cell r="A238" t="str">
            <v>EF_NH3_house_slurry_Other animals (fur animals)</v>
          </cell>
          <cell r="B238" t="str">
            <v>-</v>
          </cell>
          <cell r="C238" t="str">
            <v>EF_NH3_house_slurry</v>
          </cell>
          <cell r="D238" t="str">
            <v>NH3-N</v>
          </cell>
          <cell r="E238" t="str">
            <v>Other animals (fur animals)</v>
          </cell>
          <cell r="F238" t="str">
            <v>Fraction TAN</v>
          </cell>
          <cell r="G238" t="str">
            <v>D</v>
          </cell>
          <cell r="H238" t="str">
            <v>-</v>
          </cell>
          <cell r="I238" t="str">
            <v>No default, assumed to be 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BB238" t="e">
            <v>#N/A</v>
          </cell>
        </row>
        <row r="239">
          <cell r="A239" t="str">
            <v>EF NH3 house, solid</v>
          </cell>
        </row>
        <row r="240">
          <cell r="A240" t="str">
            <v>EF_NH3_house_solid_Dairy cattle</v>
          </cell>
          <cell r="B240" t="str">
            <v>-</v>
          </cell>
          <cell r="C240" t="str">
            <v>EF_NH3_house_solid</v>
          </cell>
          <cell r="D240" t="str">
            <v>NH3-N</v>
          </cell>
          <cell r="E240" t="str">
            <v>Dairy cattle</v>
          </cell>
          <cell r="F240" t="str">
            <v>Fraction TAN</v>
          </cell>
          <cell r="G240" t="str">
            <v>D</v>
          </cell>
          <cell r="H240" t="str">
            <v>-</v>
          </cell>
          <cell r="I240" t="str">
            <v>Table 3.9, 3B, EMEP/EEA Guidebook 2019</v>
          </cell>
          <cell r="K240">
            <v>0.08</v>
          </cell>
          <cell r="L240">
            <v>0.08</v>
          </cell>
          <cell r="M240">
            <v>0.08</v>
          </cell>
          <cell r="N240">
            <v>0.08</v>
          </cell>
          <cell r="O240">
            <v>0.08</v>
          </cell>
          <cell r="P240">
            <v>0.08</v>
          </cell>
          <cell r="Q240">
            <v>0.08</v>
          </cell>
          <cell r="R240">
            <v>0.08</v>
          </cell>
          <cell r="S240">
            <v>0.08</v>
          </cell>
          <cell r="T240">
            <v>0.08</v>
          </cell>
          <cell r="U240">
            <v>0.08</v>
          </cell>
          <cell r="V240">
            <v>0.08</v>
          </cell>
          <cell r="W240">
            <v>0.08</v>
          </cell>
          <cell r="X240">
            <v>0.08</v>
          </cell>
          <cell r="Y240">
            <v>0.08</v>
          </cell>
          <cell r="Z240">
            <v>0.08</v>
          </cell>
          <cell r="AA240">
            <v>0.08</v>
          </cell>
          <cell r="AB240">
            <v>0.08</v>
          </cell>
          <cell r="AC240">
            <v>0.08</v>
          </cell>
          <cell r="AD240">
            <v>0.08</v>
          </cell>
          <cell r="AE240">
            <v>0.08</v>
          </cell>
          <cell r="AF240">
            <v>0.08</v>
          </cell>
          <cell r="AG240">
            <v>0.08</v>
          </cell>
          <cell r="AH240">
            <v>0.08</v>
          </cell>
          <cell r="AI240">
            <v>0.08</v>
          </cell>
          <cell r="AJ240">
            <v>0.08</v>
          </cell>
          <cell r="AK240">
            <v>0.08</v>
          </cell>
          <cell r="AL240">
            <v>0.08</v>
          </cell>
          <cell r="AM240">
            <v>0.08</v>
          </cell>
          <cell r="AN240">
            <v>0.08</v>
          </cell>
          <cell r="AO240">
            <v>0.08</v>
          </cell>
          <cell r="AP240">
            <v>0.08</v>
          </cell>
          <cell r="AQ240">
            <v>0.08</v>
          </cell>
          <cell r="AR240">
            <v>0.08</v>
          </cell>
          <cell r="AS240">
            <v>0.08</v>
          </cell>
          <cell r="AT240">
            <v>0.08</v>
          </cell>
          <cell r="AU240">
            <v>0.08</v>
          </cell>
          <cell r="AV240">
            <v>0.08</v>
          </cell>
          <cell r="AW240">
            <v>0.08</v>
          </cell>
          <cell r="AX240">
            <v>0.08</v>
          </cell>
          <cell r="AY240">
            <v>0.08</v>
          </cell>
          <cell r="BB240" t="e">
            <v>#N/A</v>
          </cell>
        </row>
        <row r="241">
          <cell r="A241" t="str">
            <v>EF_NH3_house_solid_Dairy cattle_tied housing</v>
          </cell>
          <cell r="B241" t="str">
            <v>-</v>
          </cell>
          <cell r="C241" t="str">
            <v>EF_NH3_house_solid</v>
          </cell>
          <cell r="D241" t="str">
            <v>NH3-N</v>
          </cell>
          <cell r="E241" t="str">
            <v>Dairy cattle_tied housing</v>
          </cell>
          <cell r="F241" t="str">
            <v>Fraction TAN</v>
          </cell>
          <cell r="G241" t="str">
            <v>D</v>
          </cell>
          <cell r="H241" t="str">
            <v>-</v>
          </cell>
          <cell r="I241" t="str">
            <v>Table 3.9, 3B, EMEP/EEA Guidebook 2019</v>
          </cell>
          <cell r="K241">
            <v>0.09</v>
          </cell>
          <cell r="L241">
            <v>0.09</v>
          </cell>
          <cell r="M241">
            <v>0.09</v>
          </cell>
          <cell r="N241">
            <v>0.09</v>
          </cell>
          <cell r="O241">
            <v>0.09</v>
          </cell>
          <cell r="P241">
            <v>0.09</v>
          </cell>
          <cell r="Q241">
            <v>0.09</v>
          </cell>
          <cell r="R241">
            <v>0.09</v>
          </cell>
          <cell r="S241">
            <v>0.09</v>
          </cell>
          <cell r="T241">
            <v>0.09</v>
          </cell>
          <cell r="U241">
            <v>0.09</v>
          </cell>
          <cell r="V241">
            <v>0.09</v>
          </cell>
          <cell r="W241">
            <v>0.09</v>
          </cell>
          <cell r="X241">
            <v>0.09</v>
          </cell>
          <cell r="Y241">
            <v>0.09</v>
          </cell>
          <cell r="Z241">
            <v>0.09</v>
          </cell>
          <cell r="AA241">
            <v>0.09</v>
          </cell>
          <cell r="AB241">
            <v>0.09</v>
          </cell>
          <cell r="AC241">
            <v>0.09</v>
          </cell>
          <cell r="AD241">
            <v>0.09</v>
          </cell>
          <cell r="AE241">
            <v>0.09</v>
          </cell>
          <cell r="AF241">
            <v>0.09</v>
          </cell>
          <cell r="AG241">
            <v>0.09</v>
          </cell>
          <cell r="AH241">
            <v>0.09</v>
          </cell>
          <cell r="AI241">
            <v>0.09</v>
          </cell>
          <cell r="AJ241">
            <v>0.09</v>
          </cell>
          <cell r="AK241">
            <v>0.09</v>
          </cell>
          <cell r="AL241">
            <v>0.09</v>
          </cell>
          <cell r="AM241">
            <v>0.09</v>
          </cell>
          <cell r="AN241">
            <v>0.09</v>
          </cell>
          <cell r="AO241">
            <v>0.09</v>
          </cell>
          <cell r="AP241">
            <v>0.09</v>
          </cell>
          <cell r="AQ241">
            <v>0.09</v>
          </cell>
          <cell r="AR241">
            <v>0.09</v>
          </cell>
          <cell r="AS241">
            <v>0.09</v>
          </cell>
          <cell r="AT241">
            <v>0.09</v>
          </cell>
          <cell r="AU241">
            <v>0.09</v>
          </cell>
          <cell r="AV241">
            <v>0.09</v>
          </cell>
          <cell r="AW241">
            <v>0.09</v>
          </cell>
          <cell r="AX241">
            <v>0.09</v>
          </cell>
          <cell r="AY241">
            <v>0.09</v>
          </cell>
          <cell r="BB241" t="e">
            <v>#N/A</v>
          </cell>
        </row>
        <row r="242">
          <cell r="A242" t="str">
            <v>EF_NH3_house_solid_Non-dairy cattle</v>
          </cell>
          <cell r="B242" t="str">
            <v>-</v>
          </cell>
          <cell r="C242" t="str">
            <v>EF_NH3_house_solid</v>
          </cell>
          <cell r="D242" t="str">
            <v>NH3-N</v>
          </cell>
          <cell r="E242" t="str">
            <v>Non-dairy cattle</v>
          </cell>
          <cell r="F242" t="str">
            <v>Fraction TAN</v>
          </cell>
          <cell r="G242" t="str">
            <v>D</v>
          </cell>
          <cell r="H242" t="str">
            <v>-</v>
          </cell>
          <cell r="I242" t="str">
            <v>Table 3.9, 3B, EMEP/EEA Guidebook 2019</v>
          </cell>
          <cell r="K242">
            <v>0.08</v>
          </cell>
          <cell r="L242">
            <v>0.08</v>
          </cell>
          <cell r="M242">
            <v>0.08</v>
          </cell>
          <cell r="N242">
            <v>0.08</v>
          </cell>
          <cell r="O242">
            <v>0.08</v>
          </cell>
          <cell r="P242">
            <v>0.08</v>
          </cell>
          <cell r="Q242">
            <v>0.08</v>
          </cell>
          <cell r="R242">
            <v>0.08</v>
          </cell>
          <cell r="S242">
            <v>0.08</v>
          </cell>
          <cell r="T242">
            <v>0.08</v>
          </cell>
          <cell r="U242">
            <v>0.08</v>
          </cell>
          <cell r="V242">
            <v>0.08</v>
          </cell>
          <cell r="W242">
            <v>0.08</v>
          </cell>
          <cell r="X242">
            <v>0.08</v>
          </cell>
          <cell r="Y242">
            <v>0.08</v>
          </cell>
          <cell r="Z242">
            <v>0.08</v>
          </cell>
          <cell r="AA242">
            <v>0.08</v>
          </cell>
          <cell r="AB242">
            <v>0.08</v>
          </cell>
          <cell r="AC242">
            <v>0.08</v>
          </cell>
          <cell r="AD242">
            <v>0.08</v>
          </cell>
          <cell r="AE242">
            <v>0.08</v>
          </cell>
          <cell r="AF242">
            <v>0.08</v>
          </cell>
          <cell r="AG242">
            <v>0.08</v>
          </cell>
          <cell r="AH242">
            <v>0.08</v>
          </cell>
          <cell r="AI242">
            <v>0.08</v>
          </cell>
          <cell r="AJ242">
            <v>0.08</v>
          </cell>
          <cell r="AK242">
            <v>0.08</v>
          </cell>
          <cell r="AL242">
            <v>0.08</v>
          </cell>
          <cell r="AM242">
            <v>0.08</v>
          </cell>
          <cell r="AN242">
            <v>0.08</v>
          </cell>
          <cell r="AO242">
            <v>0.08</v>
          </cell>
          <cell r="AP242">
            <v>0.08</v>
          </cell>
          <cell r="AQ242">
            <v>0.08</v>
          </cell>
          <cell r="AR242">
            <v>0.08</v>
          </cell>
          <cell r="AS242">
            <v>0.08</v>
          </cell>
          <cell r="AT242">
            <v>0.08</v>
          </cell>
          <cell r="AU242">
            <v>0.08</v>
          </cell>
          <cell r="AV242">
            <v>0.08</v>
          </cell>
          <cell r="AW242">
            <v>0.08</v>
          </cell>
          <cell r="AX242">
            <v>0.08</v>
          </cell>
          <cell r="AY242">
            <v>0.08</v>
          </cell>
          <cell r="BB242" t="e">
            <v>#N/A</v>
          </cell>
        </row>
        <row r="243">
          <cell r="A243" t="str">
            <v>EF_NH3_house_solid_Non-dairy cattle (calves)</v>
          </cell>
          <cell r="B243" t="str">
            <v>-</v>
          </cell>
          <cell r="C243" t="str">
            <v>EF_NH3_house_solid</v>
          </cell>
          <cell r="D243" t="str">
            <v>NH3-N</v>
          </cell>
          <cell r="E243" t="str">
            <v>Non-dairy cattle (calves)</v>
          </cell>
          <cell r="F243" t="str">
            <v>Fraction TAN</v>
          </cell>
          <cell r="G243" t="str">
            <v>D</v>
          </cell>
          <cell r="H243" t="str">
            <v>-</v>
          </cell>
          <cell r="I243" t="str">
            <v>Table 3.9, 3B, EMEP/EEA Guidebook 2019 - no default, assuming the same as non-dairy cattle</v>
          </cell>
          <cell r="K243">
            <v>0.08</v>
          </cell>
          <cell r="L243">
            <v>0.08</v>
          </cell>
          <cell r="M243">
            <v>0.08</v>
          </cell>
          <cell r="N243">
            <v>0.08</v>
          </cell>
          <cell r="O243">
            <v>0.08</v>
          </cell>
          <cell r="P243">
            <v>0.08</v>
          </cell>
          <cell r="Q243">
            <v>0.08</v>
          </cell>
          <cell r="R243">
            <v>0.08</v>
          </cell>
          <cell r="S243">
            <v>0.08</v>
          </cell>
          <cell r="T243">
            <v>0.08</v>
          </cell>
          <cell r="U243">
            <v>0.08</v>
          </cell>
          <cell r="V243">
            <v>0.08</v>
          </cell>
          <cell r="W243">
            <v>0.08</v>
          </cell>
          <cell r="X243">
            <v>0.08</v>
          </cell>
          <cell r="Y243">
            <v>0.08</v>
          </cell>
          <cell r="Z243">
            <v>0.08</v>
          </cell>
          <cell r="AA243">
            <v>0.08</v>
          </cell>
          <cell r="AB243">
            <v>0.08</v>
          </cell>
          <cell r="AC243">
            <v>0.08</v>
          </cell>
          <cell r="AD243">
            <v>0.08</v>
          </cell>
          <cell r="AE243">
            <v>0.08</v>
          </cell>
          <cell r="AF243">
            <v>0.08</v>
          </cell>
          <cell r="AG243">
            <v>0.08</v>
          </cell>
          <cell r="AH243">
            <v>0.08</v>
          </cell>
          <cell r="AI243">
            <v>0.08</v>
          </cell>
          <cell r="AJ243">
            <v>0.08</v>
          </cell>
          <cell r="AK243">
            <v>0.08</v>
          </cell>
          <cell r="AL243">
            <v>0.08</v>
          </cell>
          <cell r="AM243">
            <v>0.08</v>
          </cell>
          <cell r="AN243">
            <v>0.08</v>
          </cell>
          <cell r="AO243">
            <v>0.08</v>
          </cell>
          <cell r="AP243">
            <v>0.08</v>
          </cell>
          <cell r="AQ243">
            <v>0.08</v>
          </cell>
          <cell r="AR243">
            <v>0.08</v>
          </cell>
          <cell r="AS243">
            <v>0.08</v>
          </cell>
          <cell r="AT243">
            <v>0.08</v>
          </cell>
          <cell r="AU243">
            <v>0.08</v>
          </cell>
          <cell r="AV243">
            <v>0.08</v>
          </cell>
          <cell r="AW243">
            <v>0.08</v>
          </cell>
          <cell r="AX243">
            <v>0.08</v>
          </cell>
          <cell r="AY243">
            <v>0.08</v>
          </cell>
          <cell r="BB243" t="e">
            <v>#N/A</v>
          </cell>
        </row>
        <row r="244">
          <cell r="A244" t="str">
            <v>EF_NH3_house_solid_Sheep</v>
          </cell>
          <cell r="B244" t="str">
            <v>-</v>
          </cell>
          <cell r="C244" t="str">
            <v>EF_NH3_house_solid</v>
          </cell>
          <cell r="D244" t="str">
            <v>NH3-N</v>
          </cell>
          <cell r="E244" t="str">
            <v>Sheep</v>
          </cell>
          <cell r="F244" t="str">
            <v>Fraction TAN</v>
          </cell>
          <cell r="G244" t="str">
            <v>D</v>
          </cell>
          <cell r="H244" t="str">
            <v>-</v>
          </cell>
          <cell r="I244" t="str">
            <v>Table 3.9, 3B, EMEP/EEA Guidebook 2019</v>
          </cell>
          <cell r="K244">
            <v>0.22</v>
          </cell>
          <cell r="L244">
            <v>0.22</v>
          </cell>
          <cell r="M244">
            <v>0.22</v>
          </cell>
          <cell r="N244">
            <v>0.22</v>
          </cell>
          <cell r="O244">
            <v>0.22</v>
          </cell>
          <cell r="P244">
            <v>0.22</v>
          </cell>
          <cell r="Q244">
            <v>0.22</v>
          </cell>
          <cell r="R244">
            <v>0.22</v>
          </cell>
          <cell r="S244">
            <v>0.22</v>
          </cell>
          <cell r="T244">
            <v>0.22</v>
          </cell>
          <cell r="U244">
            <v>0.22</v>
          </cell>
          <cell r="V244">
            <v>0.22</v>
          </cell>
          <cell r="W244">
            <v>0.22</v>
          </cell>
          <cell r="X244">
            <v>0.22</v>
          </cell>
          <cell r="Y244">
            <v>0.22</v>
          </cell>
          <cell r="Z244">
            <v>0.22</v>
          </cell>
          <cell r="AA244">
            <v>0.22</v>
          </cell>
          <cell r="AB244">
            <v>0.22</v>
          </cell>
          <cell r="AC244">
            <v>0.22</v>
          </cell>
          <cell r="AD244">
            <v>0.22</v>
          </cell>
          <cell r="AE244">
            <v>0.22</v>
          </cell>
          <cell r="AF244">
            <v>0.22</v>
          </cell>
          <cell r="AG244">
            <v>0.22</v>
          </cell>
          <cell r="AH244">
            <v>0.22</v>
          </cell>
          <cell r="AI244">
            <v>0.22</v>
          </cell>
          <cell r="AJ244">
            <v>0.22</v>
          </cell>
          <cell r="AK244">
            <v>0.22</v>
          </cell>
          <cell r="AL244">
            <v>0.22</v>
          </cell>
          <cell r="AM244">
            <v>0.22</v>
          </cell>
          <cell r="AN244">
            <v>0.22</v>
          </cell>
          <cell r="AO244">
            <v>0.22</v>
          </cell>
          <cell r="AP244">
            <v>0.22</v>
          </cell>
          <cell r="AQ244">
            <v>0.22</v>
          </cell>
          <cell r="AR244">
            <v>0.22</v>
          </cell>
          <cell r="AS244">
            <v>0.22</v>
          </cell>
          <cell r="AT244">
            <v>0.22</v>
          </cell>
          <cell r="AU244">
            <v>0.22</v>
          </cell>
          <cell r="AV244">
            <v>0.22</v>
          </cell>
          <cell r="AW244">
            <v>0.22</v>
          </cell>
          <cell r="AX244">
            <v>0.22</v>
          </cell>
          <cell r="AY244">
            <v>0.22</v>
          </cell>
          <cell r="BB244" t="e">
            <v>#N/A</v>
          </cell>
        </row>
        <row r="245">
          <cell r="A245" t="str">
            <v>EF_NH3_house_solid_Swine (finishing pigs)</v>
          </cell>
          <cell r="B245" t="str">
            <v>-</v>
          </cell>
          <cell r="C245" t="str">
            <v>EF_NH3_house_solid</v>
          </cell>
          <cell r="D245" t="str">
            <v>NH3-N</v>
          </cell>
          <cell r="E245" t="str">
            <v>Swine (finishing pigs)</v>
          </cell>
          <cell r="F245" t="str">
            <v>Fraction TAN</v>
          </cell>
          <cell r="G245" t="str">
            <v>D</v>
          </cell>
          <cell r="H245" t="str">
            <v>-</v>
          </cell>
          <cell r="I245" t="str">
            <v>Table 3.9, 3B, EMEP/EEA Guidebook 2019</v>
          </cell>
          <cell r="K245">
            <v>0.23</v>
          </cell>
          <cell r="L245">
            <v>0.23</v>
          </cell>
          <cell r="M245">
            <v>0.23</v>
          </cell>
          <cell r="N245">
            <v>0.23</v>
          </cell>
          <cell r="O245">
            <v>0.23</v>
          </cell>
          <cell r="P245">
            <v>0.23</v>
          </cell>
          <cell r="Q245">
            <v>0.23</v>
          </cell>
          <cell r="R245">
            <v>0.23</v>
          </cell>
          <cell r="S245">
            <v>0.23</v>
          </cell>
          <cell r="T245">
            <v>0.23</v>
          </cell>
          <cell r="U245">
            <v>0.23</v>
          </cell>
          <cell r="V245">
            <v>0.23</v>
          </cell>
          <cell r="W245">
            <v>0.23</v>
          </cell>
          <cell r="X245">
            <v>0.23</v>
          </cell>
          <cell r="Y245">
            <v>0.23</v>
          </cell>
          <cell r="Z245">
            <v>0.23</v>
          </cell>
          <cell r="AA245">
            <v>0.23</v>
          </cell>
          <cell r="AB245">
            <v>0.23</v>
          </cell>
          <cell r="AC245">
            <v>0.23</v>
          </cell>
          <cell r="AD245">
            <v>0.23</v>
          </cell>
          <cell r="AE245">
            <v>0.23</v>
          </cell>
          <cell r="AF245">
            <v>0.23</v>
          </cell>
          <cell r="AG245">
            <v>0.23</v>
          </cell>
          <cell r="AH245">
            <v>0.23</v>
          </cell>
          <cell r="AI245">
            <v>0.23</v>
          </cell>
          <cell r="AJ245">
            <v>0.23</v>
          </cell>
          <cell r="AK245">
            <v>0.23</v>
          </cell>
          <cell r="AL245">
            <v>0.23</v>
          </cell>
          <cell r="AM245">
            <v>0.23</v>
          </cell>
          <cell r="AN245">
            <v>0.23</v>
          </cell>
          <cell r="AO245">
            <v>0.23</v>
          </cell>
          <cell r="AP245">
            <v>0.23</v>
          </cell>
          <cell r="AQ245">
            <v>0.23</v>
          </cell>
          <cell r="AR245">
            <v>0.23</v>
          </cell>
          <cell r="AS245">
            <v>0.23</v>
          </cell>
          <cell r="AT245">
            <v>0.23</v>
          </cell>
          <cell r="AU245">
            <v>0.23</v>
          </cell>
          <cell r="AV245">
            <v>0.23</v>
          </cell>
          <cell r="AW245">
            <v>0.23</v>
          </cell>
          <cell r="AX245">
            <v>0.23</v>
          </cell>
          <cell r="AY245">
            <v>0.23</v>
          </cell>
          <cell r="BB245" t="e">
            <v>#N/A</v>
          </cell>
        </row>
        <row r="246">
          <cell r="A246" t="str">
            <v>EF_NH3_house_solid_Swine (sows)</v>
          </cell>
          <cell r="B246" t="str">
            <v>-</v>
          </cell>
          <cell r="C246" t="str">
            <v>EF_NH3_house_solid</v>
          </cell>
          <cell r="D246" t="str">
            <v>NH3-N</v>
          </cell>
          <cell r="E246" t="str">
            <v>Swine (sows)</v>
          </cell>
          <cell r="F246" t="str">
            <v>Fraction TAN</v>
          </cell>
          <cell r="G246" t="str">
            <v>D</v>
          </cell>
          <cell r="H246" t="str">
            <v>-</v>
          </cell>
          <cell r="I246" t="str">
            <v>Table 3.9, 3B, EMEP/EEA Guidebook 2019</v>
          </cell>
          <cell r="K246">
            <v>0.24</v>
          </cell>
          <cell r="L246">
            <v>0.24</v>
          </cell>
          <cell r="M246">
            <v>0.24</v>
          </cell>
          <cell r="N246">
            <v>0.24</v>
          </cell>
          <cell r="O246">
            <v>0.24</v>
          </cell>
          <cell r="P246">
            <v>0.24</v>
          </cell>
          <cell r="Q246">
            <v>0.24</v>
          </cell>
          <cell r="R246">
            <v>0.24</v>
          </cell>
          <cell r="S246">
            <v>0.24</v>
          </cell>
          <cell r="T246">
            <v>0.24</v>
          </cell>
          <cell r="U246">
            <v>0.24</v>
          </cell>
          <cell r="V246">
            <v>0.24</v>
          </cell>
          <cell r="W246">
            <v>0.24</v>
          </cell>
          <cell r="X246">
            <v>0.24</v>
          </cell>
          <cell r="Y246">
            <v>0.24</v>
          </cell>
          <cell r="Z246">
            <v>0.24</v>
          </cell>
          <cell r="AA246">
            <v>0.24</v>
          </cell>
          <cell r="AB246">
            <v>0.24</v>
          </cell>
          <cell r="AC246">
            <v>0.24</v>
          </cell>
          <cell r="AD246">
            <v>0.24</v>
          </cell>
          <cell r="AE246">
            <v>0.24</v>
          </cell>
          <cell r="AF246">
            <v>0.24</v>
          </cell>
          <cell r="AG246">
            <v>0.24</v>
          </cell>
          <cell r="AH246">
            <v>0.24</v>
          </cell>
          <cell r="AI246">
            <v>0.24</v>
          </cell>
          <cell r="AJ246">
            <v>0.24</v>
          </cell>
          <cell r="AK246">
            <v>0.24</v>
          </cell>
          <cell r="AL246">
            <v>0.24</v>
          </cell>
          <cell r="AM246">
            <v>0.24</v>
          </cell>
          <cell r="AN246">
            <v>0.24</v>
          </cell>
          <cell r="AO246">
            <v>0.24</v>
          </cell>
          <cell r="AP246">
            <v>0.24</v>
          </cell>
          <cell r="AQ246">
            <v>0.24</v>
          </cell>
          <cell r="AR246">
            <v>0.24</v>
          </cell>
          <cell r="AS246">
            <v>0.24</v>
          </cell>
          <cell r="AT246">
            <v>0.24</v>
          </cell>
          <cell r="AU246">
            <v>0.24</v>
          </cell>
          <cell r="AV246">
            <v>0.24</v>
          </cell>
          <cell r="AW246">
            <v>0.24</v>
          </cell>
          <cell r="AX246">
            <v>0.24</v>
          </cell>
          <cell r="AY246">
            <v>0.24</v>
          </cell>
          <cell r="BB246" t="e">
            <v>#N/A</v>
          </cell>
        </row>
        <row r="247">
          <cell r="A247" t="str">
            <v>EF_NH3_house_solid_Buffalo</v>
          </cell>
          <cell r="B247" t="str">
            <v>-</v>
          </cell>
          <cell r="C247" t="str">
            <v>EF_NH3_house_solid</v>
          </cell>
          <cell r="D247" t="str">
            <v>NH3-N</v>
          </cell>
          <cell r="E247" t="str">
            <v>Buffalo</v>
          </cell>
          <cell r="F247" t="str">
            <v>Fraction TAN</v>
          </cell>
          <cell r="G247" t="str">
            <v>D</v>
          </cell>
          <cell r="H247" t="str">
            <v>-</v>
          </cell>
          <cell r="I247" t="str">
            <v>Table 3.9, 3B, EMEP/EEA Guidebook 2019</v>
          </cell>
          <cell r="K247">
            <v>0.2</v>
          </cell>
          <cell r="L247">
            <v>0.2</v>
          </cell>
          <cell r="M247">
            <v>0.2</v>
          </cell>
          <cell r="N247">
            <v>0.2</v>
          </cell>
          <cell r="O247">
            <v>0.2</v>
          </cell>
          <cell r="P247">
            <v>0.2</v>
          </cell>
          <cell r="Q247">
            <v>0.2</v>
          </cell>
          <cell r="R247">
            <v>0.2</v>
          </cell>
          <cell r="S247">
            <v>0.2</v>
          </cell>
          <cell r="T247">
            <v>0.2</v>
          </cell>
          <cell r="U247">
            <v>0.2</v>
          </cell>
          <cell r="V247">
            <v>0.2</v>
          </cell>
          <cell r="W247">
            <v>0.2</v>
          </cell>
          <cell r="X247">
            <v>0.2</v>
          </cell>
          <cell r="Y247">
            <v>0.2</v>
          </cell>
          <cell r="Z247">
            <v>0.2</v>
          </cell>
          <cell r="AA247">
            <v>0.2</v>
          </cell>
          <cell r="AB247">
            <v>0.2</v>
          </cell>
          <cell r="AC247">
            <v>0.2</v>
          </cell>
          <cell r="AD247">
            <v>0.2</v>
          </cell>
          <cell r="AE247">
            <v>0.2</v>
          </cell>
          <cell r="AF247">
            <v>0.2</v>
          </cell>
          <cell r="AG247">
            <v>0.2</v>
          </cell>
          <cell r="AH247">
            <v>0.2</v>
          </cell>
          <cell r="AI247">
            <v>0.2</v>
          </cell>
          <cell r="AJ247">
            <v>0.2</v>
          </cell>
          <cell r="AK247">
            <v>0.2</v>
          </cell>
          <cell r="AL247">
            <v>0.2</v>
          </cell>
          <cell r="AM247">
            <v>0.2</v>
          </cell>
          <cell r="AN247">
            <v>0.2</v>
          </cell>
          <cell r="AO247">
            <v>0.2</v>
          </cell>
          <cell r="AP247">
            <v>0.2</v>
          </cell>
          <cell r="AQ247">
            <v>0.2</v>
          </cell>
          <cell r="AR247">
            <v>0.2</v>
          </cell>
          <cell r="AS247">
            <v>0.2</v>
          </cell>
          <cell r="AT247">
            <v>0.2</v>
          </cell>
          <cell r="AU247">
            <v>0.2</v>
          </cell>
          <cell r="AV247">
            <v>0.2</v>
          </cell>
          <cell r="AW247">
            <v>0.2</v>
          </cell>
          <cell r="AX247">
            <v>0.2</v>
          </cell>
          <cell r="AY247">
            <v>0.2</v>
          </cell>
          <cell r="BB247" t="e">
            <v>#N/A</v>
          </cell>
        </row>
        <row r="248">
          <cell r="A248" t="str">
            <v>EF_NH3_house_solid_Goats</v>
          </cell>
          <cell r="B248" t="str">
            <v>-</v>
          </cell>
          <cell r="C248" t="str">
            <v>EF_NH3_house_solid</v>
          </cell>
          <cell r="D248" t="str">
            <v>NH3-N</v>
          </cell>
          <cell r="E248" t="str">
            <v>Goats</v>
          </cell>
          <cell r="F248" t="str">
            <v>Fraction TAN</v>
          </cell>
          <cell r="G248" t="str">
            <v>D</v>
          </cell>
          <cell r="H248" t="str">
            <v>-</v>
          </cell>
          <cell r="I248" t="str">
            <v>Table 3.9, 3B, EMEP/EEA Guidebook 2019</v>
          </cell>
          <cell r="K248">
            <v>0.22</v>
          </cell>
          <cell r="L248">
            <v>0.22</v>
          </cell>
          <cell r="M248">
            <v>0.22</v>
          </cell>
          <cell r="N248">
            <v>0.22</v>
          </cell>
          <cell r="O248">
            <v>0.22</v>
          </cell>
          <cell r="P248">
            <v>0.22</v>
          </cell>
          <cell r="Q248">
            <v>0.22</v>
          </cell>
          <cell r="R248">
            <v>0.22</v>
          </cell>
          <cell r="S248">
            <v>0.22</v>
          </cell>
          <cell r="T248">
            <v>0.22</v>
          </cell>
          <cell r="U248">
            <v>0.22</v>
          </cell>
          <cell r="V248">
            <v>0.22</v>
          </cell>
          <cell r="W248">
            <v>0.22</v>
          </cell>
          <cell r="X248">
            <v>0.22</v>
          </cell>
          <cell r="Y248">
            <v>0.22</v>
          </cell>
          <cell r="Z248">
            <v>0.22</v>
          </cell>
          <cell r="AA248">
            <v>0.22</v>
          </cell>
          <cell r="AB248">
            <v>0.22</v>
          </cell>
          <cell r="AC248">
            <v>0.22</v>
          </cell>
          <cell r="AD248">
            <v>0.22</v>
          </cell>
          <cell r="AE248">
            <v>0.22</v>
          </cell>
          <cell r="AF248">
            <v>0.22</v>
          </cell>
          <cell r="AG248">
            <v>0.22</v>
          </cell>
          <cell r="AH248">
            <v>0.22</v>
          </cell>
          <cell r="AI248">
            <v>0.22</v>
          </cell>
          <cell r="AJ248">
            <v>0.22</v>
          </cell>
          <cell r="AK248">
            <v>0.22</v>
          </cell>
          <cell r="AL248">
            <v>0.22</v>
          </cell>
          <cell r="AM248">
            <v>0.22</v>
          </cell>
          <cell r="AN248">
            <v>0.22</v>
          </cell>
          <cell r="AO248">
            <v>0.22</v>
          </cell>
          <cell r="AP248">
            <v>0.22</v>
          </cell>
          <cell r="AQ248">
            <v>0.22</v>
          </cell>
          <cell r="AR248">
            <v>0.22</v>
          </cell>
          <cell r="AS248">
            <v>0.22</v>
          </cell>
          <cell r="AT248">
            <v>0.22</v>
          </cell>
          <cell r="AU248">
            <v>0.22</v>
          </cell>
          <cell r="AV248">
            <v>0.22</v>
          </cell>
          <cell r="AW248">
            <v>0.22</v>
          </cell>
          <cell r="AX248">
            <v>0.22</v>
          </cell>
          <cell r="AY248">
            <v>0.22</v>
          </cell>
          <cell r="BB248" t="e">
            <v>#N/A</v>
          </cell>
        </row>
        <row r="249">
          <cell r="A249" t="str">
            <v>EF_NH3_house_solid_Horses</v>
          </cell>
          <cell r="B249" t="str">
            <v>-</v>
          </cell>
          <cell r="C249" t="str">
            <v>EF_NH3_house_solid</v>
          </cell>
          <cell r="D249" t="str">
            <v>NH3-N</v>
          </cell>
          <cell r="E249" t="str">
            <v>Horses</v>
          </cell>
          <cell r="F249" t="str">
            <v>Fraction TAN</v>
          </cell>
          <cell r="G249" t="str">
            <v>D</v>
          </cell>
          <cell r="H249" t="str">
            <v>-</v>
          </cell>
          <cell r="I249" t="str">
            <v>Table 3.9, 3B, EMEP/EEA Guidebook 2019</v>
          </cell>
          <cell r="K249">
            <v>0.22</v>
          </cell>
          <cell r="L249">
            <v>0.22</v>
          </cell>
          <cell r="M249">
            <v>0.22</v>
          </cell>
          <cell r="N249">
            <v>0.22</v>
          </cell>
          <cell r="O249">
            <v>0.22</v>
          </cell>
          <cell r="P249">
            <v>0.22</v>
          </cell>
          <cell r="Q249">
            <v>0.22</v>
          </cell>
          <cell r="R249">
            <v>0.22</v>
          </cell>
          <cell r="S249">
            <v>0.22</v>
          </cell>
          <cell r="T249">
            <v>0.22</v>
          </cell>
          <cell r="U249">
            <v>0.22</v>
          </cell>
          <cell r="V249">
            <v>0.22</v>
          </cell>
          <cell r="W249">
            <v>0.22</v>
          </cell>
          <cell r="X249">
            <v>0.22</v>
          </cell>
          <cell r="Y249">
            <v>0.22</v>
          </cell>
          <cell r="Z249">
            <v>0.22</v>
          </cell>
          <cell r="AA249">
            <v>0.22</v>
          </cell>
          <cell r="AB249">
            <v>0.22</v>
          </cell>
          <cell r="AC249">
            <v>0.22</v>
          </cell>
          <cell r="AD249">
            <v>0.22</v>
          </cell>
          <cell r="AE249">
            <v>0.22</v>
          </cell>
          <cell r="AF249">
            <v>0.22</v>
          </cell>
          <cell r="AG249">
            <v>0.22</v>
          </cell>
          <cell r="AH249">
            <v>0.22</v>
          </cell>
          <cell r="AI249">
            <v>0.22</v>
          </cell>
          <cell r="AJ249">
            <v>0.22</v>
          </cell>
          <cell r="AK249">
            <v>0.22</v>
          </cell>
          <cell r="AL249">
            <v>0.22</v>
          </cell>
          <cell r="AM249">
            <v>0.22</v>
          </cell>
          <cell r="AN249">
            <v>0.22</v>
          </cell>
          <cell r="AO249">
            <v>0.22</v>
          </cell>
          <cell r="AP249">
            <v>0.22</v>
          </cell>
          <cell r="AQ249">
            <v>0.22</v>
          </cell>
          <cell r="AR249">
            <v>0.22</v>
          </cell>
          <cell r="AS249">
            <v>0.22</v>
          </cell>
          <cell r="AT249">
            <v>0.22</v>
          </cell>
          <cell r="AU249">
            <v>0.22</v>
          </cell>
          <cell r="AV249">
            <v>0.22</v>
          </cell>
          <cell r="AW249">
            <v>0.22</v>
          </cell>
          <cell r="AX249">
            <v>0.22</v>
          </cell>
          <cell r="AY249">
            <v>0.22</v>
          </cell>
          <cell r="BB249" t="e">
            <v>#N/A</v>
          </cell>
        </row>
        <row r="250">
          <cell r="A250" t="str">
            <v>EF_NH3_house_solid_Mules and asses</v>
          </cell>
          <cell r="B250" t="str">
            <v>-</v>
          </cell>
          <cell r="C250" t="str">
            <v>EF_NH3_house_solid</v>
          </cell>
          <cell r="D250" t="str">
            <v>NH3-N</v>
          </cell>
          <cell r="E250" t="str">
            <v>Mules and asses</v>
          </cell>
          <cell r="F250" t="str">
            <v>Fraction TAN</v>
          </cell>
          <cell r="G250" t="str">
            <v>D</v>
          </cell>
          <cell r="H250" t="str">
            <v>-</v>
          </cell>
          <cell r="I250" t="str">
            <v>Table 3.9, 3B, EMEP/EEA Guidebook 2019</v>
          </cell>
          <cell r="K250">
            <v>0.22</v>
          </cell>
          <cell r="L250">
            <v>0.22</v>
          </cell>
          <cell r="M250">
            <v>0.22</v>
          </cell>
          <cell r="N250">
            <v>0.22</v>
          </cell>
          <cell r="O250">
            <v>0.22</v>
          </cell>
          <cell r="P250">
            <v>0.22</v>
          </cell>
          <cell r="Q250">
            <v>0.22</v>
          </cell>
          <cell r="R250">
            <v>0.22</v>
          </cell>
          <cell r="S250">
            <v>0.22</v>
          </cell>
          <cell r="T250">
            <v>0.22</v>
          </cell>
          <cell r="U250">
            <v>0.22</v>
          </cell>
          <cell r="V250">
            <v>0.22</v>
          </cell>
          <cell r="W250">
            <v>0.22</v>
          </cell>
          <cell r="X250">
            <v>0.22</v>
          </cell>
          <cell r="Y250">
            <v>0.22</v>
          </cell>
          <cell r="Z250">
            <v>0.22</v>
          </cell>
          <cell r="AA250">
            <v>0.22</v>
          </cell>
          <cell r="AB250">
            <v>0.22</v>
          </cell>
          <cell r="AC250">
            <v>0.22</v>
          </cell>
          <cell r="AD250">
            <v>0.22</v>
          </cell>
          <cell r="AE250">
            <v>0.22</v>
          </cell>
          <cell r="AF250">
            <v>0.22</v>
          </cell>
          <cell r="AG250">
            <v>0.22</v>
          </cell>
          <cell r="AH250">
            <v>0.22</v>
          </cell>
          <cell r="AI250">
            <v>0.22</v>
          </cell>
          <cell r="AJ250">
            <v>0.22</v>
          </cell>
          <cell r="AK250">
            <v>0.22</v>
          </cell>
          <cell r="AL250">
            <v>0.22</v>
          </cell>
          <cell r="AM250">
            <v>0.22</v>
          </cell>
          <cell r="AN250">
            <v>0.22</v>
          </cell>
          <cell r="AO250">
            <v>0.22</v>
          </cell>
          <cell r="AP250">
            <v>0.22</v>
          </cell>
          <cell r="AQ250">
            <v>0.22</v>
          </cell>
          <cell r="AR250">
            <v>0.22</v>
          </cell>
          <cell r="AS250">
            <v>0.22</v>
          </cell>
          <cell r="AT250">
            <v>0.22</v>
          </cell>
          <cell r="AU250">
            <v>0.22</v>
          </cell>
          <cell r="AV250">
            <v>0.22</v>
          </cell>
          <cell r="AW250">
            <v>0.22</v>
          </cell>
          <cell r="AX250">
            <v>0.22</v>
          </cell>
          <cell r="AY250">
            <v>0.22</v>
          </cell>
          <cell r="BB250" t="e">
            <v>#N/A</v>
          </cell>
        </row>
        <row r="251">
          <cell r="A251" t="str">
            <v>EF_NH3_house_solid_Laying hens</v>
          </cell>
          <cell r="B251" t="str">
            <v>-</v>
          </cell>
          <cell r="C251" t="str">
            <v>EF_NH3_house_solid</v>
          </cell>
          <cell r="D251" t="str">
            <v>NH3-N</v>
          </cell>
          <cell r="E251" t="str">
            <v>Laying hens</v>
          </cell>
          <cell r="F251" t="str">
            <v>Fraction TAN</v>
          </cell>
          <cell r="G251" t="str">
            <v>D</v>
          </cell>
          <cell r="H251" t="str">
            <v>-</v>
          </cell>
          <cell r="I251" t="str">
            <v>Table 3.9, 3B, EMEP/EEA Guidebook 2019</v>
          </cell>
          <cell r="K251">
            <v>0.2</v>
          </cell>
          <cell r="L251">
            <v>0.2</v>
          </cell>
          <cell r="M251">
            <v>0.2</v>
          </cell>
          <cell r="N251">
            <v>0.2</v>
          </cell>
          <cell r="O251">
            <v>0.2</v>
          </cell>
          <cell r="P251">
            <v>0.2</v>
          </cell>
          <cell r="Q251">
            <v>0.2</v>
          </cell>
          <cell r="R251">
            <v>0.2</v>
          </cell>
          <cell r="S251">
            <v>0.2</v>
          </cell>
          <cell r="T251">
            <v>0.2</v>
          </cell>
          <cell r="U251">
            <v>0.2</v>
          </cell>
          <cell r="V251">
            <v>0.2</v>
          </cell>
          <cell r="W251">
            <v>0.2</v>
          </cell>
          <cell r="X251">
            <v>0.2</v>
          </cell>
          <cell r="Y251">
            <v>0.2</v>
          </cell>
          <cell r="Z251">
            <v>0.2</v>
          </cell>
          <cell r="AA251">
            <v>0.2</v>
          </cell>
          <cell r="AB251">
            <v>0.2</v>
          </cell>
          <cell r="AC251">
            <v>0.2</v>
          </cell>
          <cell r="AD251">
            <v>0.2</v>
          </cell>
          <cell r="AE251">
            <v>0.2</v>
          </cell>
          <cell r="AF251">
            <v>0.2</v>
          </cell>
          <cell r="AG251">
            <v>0.2</v>
          </cell>
          <cell r="AH251">
            <v>0.2</v>
          </cell>
          <cell r="AI251">
            <v>0.2</v>
          </cell>
          <cell r="AJ251">
            <v>0.2</v>
          </cell>
          <cell r="AK251">
            <v>0.2</v>
          </cell>
          <cell r="AL251">
            <v>0.2</v>
          </cell>
          <cell r="AM251">
            <v>0.2</v>
          </cell>
          <cell r="AN251">
            <v>0.2</v>
          </cell>
          <cell r="AO251">
            <v>0.2</v>
          </cell>
          <cell r="AP251">
            <v>0.2</v>
          </cell>
          <cell r="AQ251">
            <v>0.2</v>
          </cell>
          <cell r="AR251">
            <v>0.2</v>
          </cell>
          <cell r="AS251">
            <v>0.2</v>
          </cell>
          <cell r="AT251">
            <v>0.2</v>
          </cell>
          <cell r="AU251">
            <v>0.2</v>
          </cell>
          <cell r="AV251">
            <v>0.2</v>
          </cell>
          <cell r="AW251">
            <v>0.2</v>
          </cell>
          <cell r="AX251">
            <v>0.2</v>
          </cell>
          <cell r="AY251">
            <v>0.2</v>
          </cell>
          <cell r="BB251" t="e">
            <v>#N/A</v>
          </cell>
        </row>
        <row r="252">
          <cell r="A252" t="str">
            <v>EF_NH3_house_solid_Broilers</v>
          </cell>
          <cell r="B252" t="str">
            <v>-</v>
          </cell>
          <cell r="C252" t="str">
            <v>EF_NH3_house_solid</v>
          </cell>
          <cell r="D252" t="str">
            <v>NH3-N</v>
          </cell>
          <cell r="E252" t="str">
            <v>Broilers</v>
          </cell>
          <cell r="F252" t="str">
            <v>Fraction TAN</v>
          </cell>
          <cell r="G252" t="str">
            <v>D</v>
          </cell>
          <cell r="H252" t="str">
            <v>-</v>
          </cell>
          <cell r="I252" t="str">
            <v>Table 3.9, 3B, EMEP/EEA Guidebook 2019</v>
          </cell>
          <cell r="K252">
            <v>0.21</v>
          </cell>
          <cell r="L252">
            <v>0.21</v>
          </cell>
          <cell r="M252">
            <v>0.21</v>
          </cell>
          <cell r="N252">
            <v>0.21</v>
          </cell>
          <cell r="O252">
            <v>0.21</v>
          </cell>
          <cell r="P252">
            <v>0.21</v>
          </cell>
          <cell r="Q252">
            <v>0.21</v>
          </cell>
          <cell r="R252">
            <v>0.21</v>
          </cell>
          <cell r="S252">
            <v>0.21</v>
          </cell>
          <cell r="T252">
            <v>0.21</v>
          </cell>
          <cell r="U252">
            <v>0.21</v>
          </cell>
          <cell r="V252">
            <v>0.21</v>
          </cell>
          <cell r="W252">
            <v>0.21</v>
          </cell>
          <cell r="X252">
            <v>0.21</v>
          </cell>
          <cell r="Y252">
            <v>0.21</v>
          </cell>
          <cell r="Z252">
            <v>0.21</v>
          </cell>
          <cell r="AA252">
            <v>0.21</v>
          </cell>
          <cell r="AB252">
            <v>0.21</v>
          </cell>
          <cell r="AC252">
            <v>0.21</v>
          </cell>
          <cell r="AD252">
            <v>0.21</v>
          </cell>
          <cell r="AE252">
            <v>0.21</v>
          </cell>
          <cell r="AF252">
            <v>0.21</v>
          </cell>
          <cell r="AG252">
            <v>0.21</v>
          </cell>
          <cell r="AH252">
            <v>0.21</v>
          </cell>
          <cell r="AI252">
            <v>0.21</v>
          </cell>
          <cell r="AJ252">
            <v>0.21</v>
          </cell>
          <cell r="AK252">
            <v>0.21</v>
          </cell>
          <cell r="AL252">
            <v>0.21</v>
          </cell>
          <cell r="AM252">
            <v>0.21</v>
          </cell>
          <cell r="AN252">
            <v>0.21</v>
          </cell>
          <cell r="AO252">
            <v>0.21</v>
          </cell>
          <cell r="AP252">
            <v>0.21</v>
          </cell>
          <cell r="AQ252">
            <v>0.21</v>
          </cell>
          <cell r="AR252">
            <v>0.21</v>
          </cell>
          <cell r="AS252">
            <v>0.21</v>
          </cell>
          <cell r="AT252">
            <v>0.21</v>
          </cell>
          <cell r="AU252">
            <v>0.21</v>
          </cell>
          <cell r="AV252">
            <v>0.21</v>
          </cell>
          <cell r="AW252">
            <v>0.21</v>
          </cell>
          <cell r="AX252">
            <v>0.21</v>
          </cell>
          <cell r="AY252">
            <v>0.21</v>
          </cell>
          <cell r="BB252" t="e">
            <v>#N/A</v>
          </cell>
        </row>
        <row r="253">
          <cell r="A253" t="str">
            <v>EF_NH3_house_solid_Turkeys</v>
          </cell>
          <cell r="B253" t="str">
            <v>-</v>
          </cell>
          <cell r="C253" t="str">
            <v>EF_NH3_house_solid</v>
          </cell>
          <cell r="D253" t="str">
            <v>NH3-N</v>
          </cell>
          <cell r="E253" t="str">
            <v>Turkeys</v>
          </cell>
          <cell r="F253" t="str">
            <v>Fraction TAN</v>
          </cell>
          <cell r="G253" t="str">
            <v>D</v>
          </cell>
          <cell r="H253" t="str">
            <v>-</v>
          </cell>
          <cell r="I253" t="str">
            <v>Table 3.9, 3B, EMEP/EEA Guidebook 2019</v>
          </cell>
          <cell r="K253">
            <v>0.35</v>
          </cell>
          <cell r="L253">
            <v>0.35</v>
          </cell>
          <cell r="M253">
            <v>0.35</v>
          </cell>
          <cell r="N253">
            <v>0.35</v>
          </cell>
          <cell r="O253">
            <v>0.35</v>
          </cell>
          <cell r="P253">
            <v>0.35</v>
          </cell>
          <cell r="Q253">
            <v>0.35</v>
          </cell>
          <cell r="R253">
            <v>0.35</v>
          </cell>
          <cell r="S253">
            <v>0.35</v>
          </cell>
          <cell r="T253">
            <v>0.35</v>
          </cell>
          <cell r="U253">
            <v>0.35</v>
          </cell>
          <cell r="V253">
            <v>0.35</v>
          </cell>
          <cell r="W253">
            <v>0.35</v>
          </cell>
          <cell r="X253">
            <v>0.35</v>
          </cell>
          <cell r="Y253">
            <v>0.35</v>
          </cell>
          <cell r="Z253">
            <v>0.35</v>
          </cell>
          <cell r="AA253">
            <v>0.35</v>
          </cell>
          <cell r="AB253">
            <v>0.35</v>
          </cell>
          <cell r="AC253">
            <v>0.35</v>
          </cell>
          <cell r="AD253">
            <v>0.35</v>
          </cell>
          <cell r="AE253">
            <v>0.35</v>
          </cell>
          <cell r="AF253">
            <v>0.35</v>
          </cell>
          <cell r="AG253">
            <v>0.35</v>
          </cell>
          <cell r="AH253">
            <v>0.35</v>
          </cell>
          <cell r="AI253">
            <v>0.35</v>
          </cell>
          <cell r="AJ253">
            <v>0.35</v>
          </cell>
          <cell r="AK253">
            <v>0.35</v>
          </cell>
          <cell r="AL253">
            <v>0.35</v>
          </cell>
          <cell r="AM253">
            <v>0.35</v>
          </cell>
          <cell r="AN253">
            <v>0.35</v>
          </cell>
          <cell r="AO253">
            <v>0.35</v>
          </cell>
          <cell r="AP253">
            <v>0.35</v>
          </cell>
          <cell r="AQ253">
            <v>0.35</v>
          </cell>
          <cell r="AR253">
            <v>0.35</v>
          </cell>
          <cell r="AS253">
            <v>0.35</v>
          </cell>
          <cell r="AT253">
            <v>0.35</v>
          </cell>
          <cell r="AU253">
            <v>0.35</v>
          </cell>
          <cell r="AV253">
            <v>0.35</v>
          </cell>
          <cell r="AW253">
            <v>0.35</v>
          </cell>
          <cell r="AX253">
            <v>0.35</v>
          </cell>
          <cell r="AY253">
            <v>0.35</v>
          </cell>
          <cell r="BB253" t="e">
            <v>#N/A</v>
          </cell>
        </row>
        <row r="254">
          <cell r="A254" t="str">
            <v>EF_NH3_house_solid_Other poultry (ducks)</v>
          </cell>
          <cell r="B254" t="str">
            <v>-</v>
          </cell>
          <cell r="C254" t="str">
            <v>EF_NH3_house_solid</v>
          </cell>
          <cell r="D254" t="str">
            <v>NH3-N</v>
          </cell>
          <cell r="E254" t="str">
            <v>Other poultry (ducks)</v>
          </cell>
          <cell r="F254" t="str">
            <v>Fraction TAN</v>
          </cell>
          <cell r="G254" t="str">
            <v>D</v>
          </cell>
          <cell r="H254" t="str">
            <v>-</v>
          </cell>
          <cell r="I254" t="str">
            <v>Table 3.9, 3B, EMEP/EEA Guidebook 2019</v>
          </cell>
          <cell r="K254">
            <v>0.24</v>
          </cell>
          <cell r="L254">
            <v>0.24</v>
          </cell>
          <cell r="M254">
            <v>0.24</v>
          </cell>
          <cell r="N254">
            <v>0.24</v>
          </cell>
          <cell r="O254">
            <v>0.24</v>
          </cell>
          <cell r="P254">
            <v>0.24</v>
          </cell>
          <cell r="Q254">
            <v>0.24</v>
          </cell>
          <cell r="R254">
            <v>0.24</v>
          </cell>
          <cell r="S254">
            <v>0.24</v>
          </cell>
          <cell r="T254">
            <v>0.24</v>
          </cell>
          <cell r="U254">
            <v>0.24</v>
          </cell>
          <cell r="V254">
            <v>0.24</v>
          </cell>
          <cell r="W254">
            <v>0.24</v>
          </cell>
          <cell r="X254">
            <v>0.24</v>
          </cell>
          <cell r="Y254">
            <v>0.24</v>
          </cell>
          <cell r="Z254">
            <v>0.24</v>
          </cell>
          <cell r="AA254">
            <v>0.24</v>
          </cell>
          <cell r="AB254">
            <v>0.24</v>
          </cell>
          <cell r="AC254">
            <v>0.24</v>
          </cell>
          <cell r="AD254">
            <v>0.24</v>
          </cell>
          <cell r="AE254">
            <v>0.24</v>
          </cell>
          <cell r="AF254">
            <v>0.24</v>
          </cell>
          <cell r="AG254">
            <v>0.24</v>
          </cell>
          <cell r="AH254">
            <v>0.24</v>
          </cell>
          <cell r="AI254">
            <v>0.24</v>
          </cell>
          <cell r="AJ254">
            <v>0.24</v>
          </cell>
          <cell r="AK254">
            <v>0.24</v>
          </cell>
          <cell r="AL254">
            <v>0.24</v>
          </cell>
          <cell r="AM254">
            <v>0.24</v>
          </cell>
          <cell r="AN254">
            <v>0.24</v>
          </cell>
          <cell r="AO254">
            <v>0.24</v>
          </cell>
          <cell r="AP254">
            <v>0.24</v>
          </cell>
          <cell r="AQ254">
            <v>0.24</v>
          </cell>
          <cell r="AR254">
            <v>0.24</v>
          </cell>
          <cell r="AS254">
            <v>0.24</v>
          </cell>
          <cell r="AT254">
            <v>0.24</v>
          </cell>
          <cell r="AU254">
            <v>0.24</v>
          </cell>
          <cell r="AV254">
            <v>0.24</v>
          </cell>
          <cell r="AW254">
            <v>0.24</v>
          </cell>
          <cell r="AX254">
            <v>0.24</v>
          </cell>
          <cell r="AY254">
            <v>0.24</v>
          </cell>
          <cell r="BB254" t="e">
            <v>#N/A</v>
          </cell>
        </row>
        <row r="255">
          <cell r="A255" t="str">
            <v>EF_NH3_house_solid_Other poultry (geese)</v>
          </cell>
          <cell r="B255" t="str">
            <v>-</v>
          </cell>
          <cell r="C255" t="str">
            <v>EF_NH3_house_solid</v>
          </cell>
          <cell r="D255" t="str">
            <v>NH3-N</v>
          </cell>
          <cell r="E255" t="str">
            <v>Other poultry (geese)</v>
          </cell>
          <cell r="F255" t="str">
            <v>Fraction TAN</v>
          </cell>
          <cell r="G255" t="str">
            <v>D</v>
          </cell>
          <cell r="H255" t="str">
            <v>-</v>
          </cell>
          <cell r="I255" t="str">
            <v>Table 3.9, 3B, EMEP/EEA Guidebook 2019</v>
          </cell>
          <cell r="K255">
            <v>0.56999999999999995</v>
          </cell>
          <cell r="L255">
            <v>0.56999999999999995</v>
          </cell>
          <cell r="M255">
            <v>0.56999999999999995</v>
          </cell>
          <cell r="N255">
            <v>0.56999999999999995</v>
          </cell>
          <cell r="O255">
            <v>0.56999999999999995</v>
          </cell>
          <cell r="P255">
            <v>0.56999999999999995</v>
          </cell>
          <cell r="Q255">
            <v>0.56999999999999995</v>
          </cell>
          <cell r="R255">
            <v>0.56999999999999995</v>
          </cell>
          <cell r="S255">
            <v>0.56999999999999995</v>
          </cell>
          <cell r="T255">
            <v>0.56999999999999995</v>
          </cell>
          <cell r="U255">
            <v>0.56999999999999995</v>
          </cell>
          <cell r="V255">
            <v>0.56999999999999995</v>
          </cell>
          <cell r="W255">
            <v>0.56999999999999995</v>
          </cell>
          <cell r="X255">
            <v>0.56999999999999995</v>
          </cell>
          <cell r="Y255">
            <v>0.56999999999999995</v>
          </cell>
          <cell r="Z255">
            <v>0.56999999999999995</v>
          </cell>
          <cell r="AA255">
            <v>0.56999999999999995</v>
          </cell>
          <cell r="AB255">
            <v>0.56999999999999995</v>
          </cell>
          <cell r="AC255">
            <v>0.56999999999999995</v>
          </cell>
          <cell r="AD255">
            <v>0.56999999999999995</v>
          </cell>
          <cell r="AE255">
            <v>0.56999999999999995</v>
          </cell>
          <cell r="AF255">
            <v>0.56999999999999995</v>
          </cell>
          <cell r="AG255">
            <v>0.56999999999999995</v>
          </cell>
          <cell r="AH255">
            <v>0.56999999999999995</v>
          </cell>
          <cell r="AI255">
            <v>0.56999999999999995</v>
          </cell>
          <cell r="AJ255">
            <v>0.56999999999999995</v>
          </cell>
          <cell r="AK255">
            <v>0.56999999999999995</v>
          </cell>
          <cell r="AL255">
            <v>0.56999999999999995</v>
          </cell>
          <cell r="AM255">
            <v>0.56999999999999995</v>
          </cell>
          <cell r="AN255">
            <v>0.56999999999999995</v>
          </cell>
          <cell r="AO255">
            <v>0.56999999999999995</v>
          </cell>
          <cell r="AP255">
            <v>0.56999999999999995</v>
          </cell>
          <cell r="AQ255">
            <v>0.56999999999999995</v>
          </cell>
          <cell r="AR255">
            <v>0.56999999999999995</v>
          </cell>
          <cell r="AS255">
            <v>0.56999999999999995</v>
          </cell>
          <cell r="AT255">
            <v>0.56999999999999995</v>
          </cell>
          <cell r="AU255">
            <v>0.56999999999999995</v>
          </cell>
          <cell r="AV255">
            <v>0.56999999999999995</v>
          </cell>
          <cell r="AW255">
            <v>0.56999999999999995</v>
          </cell>
          <cell r="AX255">
            <v>0.56999999999999995</v>
          </cell>
          <cell r="AY255">
            <v>0.56999999999999995</v>
          </cell>
          <cell r="BB255" t="e">
            <v>#N/A</v>
          </cell>
        </row>
        <row r="256">
          <cell r="A256" t="str">
            <v>EF_NH3_house_solid_Other animals (fur animals)</v>
          </cell>
          <cell r="B256" t="str">
            <v>-</v>
          </cell>
          <cell r="C256" t="str">
            <v>EF_NH3_house_solid</v>
          </cell>
          <cell r="D256" t="str">
            <v>NH3-N</v>
          </cell>
          <cell r="E256" t="str">
            <v>Other animals (fur animals)</v>
          </cell>
          <cell r="F256" t="str">
            <v>Fraction TAN</v>
          </cell>
          <cell r="G256" t="str">
            <v>D</v>
          </cell>
          <cell r="H256" t="str">
            <v>-</v>
          </cell>
          <cell r="I256" t="str">
            <v>Table 3.9, 3B, EMEP/EEA Guidebook 2019</v>
          </cell>
          <cell r="K256">
            <v>0.27</v>
          </cell>
          <cell r="L256">
            <v>0.27</v>
          </cell>
          <cell r="M256">
            <v>0.27</v>
          </cell>
          <cell r="N256">
            <v>0.27</v>
          </cell>
          <cell r="O256">
            <v>0.27</v>
          </cell>
          <cell r="P256">
            <v>0.27</v>
          </cell>
          <cell r="Q256">
            <v>0.27</v>
          </cell>
          <cell r="R256">
            <v>0.27</v>
          </cell>
          <cell r="S256">
            <v>0.27</v>
          </cell>
          <cell r="T256">
            <v>0.27</v>
          </cell>
          <cell r="U256">
            <v>0.27</v>
          </cell>
          <cell r="V256">
            <v>0.27</v>
          </cell>
          <cell r="W256">
            <v>0.27</v>
          </cell>
          <cell r="X256">
            <v>0.27</v>
          </cell>
          <cell r="Y256">
            <v>0.27</v>
          </cell>
          <cell r="Z256">
            <v>0.27</v>
          </cell>
          <cell r="AA256">
            <v>0.27</v>
          </cell>
          <cell r="AB256">
            <v>0.27</v>
          </cell>
          <cell r="AC256">
            <v>0.27</v>
          </cell>
          <cell r="AD256">
            <v>0.27</v>
          </cell>
          <cell r="AE256">
            <v>0.27</v>
          </cell>
          <cell r="AF256">
            <v>0.27</v>
          </cell>
          <cell r="AG256">
            <v>0.27</v>
          </cell>
          <cell r="AH256">
            <v>0.27</v>
          </cell>
          <cell r="AI256">
            <v>0.27</v>
          </cell>
          <cell r="AJ256">
            <v>0.27</v>
          </cell>
          <cell r="AK256">
            <v>0.27</v>
          </cell>
          <cell r="AL256">
            <v>0.27</v>
          </cell>
          <cell r="AM256">
            <v>0.27</v>
          </cell>
          <cell r="AN256">
            <v>0.27</v>
          </cell>
          <cell r="AO256">
            <v>0.27</v>
          </cell>
          <cell r="AP256">
            <v>0.27</v>
          </cell>
          <cell r="AQ256">
            <v>0.27</v>
          </cell>
          <cell r="AR256">
            <v>0.27</v>
          </cell>
          <cell r="AS256">
            <v>0.27</v>
          </cell>
          <cell r="AT256">
            <v>0.27</v>
          </cell>
          <cell r="AU256">
            <v>0.27</v>
          </cell>
          <cell r="AV256">
            <v>0.27</v>
          </cell>
          <cell r="AW256">
            <v>0.27</v>
          </cell>
          <cell r="AX256">
            <v>0.27</v>
          </cell>
          <cell r="AY256">
            <v>0.27</v>
          </cell>
          <cell r="BB256" t="e">
            <v>#N/A</v>
          </cell>
        </row>
        <row r="257">
          <cell r="A257" t="str">
            <v>EF NH3 yard</v>
          </cell>
        </row>
        <row r="258">
          <cell r="A258" t="str">
            <v>EF_NH3_yard_Dairy cattle</v>
          </cell>
          <cell r="B258" t="str">
            <v>-</v>
          </cell>
          <cell r="C258" t="str">
            <v>EF_NH3_yard</v>
          </cell>
          <cell r="D258" t="str">
            <v>NH3-N</v>
          </cell>
          <cell r="E258" t="str">
            <v>Dairy cattle</v>
          </cell>
          <cell r="F258" t="str">
            <v>Fraction TAN</v>
          </cell>
          <cell r="G258" t="str">
            <v>D</v>
          </cell>
          <cell r="H258" t="str">
            <v>-</v>
          </cell>
          <cell r="I258" t="str">
            <v>Table 3.9, 3B, EMEP/EEA Guidebook 2019</v>
          </cell>
          <cell r="K258">
            <v>0.3</v>
          </cell>
          <cell r="L258">
            <v>0.3</v>
          </cell>
          <cell r="M258">
            <v>0.3</v>
          </cell>
          <cell r="N258">
            <v>0.3</v>
          </cell>
          <cell r="O258">
            <v>0.3</v>
          </cell>
          <cell r="P258">
            <v>0.3</v>
          </cell>
          <cell r="Q258">
            <v>0.3</v>
          </cell>
          <cell r="R258">
            <v>0.3</v>
          </cell>
          <cell r="S258">
            <v>0.3</v>
          </cell>
          <cell r="T258">
            <v>0.3</v>
          </cell>
          <cell r="U258">
            <v>0.3</v>
          </cell>
          <cell r="V258">
            <v>0.3</v>
          </cell>
          <cell r="W258">
            <v>0.3</v>
          </cell>
          <cell r="X258">
            <v>0.3</v>
          </cell>
          <cell r="Y258">
            <v>0.3</v>
          </cell>
          <cell r="Z258">
            <v>0.3</v>
          </cell>
          <cell r="AA258">
            <v>0.3</v>
          </cell>
          <cell r="AB258">
            <v>0.3</v>
          </cell>
          <cell r="AC258">
            <v>0.3</v>
          </cell>
          <cell r="AD258">
            <v>0.3</v>
          </cell>
          <cell r="AE258">
            <v>0.3</v>
          </cell>
          <cell r="AF258">
            <v>0.3</v>
          </cell>
          <cell r="AG258">
            <v>0.3</v>
          </cell>
          <cell r="AH258">
            <v>0.3</v>
          </cell>
          <cell r="AI258">
            <v>0.3</v>
          </cell>
          <cell r="AJ258">
            <v>0.3</v>
          </cell>
          <cell r="AK258">
            <v>0.3</v>
          </cell>
          <cell r="AL258">
            <v>0.3</v>
          </cell>
          <cell r="AM258">
            <v>0.3</v>
          </cell>
          <cell r="AN258">
            <v>0.3</v>
          </cell>
          <cell r="AO258">
            <v>0.3</v>
          </cell>
          <cell r="AP258">
            <v>0.3</v>
          </cell>
          <cell r="AQ258">
            <v>0.3</v>
          </cell>
          <cell r="AR258">
            <v>0.3</v>
          </cell>
          <cell r="AS258">
            <v>0.3</v>
          </cell>
          <cell r="AT258">
            <v>0.3</v>
          </cell>
          <cell r="AU258">
            <v>0.3</v>
          </cell>
          <cell r="AV258">
            <v>0.3</v>
          </cell>
          <cell r="AW258">
            <v>0.3</v>
          </cell>
          <cell r="AX258">
            <v>0.3</v>
          </cell>
          <cell r="AY258">
            <v>0.3</v>
          </cell>
          <cell r="BB258" t="e">
            <v>#N/A</v>
          </cell>
        </row>
        <row r="259">
          <cell r="A259" t="str">
            <v>EF_NH3_yard_Non-dairy cattle</v>
          </cell>
          <cell r="B259" t="str">
            <v>-</v>
          </cell>
          <cell r="C259" t="str">
            <v>EF_NH3_yard</v>
          </cell>
          <cell r="D259" t="str">
            <v>NH3-N</v>
          </cell>
          <cell r="E259" t="str">
            <v>Non-dairy cattle</v>
          </cell>
          <cell r="F259" t="str">
            <v>Fraction TAN</v>
          </cell>
          <cell r="G259" t="str">
            <v>D</v>
          </cell>
          <cell r="H259" t="str">
            <v>-</v>
          </cell>
          <cell r="I259" t="str">
            <v>Table 3.9, 3B, EMEP/EEA Guidebook 2019</v>
          </cell>
          <cell r="K259">
            <v>0.53</v>
          </cell>
          <cell r="L259">
            <v>0.53</v>
          </cell>
          <cell r="M259">
            <v>0.53</v>
          </cell>
          <cell r="N259">
            <v>0.53</v>
          </cell>
          <cell r="O259">
            <v>0.53</v>
          </cell>
          <cell r="P259">
            <v>0.53</v>
          </cell>
          <cell r="Q259">
            <v>0.53</v>
          </cell>
          <cell r="R259">
            <v>0.53</v>
          </cell>
          <cell r="S259">
            <v>0.53</v>
          </cell>
          <cell r="T259">
            <v>0.53</v>
          </cell>
          <cell r="U259">
            <v>0.53</v>
          </cell>
          <cell r="V259">
            <v>0.53</v>
          </cell>
          <cell r="W259">
            <v>0.53</v>
          </cell>
          <cell r="X259">
            <v>0.53</v>
          </cell>
          <cell r="Y259">
            <v>0.53</v>
          </cell>
          <cell r="Z259">
            <v>0.53</v>
          </cell>
          <cell r="AA259">
            <v>0.53</v>
          </cell>
          <cell r="AB259">
            <v>0.53</v>
          </cell>
          <cell r="AC259">
            <v>0.53</v>
          </cell>
          <cell r="AD259">
            <v>0.53</v>
          </cell>
          <cell r="AE259">
            <v>0.53</v>
          </cell>
          <cell r="AF259">
            <v>0.53</v>
          </cell>
          <cell r="AG259">
            <v>0.53</v>
          </cell>
          <cell r="AH259">
            <v>0.53</v>
          </cell>
          <cell r="AI259">
            <v>0.53</v>
          </cell>
          <cell r="AJ259">
            <v>0.53</v>
          </cell>
          <cell r="AK259">
            <v>0.53</v>
          </cell>
          <cell r="AL259">
            <v>0.53</v>
          </cell>
          <cell r="AM259">
            <v>0.53</v>
          </cell>
          <cell r="AN259">
            <v>0.53</v>
          </cell>
          <cell r="AO259">
            <v>0.53</v>
          </cell>
          <cell r="AP259">
            <v>0.53</v>
          </cell>
          <cell r="AQ259">
            <v>0.53</v>
          </cell>
          <cell r="AR259">
            <v>0.53</v>
          </cell>
          <cell r="AS259">
            <v>0.53</v>
          </cell>
          <cell r="AT259">
            <v>0.53</v>
          </cell>
          <cell r="AU259">
            <v>0.53</v>
          </cell>
          <cell r="AV259">
            <v>0.53</v>
          </cell>
          <cell r="AW259">
            <v>0.53</v>
          </cell>
          <cell r="AX259">
            <v>0.53</v>
          </cell>
          <cell r="AY259">
            <v>0.53</v>
          </cell>
          <cell r="BB259" t="e">
            <v>#N/A</v>
          </cell>
        </row>
        <row r="260">
          <cell r="A260" t="str">
            <v>EF_NH3_yard_Non-dairy cattle (calves)</v>
          </cell>
          <cell r="B260" t="str">
            <v>-</v>
          </cell>
          <cell r="C260" t="str">
            <v>EF_NH3_yard</v>
          </cell>
          <cell r="D260" t="str">
            <v>NH3-N</v>
          </cell>
          <cell r="E260" t="str">
            <v>Non-dairy cattle (calves)</v>
          </cell>
          <cell r="F260" t="str">
            <v>Fraction TAN</v>
          </cell>
          <cell r="G260" t="str">
            <v>D</v>
          </cell>
          <cell r="H260" t="str">
            <v>-</v>
          </cell>
          <cell r="I260" t="str">
            <v>Table 3.9, 3B, EMEP/EEA Guidebook 2019</v>
          </cell>
          <cell r="K260">
            <v>0.53</v>
          </cell>
          <cell r="L260">
            <v>0.53</v>
          </cell>
          <cell r="M260">
            <v>0.53</v>
          </cell>
          <cell r="N260">
            <v>0.53</v>
          </cell>
          <cell r="O260">
            <v>0.53</v>
          </cell>
          <cell r="P260">
            <v>0.53</v>
          </cell>
          <cell r="Q260">
            <v>0.53</v>
          </cell>
          <cell r="R260">
            <v>0.53</v>
          </cell>
          <cell r="S260">
            <v>0.53</v>
          </cell>
          <cell r="T260">
            <v>0.53</v>
          </cell>
          <cell r="U260">
            <v>0.53</v>
          </cell>
          <cell r="V260">
            <v>0.53</v>
          </cell>
          <cell r="W260">
            <v>0.53</v>
          </cell>
          <cell r="X260">
            <v>0.53</v>
          </cell>
          <cell r="Y260">
            <v>0.53</v>
          </cell>
          <cell r="Z260">
            <v>0.53</v>
          </cell>
          <cell r="AA260">
            <v>0.53</v>
          </cell>
          <cell r="AB260">
            <v>0.53</v>
          </cell>
          <cell r="AC260">
            <v>0.53</v>
          </cell>
          <cell r="AD260">
            <v>0.53</v>
          </cell>
          <cell r="AE260">
            <v>0.53</v>
          </cell>
          <cell r="AF260">
            <v>0.53</v>
          </cell>
          <cell r="AG260">
            <v>0.53</v>
          </cell>
          <cell r="AH260">
            <v>0.53</v>
          </cell>
          <cell r="AI260">
            <v>0.53</v>
          </cell>
          <cell r="AJ260">
            <v>0.53</v>
          </cell>
          <cell r="AK260">
            <v>0.53</v>
          </cell>
          <cell r="AL260">
            <v>0.53</v>
          </cell>
          <cell r="AM260">
            <v>0.53</v>
          </cell>
          <cell r="AN260">
            <v>0.53</v>
          </cell>
          <cell r="AO260">
            <v>0.53</v>
          </cell>
          <cell r="AP260">
            <v>0.53</v>
          </cell>
          <cell r="AQ260">
            <v>0.53</v>
          </cell>
          <cell r="AR260">
            <v>0.53</v>
          </cell>
          <cell r="AS260">
            <v>0.53</v>
          </cell>
          <cell r="AT260">
            <v>0.53</v>
          </cell>
          <cell r="AU260">
            <v>0.53</v>
          </cell>
          <cell r="AV260">
            <v>0.53</v>
          </cell>
          <cell r="AW260">
            <v>0.53</v>
          </cell>
          <cell r="AX260">
            <v>0.53</v>
          </cell>
          <cell r="AY260">
            <v>0.53</v>
          </cell>
          <cell r="BB260" t="e">
            <v>#N/A</v>
          </cell>
        </row>
        <row r="261">
          <cell r="A261" t="str">
            <v>EF_NH3_yard_Sheep</v>
          </cell>
          <cell r="B261" t="str">
            <v>-</v>
          </cell>
          <cell r="C261" t="str">
            <v>EF_NH3_yard</v>
          </cell>
          <cell r="D261" t="str">
            <v>NH3-N</v>
          </cell>
          <cell r="E261" t="str">
            <v>Sheep</v>
          </cell>
          <cell r="F261" t="str">
            <v>Fraction TAN</v>
          </cell>
          <cell r="G261" t="str">
            <v>D</v>
          </cell>
          <cell r="H261" t="str">
            <v>-</v>
          </cell>
          <cell r="I261" t="str">
            <v>Table 3.9, 3B, EMEP/EEA Guidebook 2019</v>
          </cell>
          <cell r="K261">
            <v>0.75</v>
          </cell>
          <cell r="L261">
            <v>0.75</v>
          </cell>
          <cell r="M261">
            <v>0.75</v>
          </cell>
          <cell r="N261">
            <v>0.75</v>
          </cell>
          <cell r="O261">
            <v>0.75</v>
          </cell>
          <cell r="P261">
            <v>0.75</v>
          </cell>
          <cell r="Q261">
            <v>0.75</v>
          </cell>
          <cell r="R261">
            <v>0.75</v>
          </cell>
          <cell r="S261">
            <v>0.75</v>
          </cell>
          <cell r="T261">
            <v>0.75</v>
          </cell>
          <cell r="U261">
            <v>0.75</v>
          </cell>
          <cell r="V261">
            <v>0.75</v>
          </cell>
          <cell r="W261">
            <v>0.75</v>
          </cell>
          <cell r="X261">
            <v>0.75</v>
          </cell>
          <cell r="Y261">
            <v>0.75</v>
          </cell>
          <cell r="Z261">
            <v>0.75</v>
          </cell>
          <cell r="AA261">
            <v>0.75</v>
          </cell>
          <cell r="AB261">
            <v>0.75</v>
          </cell>
          <cell r="AC261">
            <v>0.75</v>
          </cell>
          <cell r="AD261">
            <v>0.75</v>
          </cell>
          <cell r="AE261">
            <v>0.75</v>
          </cell>
          <cell r="AF261">
            <v>0.75</v>
          </cell>
          <cell r="AG261">
            <v>0.75</v>
          </cell>
          <cell r="AH261">
            <v>0.75</v>
          </cell>
          <cell r="AI261">
            <v>0.75</v>
          </cell>
          <cell r="AJ261">
            <v>0.75</v>
          </cell>
          <cell r="AK261">
            <v>0.75</v>
          </cell>
          <cell r="AL261">
            <v>0.75</v>
          </cell>
          <cell r="AM261">
            <v>0.75</v>
          </cell>
          <cell r="AN261">
            <v>0.75</v>
          </cell>
          <cell r="AO261">
            <v>0.75</v>
          </cell>
          <cell r="AP261">
            <v>0.75</v>
          </cell>
          <cell r="AQ261">
            <v>0.75</v>
          </cell>
          <cell r="AR261">
            <v>0.75</v>
          </cell>
          <cell r="AS261">
            <v>0.75</v>
          </cell>
          <cell r="AT261">
            <v>0.75</v>
          </cell>
          <cell r="AU261">
            <v>0.75</v>
          </cell>
          <cell r="AV261">
            <v>0.75</v>
          </cell>
          <cell r="AW261">
            <v>0.75</v>
          </cell>
          <cell r="AX261">
            <v>0.75</v>
          </cell>
          <cell r="AY261">
            <v>0.75</v>
          </cell>
          <cell r="BB261" t="e">
            <v>#N/A</v>
          </cell>
        </row>
        <row r="262">
          <cell r="A262" t="str">
            <v>EF_NH3_yard_Swine (finishing pigs)</v>
          </cell>
          <cell r="B262" t="str">
            <v>-</v>
          </cell>
          <cell r="C262" t="str">
            <v>EF_NH3_yard</v>
          </cell>
          <cell r="D262" t="str">
            <v>NH3-N</v>
          </cell>
          <cell r="E262" t="str">
            <v>Swine (finishing pigs)</v>
          </cell>
          <cell r="F262" t="str">
            <v>Fraction TAN</v>
          </cell>
          <cell r="G262" t="str">
            <v>D</v>
          </cell>
          <cell r="H262" t="str">
            <v>-</v>
          </cell>
          <cell r="I262" t="str">
            <v>Table 3.9, 3B, EMEP/EEA Guidebook 2019</v>
          </cell>
          <cell r="K262">
            <v>0.53</v>
          </cell>
          <cell r="L262">
            <v>0.53</v>
          </cell>
          <cell r="M262">
            <v>0.53</v>
          </cell>
          <cell r="N262">
            <v>0.53</v>
          </cell>
          <cell r="O262">
            <v>0.53</v>
          </cell>
          <cell r="P262">
            <v>0.53</v>
          </cell>
          <cell r="Q262">
            <v>0.53</v>
          </cell>
          <cell r="R262">
            <v>0.53</v>
          </cell>
          <cell r="S262">
            <v>0.53</v>
          </cell>
          <cell r="T262">
            <v>0.53</v>
          </cell>
          <cell r="U262">
            <v>0.53</v>
          </cell>
          <cell r="V262">
            <v>0.53</v>
          </cell>
          <cell r="W262">
            <v>0.53</v>
          </cell>
          <cell r="X262">
            <v>0.53</v>
          </cell>
          <cell r="Y262">
            <v>0.53</v>
          </cell>
          <cell r="Z262">
            <v>0.53</v>
          </cell>
          <cell r="AA262">
            <v>0.53</v>
          </cell>
          <cell r="AB262">
            <v>0.53</v>
          </cell>
          <cell r="AC262">
            <v>0.53</v>
          </cell>
          <cell r="AD262">
            <v>0.53</v>
          </cell>
          <cell r="AE262">
            <v>0.53</v>
          </cell>
          <cell r="AF262">
            <v>0.53</v>
          </cell>
          <cell r="AG262">
            <v>0.53</v>
          </cell>
          <cell r="AH262">
            <v>0.53</v>
          </cell>
          <cell r="AI262">
            <v>0.53</v>
          </cell>
          <cell r="AJ262">
            <v>0.53</v>
          </cell>
          <cell r="AK262">
            <v>0.53</v>
          </cell>
          <cell r="AL262">
            <v>0.53</v>
          </cell>
          <cell r="AM262">
            <v>0.53</v>
          </cell>
          <cell r="AN262">
            <v>0.53</v>
          </cell>
          <cell r="AO262">
            <v>0.53</v>
          </cell>
          <cell r="AP262">
            <v>0.53</v>
          </cell>
          <cell r="AQ262">
            <v>0.53</v>
          </cell>
          <cell r="AR262">
            <v>0.53</v>
          </cell>
          <cell r="AS262">
            <v>0.53</v>
          </cell>
          <cell r="AT262">
            <v>0.53</v>
          </cell>
          <cell r="AU262">
            <v>0.53</v>
          </cell>
          <cell r="AV262">
            <v>0.53</v>
          </cell>
          <cell r="AW262">
            <v>0.53</v>
          </cell>
          <cell r="AX262">
            <v>0.53</v>
          </cell>
          <cell r="AY262">
            <v>0.53</v>
          </cell>
          <cell r="BB262" t="e">
            <v>#N/A</v>
          </cell>
        </row>
        <row r="263">
          <cell r="A263" t="str">
            <v>EF_NH3_yard_Swine (sows)</v>
          </cell>
          <cell r="B263" t="str">
            <v>-</v>
          </cell>
          <cell r="C263" t="str">
            <v>EF_NH3_yard</v>
          </cell>
          <cell r="D263" t="str">
            <v>NH3-N</v>
          </cell>
          <cell r="E263" t="str">
            <v>Swine (sows)</v>
          </cell>
          <cell r="F263" t="str">
            <v>Fraction TAN</v>
          </cell>
          <cell r="G263" t="str">
            <v>D</v>
          </cell>
          <cell r="H263" t="str">
            <v>-</v>
          </cell>
          <cell r="I263" t="str">
            <v>No default, assumed to be 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BB263" t="e">
            <v>#N/A</v>
          </cell>
        </row>
        <row r="264">
          <cell r="A264" t="str">
            <v>EF_NH3_yard_Buffalo</v>
          </cell>
          <cell r="B264" t="str">
            <v>-</v>
          </cell>
          <cell r="C264" t="str">
            <v>EF_NH3_yard</v>
          </cell>
          <cell r="D264" t="str">
            <v>NH3-N</v>
          </cell>
          <cell r="E264" t="str">
            <v>Buffalo</v>
          </cell>
          <cell r="F264" t="str">
            <v>Fraction TAN</v>
          </cell>
          <cell r="G264" t="str">
            <v>D</v>
          </cell>
          <cell r="H264" t="str">
            <v>-</v>
          </cell>
          <cell r="I264" t="str">
            <v>No default, assumed to be 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BB264" t="e">
            <v>#N/A</v>
          </cell>
        </row>
        <row r="265">
          <cell r="A265" t="str">
            <v>EF_NH3_yard_Goats</v>
          </cell>
          <cell r="B265" t="str">
            <v>-</v>
          </cell>
          <cell r="C265" t="str">
            <v>EF_NH3_yard</v>
          </cell>
          <cell r="D265" t="str">
            <v>NH3-N</v>
          </cell>
          <cell r="E265" t="str">
            <v>Goats</v>
          </cell>
          <cell r="F265" t="str">
            <v>Fraction TAN</v>
          </cell>
          <cell r="G265" t="str">
            <v>D</v>
          </cell>
          <cell r="H265" t="str">
            <v>-</v>
          </cell>
          <cell r="I265" t="str">
            <v>Table 3.9, 3B, EMEP/EEA Guidebook 2019</v>
          </cell>
          <cell r="K265">
            <v>0.75</v>
          </cell>
          <cell r="L265">
            <v>0.75</v>
          </cell>
          <cell r="M265">
            <v>0.75</v>
          </cell>
          <cell r="N265">
            <v>0.75</v>
          </cell>
          <cell r="O265">
            <v>0.75</v>
          </cell>
          <cell r="P265">
            <v>0.75</v>
          </cell>
          <cell r="Q265">
            <v>0.75</v>
          </cell>
          <cell r="R265">
            <v>0.75</v>
          </cell>
          <cell r="S265">
            <v>0.75</v>
          </cell>
          <cell r="T265">
            <v>0.75</v>
          </cell>
          <cell r="U265">
            <v>0.75</v>
          </cell>
          <cell r="V265">
            <v>0.75</v>
          </cell>
          <cell r="W265">
            <v>0.75</v>
          </cell>
          <cell r="X265">
            <v>0.75</v>
          </cell>
          <cell r="Y265">
            <v>0.75</v>
          </cell>
          <cell r="Z265">
            <v>0.75</v>
          </cell>
          <cell r="AA265">
            <v>0.75</v>
          </cell>
          <cell r="AB265">
            <v>0.75</v>
          </cell>
          <cell r="AC265">
            <v>0.75</v>
          </cell>
          <cell r="AD265">
            <v>0.75</v>
          </cell>
          <cell r="AE265">
            <v>0.75</v>
          </cell>
          <cell r="AF265">
            <v>0.75</v>
          </cell>
          <cell r="AG265">
            <v>0.75</v>
          </cell>
          <cell r="AH265">
            <v>0.75</v>
          </cell>
          <cell r="AI265">
            <v>0.75</v>
          </cell>
          <cell r="AJ265">
            <v>0.75</v>
          </cell>
          <cell r="AK265">
            <v>0.75</v>
          </cell>
          <cell r="AL265">
            <v>0.75</v>
          </cell>
          <cell r="AM265">
            <v>0.75</v>
          </cell>
          <cell r="AN265">
            <v>0.75</v>
          </cell>
          <cell r="AO265">
            <v>0.75</v>
          </cell>
          <cell r="AP265">
            <v>0.75</v>
          </cell>
          <cell r="AQ265">
            <v>0.75</v>
          </cell>
          <cell r="AR265">
            <v>0.75</v>
          </cell>
          <cell r="AS265">
            <v>0.75</v>
          </cell>
          <cell r="AT265">
            <v>0.75</v>
          </cell>
          <cell r="AU265">
            <v>0.75</v>
          </cell>
          <cell r="AV265">
            <v>0.75</v>
          </cell>
          <cell r="AW265">
            <v>0.75</v>
          </cell>
          <cell r="AX265">
            <v>0.75</v>
          </cell>
          <cell r="AY265">
            <v>0.75</v>
          </cell>
          <cell r="BB265" t="e">
            <v>#N/A</v>
          </cell>
        </row>
        <row r="266">
          <cell r="A266" t="str">
            <v>EF_NH3_yard_Horses</v>
          </cell>
          <cell r="B266" t="str">
            <v>-</v>
          </cell>
          <cell r="C266" t="str">
            <v>EF_NH3_yard</v>
          </cell>
          <cell r="D266" t="str">
            <v>NH3-N</v>
          </cell>
          <cell r="E266" t="str">
            <v>Horses</v>
          </cell>
          <cell r="F266" t="str">
            <v>Fraction TAN</v>
          </cell>
          <cell r="G266" t="str">
            <v>D</v>
          </cell>
          <cell r="H266" t="str">
            <v>-</v>
          </cell>
          <cell r="I266" t="str">
            <v>No default, assumed to be 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BB266" t="e">
            <v>#N/A</v>
          </cell>
        </row>
        <row r="267">
          <cell r="A267" t="str">
            <v>EF_NH3_yard_Mules and asses</v>
          </cell>
          <cell r="B267" t="str">
            <v>-</v>
          </cell>
          <cell r="C267" t="str">
            <v>EF_NH3_yard</v>
          </cell>
          <cell r="D267" t="str">
            <v>NH3-N</v>
          </cell>
          <cell r="E267" t="str">
            <v>Mules and asses</v>
          </cell>
          <cell r="F267" t="str">
            <v>Fraction TAN</v>
          </cell>
          <cell r="G267" t="str">
            <v>D</v>
          </cell>
          <cell r="H267" t="str">
            <v>-</v>
          </cell>
          <cell r="I267" t="str">
            <v>No default, assumed to be 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BB267" t="e">
            <v>#N/A</v>
          </cell>
        </row>
        <row r="268">
          <cell r="A268" t="str">
            <v>EF_NH3_yard_Laying hens</v>
          </cell>
          <cell r="B268" t="str">
            <v>-</v>
          </cell>
          <cell r="C268" t="str">
            <v>EF_NH3_yard</v>
          </cell>
          <cell r="D268" t="str">
            <v>NH3-N</v>
          </cell>
          <cell r="E268" t="str">
            <v>Laying hens</v>
          </cell>
          <cell r="F268" t="str">
            <v>Fraction TAN</v>
          </cell>
          <cell r="G268" t="str">
            <v>D</v>
          </cell>
          <cell r="H268" t="str">
            <v>-</v>
          </cell>
          <cell r="I268" t="str">
            <v>No default, assumed to be 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BB268" t="e">
            <v>#N/A</v>
          </cell>
        </row>
        <row r="269">
          <cell r="A269" t="str">
            <v>EF_NH3_yard_Broilers</v>
          </cell>
          <cell r="B269" t="str">
            <v>-</v>
          </cell>
          <cell r="C269" t="str">
            <v>EF_NH3_yard</v>
          </cell>
          <cell r="D269" t="str">
            <v>NH3-N</v>
          </cell>
          <cell r="E269" t="str">
            <v>Broilers</v>
          </cell>
          <cell r="F269" t="str">
            <v>Fraction TAN</v>
          </cell>
          <cell r="G269" t="str">
            <v>D</v>
          </cell>
          <cell r="H269" t="str">
            <v>-</v>
          </cell>
          <cell r="I269" t="str">
            <v>No default, assumed to be 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BB269" t="e">
            <v>#N/A</v>
          </cell>
        </row>
        <row r="270">
          <cell r="A270" t="str">
            <v>EF_NH3_yard_Turkeys</v>
          </cell>
          <cell r="B270" t="str">
            <v>-</v>
          </cell>
          <cell r="C270" t="str">
            <v>EF_NH3_yard</v>
          </cell>
          <cell r="D270" t="str">
            <v>NH3-N</v>
          </cell>
          <cell r="E270" t="str">
            <v>Turkeys</v>
          </cell>
          <cell r="F270" t="str">
            <v>Fraction TAN</v>
          </cell>
          <cell r="G270" t="str">
            <v>D</v>
          </cell>
          <cell r="H270" t="str">
            <v>-</v>
          </cell>
          <cell r="I270" t="str">
            <v>No default, assumed to be 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BB270" t="e">
            <v>#N/A</v>
          </cell>
        </row>
        <row r="271">
          <cell r="A271" t="str">
            <v>EF_NH3_yard_Other poultry (ducks)</v>
          </cell>
          <cell r="B271" t="str">
            <v>-</v>
          </cell>
          <cell r="C271" t="str">
            <v>EF_NH3_yard</v>
          </cell>
          <cell r="D271" t="str">
            <v>NH3-N</v>
          </cell>
          <cell r="E271" t="str">
            <v>Other poultry (ducks)</v>
          </cell>
          <cell r="F271" t="str">
            <v>Fraction TAN</v>
          </cell>
          <cell r="G271" t="str">
            <v>D</v>
          </cell>
          <cell r="H271" t="str">
            <v>-</v>
          </cell>
          <cell r="I271" t="str">
            <v>No default, assumed to be 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BB271" t="e">
            <v>#N/A</v>
          </cell>
        </row>
        <row r="272">
          <cell r="A272" t="str">
            <v>EF_NH3_yard_Other poultry (geese)</v>
          </cell>
          <cell r="B272" t="str">
            <v>-</v>
          </cell>
          <cell r="C272" t="str">
            <v>EF_NH3_yard</v>
          </cell>
          <cell r="D272" t="str">
            <v>NH3-N</v>
          </cell>
          <cell r="E272" t="str">
            <v>Other poultry (geese)</v>
          </cell>
          <cell r="F272" t="str">
            <v>Fraction TAN</v>
          </cell>
          <cell r="G272" t="str">
            <v>D</v>
          </cell>
          <cell r="H272" t="str">
            <v>-</v>
          </cell>
          <cell r="I272" t="str">
            <v>No default, assumed to be 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BB272" t="e">
            <v>#N/A</v>
          </cell>
        </row>
        <row r="273">
          <cell r="A273" t="str">
            <v>EF_NH3_yard_Other animals (fur animals)</v>
          </cell>
          <cell r="B273" t="str">
            <v>-</v>
          </cell>
          <cell r="C273" t="str">
            <v>EF_NH3_yard</v>
          </cell>
          <cell r="D273" t="str">
            <v>NH3-N</v>
          </cell>
          <cell r="E273" t="str">
            <v>Other animals (fur animals)</v>
          </cell>
          <cell r="F273" t="str">
            <v>Fraction TAN</v>
          </cell>
          <cell r="G273" t="str">
            <v>D</v>
          </cell>
          <cell r="H273" t="str">
            <v>-</v>
          </cell>
          <cell r="I273" t="str">
            <v>No default, assumed to be 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BB273" t="e">
            <v>#N/A</v>
          </cell>
        </row>
        <row r="274">
          <cell r="A274" t="str">
            <v>EF NH3 storage, slurry</v>
          </cell>
        </row>
        <row r="275">
          <cell r="A275" t="str">
            <v>EF_NH3_storage_slurry_Dairy cattle</v>
          </cell>
          <cell r="B275" t="str">
            <v>-</v>
          </cell>
          <cell r="C275" t="str">
            <v>EF_NH3_storage_slurry</v>
          </cell>
          <cell r="D275" t="str">
            <v>NH3-N</v>
          </cell>
          <cell r="E275" t="str">
            <v>Dairy cattle</v>
          </cell>
          <cell r="F275" t="str">
            <v>Fraction TAN</v>
          </cell>
          <cell r="G275" t="str">
            <v>cs</v>
          </cell>
          <cell r="H275" t="str">
            <v>-</v>
          </cell>
          <cell r="I275" t="str">
            <v>sheet Abatement effects</v>
          </cell>
          <cell r="K275">
            <v>0.21</v>
          </cell>
          <cell r="L275">
            <v>0.21</v>
          </cell>
          <cell r="M275">
            <v>0.21</v>
          </cell>
          <cell r="N275">
            <v>0.21</v>
          </cell>
          <cell r="O275">
            <v>0.21</v>
          </cell>
          <cell r="P275">
            <v>0.21</v>
          </cell>
          <cell r="Q275">
            <v>0.21</v>
          </cell>
          <cell r="R275">
            <v>0.21</v>
          </cell>
          <cell r="S275">
            <v>0.21</v>
          </cell>
          <cell r="T275">
            <v>0.21</v>
          </cell>
          <cell r="U275">
            <v>0.21</v>
          </cell>
          <cell r="V275">
            <v>0.21</v>
          </cell>
          <cell r="W275">
            <v>0.21</v>
          </cell>
          <cell r="X275">
            <v>0.20914285714285713</v>
          </cell>
          <cell r="Y275">
            <v>0.2082857142857143</v>
          </cell>
          <cell r="Z275">
            <v>0.20742857142857141</v>
          </cell>
          <cell r="AA275">
            <v>0.20657142857142857</v>
          </cell>
          <cell r="AB275">
            <v>0.20571428571428571</v>
          </cell>
          <cell r="AC275">
            <v>0.20485714285714285</v>
          </cell>
          <cell r="AD275">
            <v>0.20400000000000001</v>
          </cell>
          <cell r="AE275">
            <v>0.20314285714285713</v>
          </cell>
          <cell r="AF275">
            <v>0.20228571428571429</v>
          </cell>
          <cell r="AG275">
            <v>0.20142857142857143</v>
          </cell>
          <cell r="AH275">
            <v>0.20057142857142857</v>
          </cell>
          <cell r="AI275">
            <v>0.19971428571428573</v>
          </cell>
          <cell r="AJ275">
            <v>0.19885714285714284</v>
          </cell>
          <cell r="AK275">
            <v>0.19800000000000001</v>
          </cell>
          <cell r="AL275">
            <v>0.19800000000000001</v>
          </cell>
          <cell r="AM275">
            <v>0.19800000000000001</v>
          </cell>
          <cell r="AN275">
            <v>0.19800000000000001</v>
          </cell>
          <cell r="AO275">
            <v>0.19800000000000001</v>
          </cell>
          <cell r="AP275">
            <v>0.19800000000000001</v>
          </cell>
          <cell r="AQ275">
            <v>0.19800000000000001</v>
          </cell>
          <cell r="AR275">
            <v>0.19800000000000001</v>
          </cell>
          <cell r="AS275">
            <v>0.19800000000000001</v>
          </cell>
          <cell r="AT275">
            <v>0.19800000000000001</v>
          </cell>
          <cell r="AU275">
            <v>0.19800000000000001</v>
          </cell>
          <cell r="AV275">
            <v>0.19800000000000001</v>
          </cell>
          <cell r="AW275">
            <v>0.19800000000000001</v>
          </cell>
          <cell r="AX275">
            <v>0.19800000000000001</v>
          </cell>
          <cell r="AY275">
            <v>0.19800000000000001</v>
          </cell>
          <cell r="BB275" t="str">
            <v>[enter country-specific value</v>
          </cell>
        </row>
        <row r="276">
          <cell r="A276" t="str">
            <v>EF_NH3_storage_slurry_Non-dairy cattle</v>
          </cell>
          <cell r="B276" t="str">
            <v>-</v>
          </cell>
          <cell r="C276" t="str">
            <v>EF_NH3_storage_slurry</v>
          </cell>
          <cell r="D276" t="str">
            <v>NH3-N</v>
          </cell>
          <cell r="E276" t="str">
            <v>Non-dairy cattle</v>
          </cell>
          <cell r="F276" t="str">
            <v>Fraction TAN</v>
          </cell>
          <cell r="G276" t="str">
            <v>cs</v>
          </cell>
          <cell r="H276" t="str">
            <v>-</v>
          </cell>
          <cell r="I276" t="str">
            <v>sheet Abatement effects</v>
          </cell>
          <cell r="K276">
            <v>0.21</v>
          </cell>
          <cell r="L276">
            <v>0.21</v>
          </cell>
          <cell r="M276">
            <v>0.21</v>
          </cell>
          <cell r="N276">
            <v>0.21</v>
          </cell>
          <cell r="O276">
            <v>0.21</v>
          </cell>
          <cell r="P276">
            <v>0.21</v>
          </cell>
          <cell r="Q276">
            <v>0.21</v>
          </cell>
          <cell r="R276">
            <v>0.21</v>
          </cell>
          <cell r="S276">
            <v>0.21</v>
          </cell>
          <cell r="T276">
            <v>0.21</v>
          </cell>
          <cell r="U276">
            <v>0.21</v>
          </cell>
          <cell r="V276">
            <v>0.21</v>
          </cell>
          <cell r="W276">
            <v>0.21</v>
          </cell>
          <cell r="X276">
            <v>0.20914285714285713</v>
          </cell>
          <cell r="Y276">
            <v>0.2082857142857143</v>
          </cell>
          <cell r="Z276">
            <v>0.20742857142857141</v>
          </cell>
          <cell r="AA276">
            <v>0.20657142857142857</v>
          </cell>
          <cell r="AB276">
            <v>0.20571428571428571</v>
          </cell>
          <cell r="AC276">
            <v>0.20485714285714285</v>
          </cell>
          <cell r="AD276">
            <v>0.20400000000000001</v>
          </cell>
          <cell r="AE276">
            <v>0.20314285714285713</v>
          </cell>
          <cell r="AF276">
            <v>0.20228571428571429</v>
          </cell>
          <cell r="AG276">
            <v>0.20142857142857143</v>
          </cell>
          <cell r="AH276">
            <v>0.20057142857142857</v>
          </cell>
          <cell r="AI276">
            <v>0.19971428571428573</v>
          </cell>
          <cell r="AJ276">
            <v>0.19885714285714284</v>
          </cell>
          <cell r="AK276">
            <v>0.19800000000000001</v>
          </cell>
          <cell r="AL276">
            <v>0.19800000000000001</v>
          </cell>
          <cell r="AM276">
            <v>0.19800000000000001</v>
          </cell>
          <cell r="AN276">
            <v>0.19800000000000001</v>
          </cell>
          <cell r="AO276">
            <v>0.19800000000000001</v>
          </cell>
          <cell r="AP276">
            <v>0.19800000000000001</v>
          </cell>
          <cell r="AQ276">
            <v>0.19800000000000001</v>
          </cell>
          <cell r="AR276">
            <v>0.19800000000000001</v>
          </cell>
          <cell r="AS276">
            <v>0.19800000000000001</v>
          </cell>
          <cell r="AT276">
            <v>0.19800000000000001</v>
          </cell>
          <cell r="AU276">
            <v>0.19800000000000001</v>
          </cell>
          <cell r="AV276">
            <v>0.19800000000000001</v>
          </cell>
          <cell r="AW276">
            <v>0.19800000000000001</v>
          </cell>
          <cell r="AX276">
            <v>0.19800000000000001</v>
          </cell>
          <cell r="AY276">
            <v>0.19800000000000001</v>
          </cell>
          <cell r="BB276" t="str">
            <v>[enter country-specific value</v>
          </cell>
        </row>
        <row r="277">
          <cell r="A277" t="str">
            <v>EF_NH3_storage_slurry_Non-dairy cattle (calves)</v>
          </cell>
          <cell r="B277" t="str">
            <v>-</v>
          </cell>
          <cell r="C277" t="str">
            <v>EF_NH3_storage_slurry</v>
          </cell>
          <cell r="D277" t="str">
            <v>NH3-N</v>
          </cell>
          <cell r="E277" t="str">
            <v>Non-dairy cattle (calves)</v>
          </cell>
          <cell r="F277" t="str">
            <v>Fraction TAN</v>
          </cell>
          <cell r="G277" t="str">
            <v>D</v>
          </cell>
          <cell r="H277" t="str">
            <v>-</v>
          </cell>
          <cell r="I277" t="str">
            <v>Table 3.9, 3B, EMEP/EEA Guidebook 2019 - no default, assuming the same as non-dairy cattle</v>
          </cell>
          <cell r="K277">
            <v>0.25</v>
          </cell>
          <cell r="L277">
            <v>0.25</v>
          </cell>
          <cell r="M277">
            <v>0.25</v>
          </cell>
          <cell r="N277">
            <v>0.25</v>
          </cell>
          <cell r="O277">
            <v>0.25</v>
          </cell>
          <cell r="P277">
            <v>0.25</v>
          </cell>
          <cell r="Q277">
            <v>0.25</v>
          </cell>
          <cell r="R277">
            <v>0.25</v>
          </cell>
          <cell r="S277">
            <v>0.25</v>
          </cell>
          <cell r="T277">
            <v>0.25</v>
          </cell>
          <cell r="U277">
            <v>0.25</v>
          </cell>
          <cell r="V277">
            <v>0.25</v>
          </cell>
          <cell r="W277">
            <v>0.25</v>
          </cell>
          <cell r="X277">
            <v>0.25</v>
          </cell>
          <cell r="Y277">
            <v>0.25</v>
          </cell>
          <cell r="Z277">
            <v>0.25</v>
          </cell>
          <cell r="AA277">
            <v>0.25</v>
          </cell>
          <cell r="AB277">
            <v>0.25</v>
          </cell>
          <cell r="AC277">
            <v>0.25</v>
          </cell>
          <cell r="AD277">
            <v>0.25</v>
          </cell>
          <cell r="AE277">
            <v>0.25</v>
          </cell>
          <cell r="AF277">
            <v>0.25</v>
          </cell>
          <cell r="AG277">
            <v>0.25</v>
          </cell>
          <cell r="AH277">
            <v>0.25</v>
          </cell>
          <cell r="AI277">
            <v>0.25</v>
          </cell>
          <cell r="AJ277">
            <v>0.25</v>
          </cell>
          <cell r="AK277">
            <v>0.25</v>
          </cell>
          <cell r="AL277">
            <v>0.25</v>
          </cell>
          <cell r="AM277">
            <v>0.25</v>
          </cell>
          <cell r="AN277">
            <v>0.25</v>
          </cell>
          <cell r="AO277">
            <v>0.25</v>
          </cell>
          <cell r="AP277">
            <v>0.25</v>
          </cell>
          <cell r="AQ277">
            <v>0.25</v>
          </cell>
          <cell r="AR277">
            <v>0.25</v>
          </cell>
          <cell r="AS277">
            <v>0.25</v>
          </cell>
          <cell r="AT277">
            <v>0.25</v>
          </cell>
          <cell r="AU277">
            <v>0.25</v>
          </cell>
          <cell r="AV277">
            <v>0.25</v>
          </cell>
          <cell r="AW277">
            <v>0.25</v>
          </cell>
          <cell r="AX277">
            <v>0.25</v>
          </cell>
          <cell r="AY277">
            <v>0.25</v>
          </cell>
          <cell r="BB277" t="e">
            <v>#N/A</v>
          </cell>
        </row>
        <row r="278">
          <cell r="A278" t="str">
            <v>EF_NH3_storage_slurry_Sheep</v>
          </cell>
          <cell r="B278" t="str">
            <v>-</v>
          </cell>
          <cell r="C278" t="str">
            <v>EF_NH3_storage_slurry</v>
          </cell>
          <cell r="D278" t="str">
            <v>NH3-N</v>
          </cell>
          <cell r="E278" t="str">
            <v>Sheep</v>
          </cell>
          <cell r="F278" t="str">
            <v>Fraction TAN</v>
          </cell>
          <cell r="G278" t="str">
            <v>D</v>
          </cell>
          <cell r="H278" t="str">
            <v>-</v>
          </cell>
          <cell r="I278" t="str">
            <v>No default, assumed to be 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BB278" t="e">
            <v>#N/A</v>
          </cell>
        </row>
        <row r="279">
          <cell r="A279" t="str">
            <v>EF_NH3_storage_slurry_Swine (finishing pigs)</v>
          </cell>
          <cell r="B279" t="str">
            <v>-</v>
          </cell>
          <cell r="C279" t="str">
            <v>EF_NH3_storage_slurry</v>
          </cell>
          <cell r="D279" t="str">
            <v>NH3-N</v>
          </cell>
          <cell r="E279" t="str">
            <v>Swine (finishing pigs)</v>
          </cell>
          <cell r="F279" t="str">
            <v>Fraction TAN</v>
          </cell>
          <cell r="G279" t="str">
            <v>cs</v>
          </cell>
          <cell r="H279" t="str">
            <v>-</v>
          </cell>
          <cell r="I279" t="str">
            <v>sheet Abatement effects</v>
          </cell>
          <cell r="K279">
            <v>9.6799999999999983E-2</v>
          </cell>
          <cell r="L279">
            <v>9.6799999999999983E-2</v>
          </cell>
          <cell r="M279">
            <v>9.6799999999999983E-2</v>
          </cell>
          <cell r="N279">
            <v>9.6799999999999983E-2</v>
          </cell>
          <cell r="O279">
            <v>9.6799999999999983E-2</v>
          </cell>
          <cell r="P279">
            <v>9.6799999999999983E-2</v>
          </cell>
          <cell r="Q279">
            <v>9.6799999999999983E-2</v>
          </cell>
          <cell r="R279">
            <v>9.6799999999999983E-2</v>
          </cell>
          <cell r="S279">
            <v>9.6799999999999983E-2</v>
          </cell>
          <cell r="T279">
            <v>9.6799999999999983E-2</v>
          </cell>
          <cell r="U279">
            <v>9.6799999999999983E-2</v>
          </cell>
          <cell r="V279">
            <v>9.6799999999999983E-2</v>
          </cell>
          <cell r="W279">
            <v>9.6799999999999983E-2</v>
          </cell>
          <cell r="X279">
            <v>9.6171428571428574E-2</v>
          </cell>
          <cell r="Y279">
            <v>9.5542857142857152E-2</v>
          </cell>
          <cell r="Z279">
            <v>9.4914285714285715E-2</v>
          </cell>
          <cell r="AA279">
            <v>9.4285714285714278E-2</v>
          </cell>
          <cell r="AB279">
            <v>9.3657142857142855E-2</v>
          </cell>
          <cell r="AC279">
            <v>9.3028571428571433E-2</v>
          </cell>
          <cell r="AD279">
            <v>9.2399999999999996E-2</v>
          </cell>
          <cell r="AE279">
            <v>8.9571428571428566E-2</v>
          </cell>
          <cell r="AF279">
            <v>8.8942857142857129E-2</v>
          </cell>
          <cell r="AG279">
            <v>8.831428571428572E-2</v>
          </cell>
          <cell r="AH279">
            <v>8.7685714285714284E-2</v>
          </cell>
          <cell r="AI279">
            <v>8.7057142857142847E-2</v>
          </cell>
          <cell r="AJ279">
            <v>8.642857142857141E-2</v>
          </cell>
          <cell r="AK279">
            <v>8.5800000000000001E-2</v>
          </cell>
          <cell r="AL279">
            <v>8.5800000000000001E-2</v>
          </cell>
          <cell r="AM279">
            <v>8.5800000000000001E-2</v>
          </cell>
          <cell r="AN279">
            <v>8.5800000000000001E-2</v>
          </cell>
          <cell r="AO279">
            <v>8.5800000000000001E-2</v>
          </cell>
          <cell r="AP279">
            <v>8.5800000000000001E-2</v>
          </cell>
          <cell r="AQ279">
            <v>8.5800000000000001E-2</v>
          </cell>
          <cell r="AR279">
            <v>8.5800000000000001E-2</v>
          </cell>
          <cell r="AS279">
            <v>8.5800000000000001E-2</v>
          </cell>
          <cell r="AT279">
            <v>8.5800000000000001E-2</v>
          </cell>
          <cell r="AU279">
            <v>8.5800000000000001E-2</v>
          </cell>
          <cell r="AV279">
            <v>8.5800000000000001E-2</v>
          </cell>
          <cell r="AW279">
            <v>8.5800000000000001E-2</v>
          </cell>
          <cell r="AX279">
            <v>8.5800000000000001E-2</v>
          </cell>
          <cell r="AY279">
            <v>8.5800000000000001E-2</v>
          </cell>
          <cell r="BB279" t="str">
            <v>[enter country-specific value</v>
          </cell>
        </row>
        <row r="280">
          <cell r="A280" t="str">
            <v>EF_NH3_storage_slurry_Swine (sows)</v>
          </cell>
          <cell r="B280" t="str">
            <v>-</v>
          </cell>
          <cell r="C280" t="str">
            <v>EF_NH3_storage_slurry</v>
          </cell>
          <cell r="D280" t="str">
            <v>NH3-N</v>
          </cell>
          <cell r="E280" t="str">
            <v>Swine (sows)</v>
          </cell>
          <cell r="F280" t="str">
            <v>Fraction TAN</v>
          </cell>
          <cell r="G280" t="str">
            <v>cs</v>
          </cell>
          <cell r="H280" t="str">
            <v>-</v>
          </cell>
          <cell r="I280" t="str">
            <v>sheet Abatement effects</v>
          </cell>
          <cell r="K280">
            <v>9.6799999999999983E-2</v>
          </cell>
          <cell r="L280">
            <v>9.6799999999999983E-2</v>
          </cell>
          <cell r="M280">
            <v>9.6799999999999983E-2</v>
          </cell>
          <cell r="N280">
            <v>9.6799999999999983E-2</v>
          </cell>
          <cell r="O280">
            <v>9.6799999999999983E-2</v>
          </cell>
          <cell r="P280">
            <v>9.6799999999999983E-2</v>
          </cell>
          <cell r="Q280">
            <v>9.6799999999999983E-2</v>
          </cell>
          <cell r="R280">
            <v>9.6799999999999983E-2</v>
          </cell>
          <cell r="S280">
            <v>9.6799999999999983E-2</v>
          </cell>
          <cell r="T280">
            <v>9.6799999999999983E-2</v>
          </cell>
          <cell r="U280">
            <v>9.6799999999999983E-2</v>
          </cell>
          <cell r="V280">
            <v>9.6799999999999983E-2</v>
          </cell>
          <cell r="W280">
            <v>9.6799999999999983E-2</v>
          </cell>
          <cell r="X280">
            <v>9.6171428571428574E-2</v>
          </cell>
          <cell r="Y280">
            <v>9.5542857142857152E-2</v>
          </cell>
          <cell r="Z280">
            <v>9.4914285714285715E-2</v>
          </cell>
          <cell r="AA280">
            <v>9.4285714285714278E-2</v>
          </cell>
          <cell r="AB280">
            <v>9.3657142857142855E-2</v>
          </cell>
          <cell r="AC280">
            <v>9.3028571428571433E-2</v>
          </cell>
          <cell r="AD280">
            <v>9.2399999999999996E-2</v>
          </cell>
          <cell r="AE280">
            <v>8.9571428571428566E-2</v>
          </cell>
          <cell r="AF280">
            <v>8.8942857142857129E-2</v>
          </cell>
          <cell r="AG280">
            <v>8.831428571428572E-2</v>
          </cell>
          <cell r="AH280">
            <v>8.7685714285714284E-2</v>
          </cell>
          <cell r="AI280">
            <v>8.7057142857142847E-2</v>
          </cell>
          <cell r="AJ280">
            <v>8.642857142857141E-2</v>
          </cell>
          <cell r="AK280">
            <v>8.5800000000000001E-2</v>
          </cell>
          <cell r="AL280">
            <v>8.5800000000000001E-2</v>
          </cell>
          <cell r="AM280">
            <v>8.5800000000000001E-2</v>
          </cell>
          <cell r="AN280">
            <v>8.5800000000000001E-2</v>
          </cell>
          <cell r="AO280">
            <v>8.5800000000000001E-2</v>
          </cell>
          <cell r="AP280">
            <v>8.5800000000000001E-2</v>
          </cell>
          <cell r="AQ280">
            <v>8.5800000000000001E-2</v>
          </cell>
          <cell r="AR280">
            <v>8.5800000000000001E-2</v>
          </cell>
          <cell r="AS280">
            <v>8.5800000000000001E-2</v>
          </cell>
          <cell r="AT280">
            <v>8.5800000000000001E-2</v>
          </cell>
          <cell r="AU280">
            <v>8.5800000000000001E-2</v>
          </cell>
          <cell r="AV280">
            <v>8.5800000000000001E-2</v>
          </cell>
          <cell r="AW280">
            <v>8.5800000000000001E-2</v>
          </cell>
          <cell r="AX280">
            <v>8.5800000000000001E-2</v>
          </cell>
          <cell r="AY280">
            <v>8.5800000000000001E-2</v>
          </cell>
          <cell r="BB280" t="str">
            <v>[enter country-specific value</v>
          </cell>
        </row>
        <row r="281">
          <cell r="A281" t="str">
            <v>EF_NH3_storage_slurry_Buffalo</v>
          </cell>
          <cell r="B281" t="str">
            <v>-</v>
          </cell>
          <cell r="C281" t="str">
            <v>EF_NH3_storage_slurry</v>
          </cell>
          <cell r="D281" t="str">
            <v>NH3-N</v>
          </cell>
          <cell r="E281" t="str">
            <v>Buffalo</v>
          </cell>
          <cell r="F281" t="str">
            <v>Fraction TAN</v>
          </cell>
          <cell r="G281" t="str">
            <v>D</v>
          </cell>
          <cell r="H281" t="str">
            <v>-</v>
          </cell>
          <cell r="I281" t="str">
            <v>No default, assumed to be 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BB281" t="e">
            <v>#N/A</v>
          </cell>
        </row>
        <row r="282">
          <cell r="A282" t="str">
            <v>EF_NH3_storage_slurry_Goats</v>
          </cell>
          <cell r="B282" t="str">
            <v>-</v>
          </cell>
          <cell r="C282" t="str">
            <v>EF_NH3_storage_slurry</v>
          </cell>
          <cell r="D282" t="str">
            <v>NH3-N</v>
          </cell>
          <cell r="E282" t="str">
            <v>Goats</v>
          </cell>
          <cell r="F282" t="str">
            <v>Fraction TAN</v>
          </cell>
          <cell r="G282" t="str">
            <v>D</v>
          </cell>
          <cell r="H282" t="str">
            <v>-</v>
          </cell>
          <cell r="I282" t="str">
            <v>No default, assumed to be 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BB282" t="e">
            <v>#N/A</v>
          </cell>
        </row>
        <row r="283">
          <cell r="A283" t="str">
            <v>EF_NH3_storage_slurry_Horses</v>
          </cell>
          <cell r="B283" t="str">
            <v>-</v>
          </cell>
          <cell r="C283" t="str">
            <v>EF_NH3_storage_slurry</v>
          </cell>
          <cell r="D283" t="str">
            <v>NH3-N</v>
          </cell>
          <cell r="E283" t="str">
            <v>Horses</v>
          </cell>
          <cell r="F283" t="str">
            <v>Fraction TAN</v>
          </cell>
          <cell r="G283" t="str">
            <v>D</v>
          </cell>
          <cell r="H283" t="str">
            <v>-</v>
          </cell>
          <cell r="I283" t="str">
            <v>No default, assumed to be 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BB283" t="e">
            <v>#N/A</v>
          </cell>
        </row>
        <row r="284">
          <cell r="A284" t="str">
            <v>EF_NH3_storage_slurry_Mules and asses</v>
          </cell>
          <cell r="B284" t="str">
            <v>-</v>
          </cell>
          <cell r="C284" t="str">
            <v>EF_NH3_storage_slurry</v>
          </cell>
          <cell r="D284" t="str">
            <v>NH3-N</v>
          </cell>
          <cell r="E284" t="str">
            <v>Mules and asses</v>
          </cell>
          <cell r="F284" t="str">
            <v>Fraction TAN</v>
          </cell>
          <cell r="G284" t="str">
            <v>D</v>
          </cell>
          <cell r="H284" t="str">
            <v>-</v>
          </cell>
          <cell r="I284" t="str">
            <v>No default, assumed to be 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BB284" t="e">
            <v>#N/A</v>
          </cell>
        </row>
        <row r="285">
          <cell r="A285" t="str">
            <v>EF_NH3_storage_slurry_Laying hens</v>
          </cell>
          <cell r="B285" t="str">
            <v>-</v>
          </cell>
          <cell r="C285" t="str">
            <v>EF_NH3_storage_slurry</v>
          </cell>
          <cell r="D285" t="str">
            <v>NH3-N</v>
          </cell>
          <cell r="E285" t="str">
            <v>Laying hens</v>
          </cell>
          <cell r="F285" t="str">
            <v>Fraction TAN</v>
          </cell>
          <cell r="G285" t="str">
            <v>D</v>
          </cell>
          <cell r="H285" t="str">
            <v>-</v>
          </cell>
          <cell r="I285" t="str">
            <v>Table 3.9, 3B, EMEP/EEA Guidebook 2019</v>
          </cell>
          <cell r="K285">
            <v>0.14000000000000001</v>
          </cell>
          <cell r="L285">
            <v>0.14000000000000001</v>
          </cell>
          <cell r="M285">
            <v>0.14000000000000001</v>
          </cell>
          <cell r="N285">
            <v>0.14000000000000001</v>
          </cell>
          <cell r="O285">
            <v>0.14000000000000001</v>
          </cell>
          <cell r="P285">
            <v>0.14000000000000001</v>
          </cell>
          <cell r="Q285">
            <v>0.14000000000000001</v>
          </cell>
          <cell r="R285">
            <v>0.14000000000000001</v>
          </cell>
          <cell r="S285">
            <v>0.14000000000000001</v>
          </cell>
          <cell r="T285">
            <v>0.14000000000000001</v>
          </cell>
          <cell r="U285">
            <v>0.14000000000000001</v>
          </cell>
          <cell r="V285">
            <v>0.14000000000000001</v>
          </cell>
          <cell r="W285">
            <v>0.14000000000000001</v>
          </cell>
          <cell r="X285">
            <v>0.14000000000000001</v>
          </cell>
          <cell r="Y285">
            <v>0.14000000000000001</v>
          </cell>
          <cell r="Z285">
            <v>0.14000000000000001</v>
          </cell>
          <cell r="AA285">
            <v>0.14000000000000001</v>
          </cell>
          <cell r="AB285">
            <v>0.14000000000000001</v>
          </cell>
          <cell r="AC285">
            <v>0.14000000000000001</v>
          </cell>
          <cell r="AD285">
            <v>0.14000000000000001</v>
          </cell>
          <cell r="AE285">
            <v>0.14000000000000001</v>
          </cell>
          <cell r="AF285">
            <v>0.14000000000000001</v>
          </cell>
          <cell r="AG285">
            <v>0.14000000000000001</v>
          </cell>
          <cell r="AH285">
            <v>0.14000000000000001</v>
          </cell>
          <cell r="AI285">
            <v>0.14000000000000001</v>
          </cell>
          <cell r="AJ285">
            <v>0.14000000000000001</v>
          </cell>
          <cell r="AK285">
            <v>0.14000000000000001</v>
          </cell>
          <cell r="AL285">
            <v>0.14000000000000001</v>
          </cell>
          <cell r="AM285">
            <v>0.14000000000000001</v>
          </cell>
          <cell r="AN285">
            <v>0.14000000000000001</v>
          </cell>
          <cell r="AO285">
            <v>0.14000000000000001</v>
          </cell>
          <cell r="AP285">
            <v>0.14000000000000001</v>
          </cell>
          <cell r="AQ285">
            <v>0.14000000000000001</v>
          </cell>
          <cell r="AR285">
            <v>0.14000000000000001</v>
          </cell>
          <cell r="AS285">
            <v>0.14000000000000001</v>
          </cell>
          <cell r="AT285">
            <v>0.14000000000000001</v>
          </cell>
          <cell r="AU285">
            <v>0.14000000000000001</v>
          </cell>
          <cell r="AV285">
            <v>0.14000000000000001</v>
          </cell>
          <cell r="AW285">
            <v>0.14000000000000001</v>
          </cell>
          <cell r="AX285">
            <v>0.14000000000000001</v>
          </cell>
          <cell r="AY285">
            <v>0.14000000000000001</v>
          </cell>
          <cell r="BB285" t="e">
            <v>#N/A</v>
          </cell>
        </row>
        <row r="286">
          <cell r="A286" t="str">
            <v>EF_NH3_storage_slurry_Broilers</v>
          </cell>
          <cell r="B286" t="str">
            <v>-</v>
          </cell>
          <cell r="C286" t="str">
            <v>EF_NH3_storage_slurry</v>
          </cell>
          <cell r="D286" t="str">
            <v>NH3-N</v>
          </cell>
          <cell r="E286" t="str">
            <v>Broilers</v>
          </cell>
          <cell r="F286" t="str">
            <v>Fraction TAN</v>
          </cell>
          <cell r="G286" t="str">
            <v>D</v>
          </cell>
          <cell r="H286" t="str">
            <v>-</v>
          </cell>
          <cell r="I286" t="str">
            <v>No default, assumed to be 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BB286" t="e">
            <v>#N/A</v>
          </cell>
        </row>
        <row r="287">
          <cell r="A287" t="str">
            <v>EF_NH3_storage_slurry_Turkeys</v>
          </cell>
          <cell r="B287" t="str">
            <v>-</v>
          </cell>
          <cell r="C287" t="str">
            <v>EF_NH3_storage_slurry</v>
          </cell>
          <cell r="D287" t="str">
            <v>NH3-N</v>
          </cell>
          <cell r="E287" t="str">
            <v>Turkeys</v>
          </cell>
          <cell r="F287" t="str">
            <v>Fraction TAN</v>
          </cell>
          <cell r="G287" t="str">
            <v>D</v>
          </cell>
          <cell r="H287" t="str">
            <v>-</v>
          </cell>
          <cell r="I287" t="str">
            <v>No default, assumed to be 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BB287" t="e">
            <v>#N/A</v>
          </cell>
        </row>
        <row r="288">
          <cell r="A288" t="str">
            <v>EF_NH3_storage_slurry_Other poultry (ducks)</v>
          </cell>
          <cell r="B288" t="str">
            <v>-</v>
          </cell>
          <cell r="C288" t="str">
            <v>EF_NH3_storage_slurry</v>
          </cell>
          <cell r="D288" t="str">
            <v>NH3-N</v>
          </cell>
          <cell r="E288" t="str">
            <v>Other poultry (ducks)</v>
          </cell>
          <cell r="F288" t="str">
            <v>Fraction TAN</v>
          </cell>
          <cell r="G288" t="str">
            <v>D</v>
          </cell>
          <cell r="H288" t="str">
            <v>-</v>
          </cell>
          <cell r="I288" t="str">
            <v>No default, assumed to be 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BB288" t="e">
            <v>#N/A</v>
          </cell>
        </row>
        <row r="289">
          <cell r="A289" t="str">
            <v>EF_NH3_storage_slurry_Other poultry (geese)</v>
          </cell>
          <cell r="B289" t="str">
            <v>-</v>
          </cell>
          <cell r="C289" t="str">
            <v>EF_NH3_storage_slurry</v>
          </cell>
          <cell r="D289" t="str">
            <v>NH3-N</v>
          </cell>
          <cell r="E289" t="str">
            <v>Other poultry (geese)</v>
          </cell>
          <cell r="F289" t="str">
            <v>Fraction TAN</v>
          </cell>
          <cell r="G289" t="str">
            <v>D</v>
          </cell>
          <cell r="H289" t="str">
            <v>-</v>
          </cell>
          <cell r="I289" t="str">
            <v>No default, assumed to be 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BB289" t="e">
            <v>#N/A</v>
          </cell>
        </row>
        <row r="290">
          <cell r="A290" t="str">
            <v>EF_NH3_storage_slurry_Other animals (fur animals)</v>
          </cell>
          <cell r="B290" t="str">
            <v>-</v>
          </cell>
          <cell r="C290" t="str">
            <v>EF_NH3_storage_slurry</v>
          </cell>
          <cell r="D290" t="str">
            <v>NH3-N</v>
          </cell>
          <cell r="E290" t="str">
            <v>Other animals (fur animals)</v>
          </cell>
          <cell r="F290" t="str">
            <v>Fraction TAN</v>
          </cell>
          <cell r="G290" t="str">
            <v>D</v>
          </cell>
          <cell r="H290" t="str">
            <v>-</v>
          </cell>
          <cell r="I290" t="str">
            <v>No default, assumed to be 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BB290" t="e">
            <v>#N/A</v>
          </cell>
        </row>
        <row r="291">
          <cell r="A291" t="str">
            <v>EF NH3 storage, solid</v>
          </cell>
        </row>
        <row r="292">
          <cell r="A292" t="str">
            <v>EF_NH3_storage_solid_Dairy cattle</v>
          </cell>
          <cell r="B292" t="str">
            <v>-</v>
          </cell>
          <cell r="C292" t="str">
            <v>EF_NH3_storage_solid</v>
          </cell>
          <cell r="D292" t="str">
            <v>NH3-N</v>
          </cell>
          <cell r="E292" t="str">
            <v>Dairy cattle</v>
          </cell>
          <cell r="F292" t="str">
            <v>Fraction TAN</v>
          </cell>
          <cell r="G292" t="str">
            <v>D</v>
          </cell>
          <cell r="H292" t="str">
            <v>-</v>
          </cell>
          <cell r="I292" t="str">
            <v>Table 3.9, 3B, EMEP/EEA Guidebook 2019</v>
          </cell>
          <cell r="K292">
            <v>0.32</v>
          </cell>
          <cell r="L292">
            <v>0.32</v>
          </cell>
          <cell r="M292">
            <v>0.32</v>
          </cell>
          <cell r="N292">
            <v>0.32</v>
          </cell>
          <cell r="O292">
            <v>0.32</v>
          </cell>
          <cell r="P292">
            <v>0.32</v>
          </cell>
          <cell r="Q292">
            <v>0.32</v>
          </cell>
          <cell r="R292">
            <v>0.32</v>
          </cell>
          <cell r="S292">
            <v>0.32</v>
          </cell>
          <cell r="T292">
            <v>0.32</v>
          </cell>
          <cell r="U292">
            <v>0.32</v>
          </cell>
          <cell r="V292">
            <v>0.32</v>
          </cell>
          <cell r="W292">
            <v>0.32</v>
          </cell>
          <cell r="X292">
            <v>0.32</v>
          </cell>
          <cell r="Y292">
            <v>0.32</v>
          </cell>
          <cell r="Z292">
            <v>0.32</v>
          </cell>
          <cell r="AA292">
            <v>0.32</v>
          </cell>
          <cell r="AB292">
            <v>0.32</v>
          </cell>
          <cell r="AC292">
            <v>0.32</v>
          </cell>
          <cell r="AD292">
            <v>0.32</v>
          </cell>
          <cell r="AE292">
            <v>0.32</v>
          </cell>
          <cell r="AF292">
            <v>0.32</v>
          </cell>
          <cell r="AG292">
            <v>0.32</v>
          </cell>
          <cell r="AH292">
            <v>0.32</v>
          </cell>
          <cell r="AI292">
            <v>0.32</v>
          </cell>
          <cell r="AJ292">
            <v>0.32</v>
          </cell>
          <cell r="AK292">
            <v>0.32</v>
          </cell>
          <cell r="AL292">
            <v>0.32</v>
          </cell>
          <cell r="AM292">
            <v>0.32</v>
          </cell>
          <cell r="AN292">
            <v>0.32</v>
          </cell>
          <cell r="AO292">
            <v>0.32</v>
          </cell>
          <cell r="AP292">
            <v>0.32</v>
          </cell>
          <cell r="AQ292">
            <v>0.32</v>
          </cell>
          <cell r="AR292">
            <v>0.32</v>
          </cell>
          <cell r="AS292">
            <v>0.32</v>
          </cell>
          <cell r="AT292">
            <v>0.32</v>
          </cell>
          <cell r="AU292">
            <v>0.32</v>
          </cell>
          <cell r="AV292">
            <v>0.32</v>
          </cell>
          <cell r="AW292">
            <v>0.32</v>
          </cell>
          <cell r="AX292">
            <v>0.32</v>
          </cell>
          <cell r="AY292">
            <v>0.32</v>
          </cell>
          <cell r="BB292" t="e">
            <v>#N/A</v>
          </cell>
        </row>
        <row r="293">
          <cell r="A293" t="str">
            <v>EF_NH3_storage_solid_Non-dairy cattle</v>
          </cell>
          <cell r="B293" t="str">
            <v>-</v>
          </cell>
          <cell r="C293" t="str">
            <v>EF_NH3_storage_solid</v>
          </cell>
          <cell r="D293" t="str">
            <v>NH3-N</v>
          </cell>
          <cell r="E293" t="str">
            <v>Non-dairy cattle</v>
          </cell>
          <cell r="F293" t="str">
            <v>Fraction TAN</v>
          </cell>
          <cell r="G293" t="str">
            <v>D</v>
          </cell>
          <cell r="H293" t="str">
            <v>-</v>
          </cell>
          <cell r="I293" t="str">
            <v>Table 3.9, 3B, EMEP/EEA Guidebook 2019</v>
          </cell>
          <cell r="K293">
            <v>0.32</v>
          </cell>
          <cell r="L293">
            <v>0.32</v>
          </cell>
          <cell r="M293">
            <v>0.32</v>
          </cell>
          <cell r="N293">
            <v>0.32</v>
          </cell>
          <cell r="O293">
            <v>0.32</v>
          </cell>
          <cell r="P293">
            <v>0.32</v>
          </cell>
          <cell r="Q293">
            <v>0.32</v>
          </cell>
          <cell r="R293">
            <v>0.32</v>
          </cell>
          <cell r="S293">
            <v>0.32</v>
          </cell>
          <cell r="T293">
            <v>0.32</v>
          </cell>
          <cell r="U293">
            <v>0.32</v>
          </cell>
          <cell r="V293">
            <v>0.32</v>
          </cell>
          <cell r="W293">
            <v>0.32</v>
          </cell>
          <cell r="X293">
            <v>0.32</v>
          </cell>
          <cell r="Y293">
            <v>0.32</v>
          </cell>
          <cell r="Z293">
            <v>0.32</v>
          </cell>
          <cell r="AA293">
            <v>0.32</v>
          </cell>
          <cell r="AB293">
            <v>0.32</v>
          </cell>
          <cell r="AC293">
            <v>0.32</v>
          </cell>
          <cell r="AD293">
            <v>0.32</v>
          </cell>
          <cell r="AE293">
            <v>0.32</v>
          </cell>
          <cell r="AF293">
            <v>0.32</v>
          </cell>
          <cell r="AG293">
            <v>0.32</v>
          </cell>
          <cell r="AH293">
            <v>0.32</v>
          </cell>
          <cell r="AI293">
            <v>0.32</v>
          </cell>
          <cell r="AJ293">
            <v>0.32</v>
          </cell>
          <cell r="AK293">
            <v>0.32</v>
          </cell>
          <cell r="AL293">
            <v>0.32</v>
          </cell>
          <cell r="AM293">
            <v>0.32</v>
          </cell>
          <cell r="AN293">
            <v>0.32</v>
          </cell>
          <cell r="AO293">
            <v>0.32</v>
          </cell>
          <cell r="AP293">
            <v>0.32</v>
          </cell>
          <cell r="AQ293">
            <v>0.32</v>
          </cell>
          <cell r="AR293">
            <v>0.32</v>
          </cell>
          <cell r="AS293">
            <v>0.32</v>
          </cell>
          <cell r="AT293">
            <v>0.32</v>
          </cell>
          <cell r="AU293">
            <v>0.32</v>
          </cell>
          <cell r="AV293">
            <v>0.32</v>
          </cell>
          <cell r="AW293">
            <v>0.32</v>
          </cell>
          <cell r="AX293">
            <v>0.32</v>
          </cell>
          <cell r="AY293">
            <v>0.32</v>
          </cell>
          <cell r="BB293" t="e">
            <v>#N/A</v>
          </cell>
        </row>
        <row r="294">
          <cell r="A294" t="str">
            <v>EF_NH3_storage_solid_Non-dairy cattle (calves)</v>
          </cell>
          <cell r="B294" t="str">
            <v>-</v>
          </cell>
          <cell r="C294" t="str">
            <v>EF_NH3_storage_solid</v>
          </cell>
          <cell r="D294" t="str">
            <v>NH3-N</v>
          </cell>
          <cell r="E294" t="str">
            <v>Non-dairy cattle (calves)</v>
          </cell>
          <cell r="F294" t="str">
            <v>Fraction TAN</v>
          </cell>
          <cell r="G294" t="str">
            <v>D</v>
          </cell>
          <cell r="H294" t="str">
            <v>-</v>
          </cell>
          <cell r="I294" t="str">
            <v>Table 3.9, 3B, EMEP/EEA Guidebook 2019 - no default, assuming the same as non-dairy cattle</v>
          </cell>
          <cell r="K294">
            <v>0.32</v>
          </cell>
          <cell r="L294">
            <v>0.32</v>
          </cell>
          <cell r="M294">
            <v>0.32</v>
          </cell>
          <cell r="N294">
            <v>0.32</v>
          </cell>
          <cell r="O294">
            <v>0.32</v>
          </cell>
          <cell r="P294">
            <v>0.32</v>
          </cell>
          <cell r="Q294">
            <v>0.32</v>
          </cell>
          <cell r="R294">
            <v>0.32</v>
          </cell>
          <cell r="S294">
            <v>0.32</v>
          </cell>
          <cell r="T294">
            <v>0.32</v>
          </cell>
          <cell r="U294">
            <v>0.32</v>
          </cell>
          <cell r="V294">
            <v>0.32</v>
          </cell>
          <cell r="W294">
            <v>0.32</v>
          </cell>
          <cell r="X294">
            <v>0.32</v>
          </cell>
          <cell r="Y294">
            <v>0.32</v>
          </cell>
          <cell r="Z294">
            <v>0.32</v>
          </cell>
          <cell r="AA294">
            <v>0.32</v>
          </cell>
          <cell r="AB294">
            <v>0.32</v>
          </cell>
          <cell r="AC294">
            <v>0.32</v>
          </cell>
          <cell r="AD294">
            <v>0.32</v>
          </cell>
          <cell r="AE294">
            <v>0.32</v>
          </cell>
          <cell r="AF294">
            <v>0.32</v>
          </cell>
          <cell r="AG294">
            <v>0.32</v>
          </cell>
          <cell r="AH294">
            <v>0.32</v>
          </cell>
          <cell r="AI294">
            <v>0.32</v>
          </cell>
          <cell r="AJ294">
            <v>0.32</v>
          </cell>
          <cell r="AK294">
            <v>0.32</v>
          </cell>
          <cell r="AL294">
            <v>0.32</v>
          </cell>
          <cell r="AM294">
            <v>0.32</v>
          </cell>
          <cell r="AN294">
            <v>0.32</v>
          </cell>
          <cell r="AO294">
            <v>0.32</v>
          </cell>
          <cell r="AP294">
            <v>0.32</v>
          </cell>
          <cell r="AQ294">
            <v>0.32</v>
          </cell>
          <cell r="AR294">
            <v>0.32</v>
          </cell>
          <cell r="AS294">
            <v>0.32</v>
          </cell>
          <cell r="AT294">
            <v>0.32</v>
          </cell>
          <cell r="AU294">
            <v>0.32</v>
          </cell>
          <cell r="AV294">
            <v>0.32</v>
          </cell>
          <cell r="AW294">
            <v>0.32</v>
          </cell>
          <cell r="AX294">
            <v>0.32</v>
          </cell>
          <cell r="AY294">
            <v>0.32</v>
          </cell>
          <cell r="BB294" t="e">
            <v>#N/A</v>
          </cell>
        </row>
        <row r="295">
          <cell r="A295" t="str">
            <v>EF_NH3_storage_solid_Sheep</v>
          </cell>
          <cell r="B295" t="str">
            <v>-</v>
          </cell>
          <cell r="C295" t="str">
            <v>EF_NH3_storage_solid</v>
          </cell>
          <cell r="D295" t="str">
            <v>NH3-N</v>
          </cell>
          <cell r="E295" t="str">
            <v>Sheep</v>
          </cell>
          <cell r="F295" t="str">
            <v>Fraction TAN</v>
          </cell>
          <cell r="G295" t="str">
            <v>D</v>
          </cell>
          <cell r="H295" t="str">
            <v>-</v>
          </cell>
          <cell r="I295" t="str">
            <v>Table 3.9, 3B, EMEP/EEA Guidebook 2019</v>
          </cell>
          <cell r="K295">
            <v>0.32</v>
          </cell>
          <cell r="L295">
            <v>0.32</v>
          </cell>
          <cell r="M295">
            <v>0.32</v>
          </cell>
          <cell r="N295">
            <v>0.32</v>
          </cell>
          <cell r="O295">
            <v>0.32</v>
          </cell>
          <cell r="P295">
            <v>0.32</v>
          </cell>
          <cell r="Q295">
            <v>0.32</v>
          </cell>
          <cell r="R295">
            <v>0.32</v>
          </cell>
          <cell r="S295">
            <v>0.32</v>
          </cell>
          <cell r="T295">
            <v>0.32</v>
          </cell>
          <cell r="U295">
            <v>0.32</v>
          </cell>
          <cell r="V295">
            <v>0.32</v>
          </cell>
          <cell r="W295">
            <v>0.32</v>
          </cell>
          <cell r="X295">
            <v>0.32</v>
          </cell>
          <cell r="Y295">
            <v>0.32</v>
          </cell>
          <cell r="Z295">
            <v>0.32</v>
          </cell>
          <cell r="AA295">
            <v>0.32</v>
          </cell>
          <cell r="AB295">
            <v>0.32</v>
          </cell>
          <cell r="AC295">
            <v>0.32</v>
          </cell>
          <cell r="AD295">
            <v>0.32</v>
          </cell>
          <cell r="AE295">
            <v>0.32</v>
          </cell>
          <cell r="AF295">
            <v>0.32</v>
          </cell>
          <cell r="AG295">
            <v>0.32</v>
          </cell>
          <cell r="AH295">
            <v>0.32</v>
          </cell>
          <cell r="AI295">
            <v>0.32</v>
          </cell>
          <cell r="AJ295">
            <v>0.32</v>
          </cell>
          <cell r="AK295">
            <v>0.32</v>
          </cell>
          <cell r="AL295">
            <v>0.32</v>
          </cell>
          <cell r="AM295">
            <v>0.32</v>
          </cell>
          <cell r="AN295">
            <v>0.32</v>
          </cell>
          <cell r="AO295">
            <v>0.32</v>
          </cell>
          <cell r="AP295">
            <v>0.32</v>
          </cell>
          <cell r="AQ295">
            <v>0.32</v>
          </cell>
          <cell r="AR295">
            <v>0.32</v>
          </cell>
          <cell r="AS295">
            <v>0.32</v>
          </cell>
          <cell r="AT295">
            <v>0.32</v>
          </cell>
          <cell r="AU295">
            <v>0.32</v>
          </cell>
          <cell r="AV295">
            <v>0.32</v>
          </cell>
          <cell r="AW295">
            <v>0.32</v>
          </cell>
          <cell r="AX295">
            <v>0.32</v>
          </cell>
          <cell r="AY295">
            <v>0.32</v>
          </cell>
          <cell r="BB295" t="e">
            <v>#N/A</v>
          </cell>
        </row>
        <row r="296">
          <cell r="A296" t="str">
            <v>EF_NH3_storage_solid_Swine (finishing pigs)</v>
          </cell>
          <cell r="B296" t="str">
            <v>-</v>
          </cell>
          <cell r="C296" t="str">
            <v>EF_NH3_storage_solid</v>
          </cell>
          <cell r="D296" t="str">
            <v>NH3-N</v>
          </cell>
          <cell r="E296" t="str">
            <v>Swine (finishing pigs)</v>
          </cell>
          <cell r="F296" t="str">
            <v>Fraction TAN</v>
          </cell>
          <cell r="G296" t="str">
            <v>D</v>
          </cell>
          <cell r="H296" t="str">
            <v>-</v>
          </cell>
          <cell r="I296" t="str">
            <v>Table 3.9, 3B, EMEP/EEA Guidebook 2019</v>
          </cell>
          <cell r="K296">
            <v>0.28999999999999998</v>
          </cell>
          <cell r="L296">
            <v>0.28999999999999998</v>
          </cell>
          <cell r="M296">
            <v>0.28999999999999998</v>
          </cell>
          <cell r="N296">
            <v>0.28999999999999998</v>
          </cell>
          <cell r="O296">
            <v>0.28999999999999998</v>
          </cell>
          <cell r="P296">
            <v>0.28999999999999998</v>
          </cell>
          <cell r="Q296">
            <v>0.28999999999999998</v>
          </cell>
          <cell r="R296">
            <v>0.28999999999999998</v>
          </cell>
          <cell r="S296">
            <v>0.28999999999999998</v>
          </cell>
          <cell r="T296">
            <v>0.28999999999999998</v>
          </cell>
          <cell r="U296">
            <v>0.28999999999999998</v>
          </cell>
          <cell r="V296">
            <v>0.28999999999999998</v>
          </cell>
          <cell r="W296">
            <v>0.28999999999999998</v>
          </cell>
          <cell r="X296">
            <v>0.28999999999999998</v>
          </cell>
          <cell r="Y296">
            <v>0.28999999999999998</v>
          </cell>
          <cell r="Z296">
            <v>0.28999999999999998</v>
          </cell>
          <cell r="AA296">
            <v>0.28999999999999998</v>
          </cell>
          <cell r="AB296">
            <v>0.28999999999999998</v>
          </cell>
          <cell r="AC296">
            <v>0.28999999999999998</v>
          </cell>
          <cell r="AD296">
            <v>0.28999999999999998</v>
          </cell>
          <cell r="AE296">
            <v>0.28999999999999998</v>
          </cell>
          <cell r="AF296">
            <v>0.28999999999999998</v>
          </cell>
          <cell r="AG296">
            <v>0.28999999999999998</v>
          </cell>
          <cell r="AH296">
            <v>0.28999999999999998</v>
          </cell>
          <cell r="AI296">
            <v>0.28999999999999998</v>
          </cell>
          <cell r="AJ296">
            <v>0.28999999999999998</v>
          </cell>
          <cell r="AK296">
            <v>0.28999999999999998</v>
          </cell>
          <cell r="AL296">
            <v>0.28999999999999998</v>
          </cell>
          <cell r="AM296">
            <v>0.28999999999999998</v>
          </cell>
          <cell r="AN296">
            <v>0.28999999999999998</v>
          </cell>
          <cell r="AO296">
            <v>0.28999999999999998</v>
          </cell>
          <cell r="AP296">
            <v>0.28999999999999998</v>
          </cell>
          <cell r="AQ296">
            <v>0.28999999999999998</v>
          </cell>
          <cell r="AR296">
            <v>0.28999999999999998</v>
          </cell>
          <cell r="AS296">
            <v>0.28999999999999998</v>
          </cell>
          <cell r="AT296">
            <v>0.28999999999999998</v>
          </cell>
          <cell r="AU296">
            <v>0.28999999999999998</v>
          </cell>
          <cell r="AV296">
            <v>0.28999999999999998</v>
          </cell>
          <cell r="AW296">
            <v>0.28999999999999998</v>
          </cell>
          <cell r="AX296">
            <v>0.28999999999999998</v>
          </cell>
          <cell r="AY296">
            <v>0.28999999999999998</v>
          </cell>
          <cell r="BB296" t="e">
            <v>#N/A</v>
          </cell>
        </row>
        <row r="297">
          <cell r="A297" t="str">
            <v>EF_NH3_storage_solid_Swine (sows)</v>
          </cell>
          <cell r="B297" t="str">
            <v>-</v>
          </cell>
          <cell r="C297" t="str">
            <v>EF_NH3_storage_solid</v>
          </cell>
          <cell r="D297" t="str">
            <v>NH3-N</v>
          </cell>
          <cell r="E297" t="str">
            <v>Swine (sows)</v>
          </cell>
          <cell r="F297" t="str">
            <v>Fraction TAN</v>
          </cell>
          <cell r="G297" t="str">
            <v>D</v>
          </cell>
          <cell r="H297" t="str">
            <v>-</v>
          </cell>
          <cell r="I297" t="str">
            <v>Table 3.9, 3B, EMEP/EEA Guidebook 2019</v>
          </cell>
          <cell r="K297">
            <v>0.28999999999999998</v>
          </cell>
          <cell r="L297">
            <v>0.28999999999999998</v>
          </cell>
          <cell r="M297">
            <v>0.28999999999999998</v>
          </cell>
          <cell r="N297">
            <v>0.28999999999999998</v>
          </cell>
          <cell r="O297">
            <v>0.28999999999999998</v>
          </cell>
          <cell r="P297">
            <v>0.28999999999999998</v>
          </cell>
          <cell r="Q297">
            <v>0.28999999999999998</v>
          </cell>
          <cell r="R297">
            <v>0.28999999999999998</v>
          </cell>
          <cell r="S297">
            <v>0.28999999999999998</v>
          </cell>
          <cell r="T297">
            <v>0.28999999999999998</v>
          </cell>
          <cell r="U297">
            <v>0.28999999999999998</v>
          </cell>
          <cell r="V297">
            <v>0.28999999999999998</v>
          </cell>
          <cell r="W297">
            <v>0.28999999999999998</v>
          </cell>
          <cell r="X297">
            <v>0.28999999999999998</v>
          </cell>
          <cell r="Y297">
            <v>0.28999999999999998</v>
          </cell>
          <cell r="Z297">
            <v>0.28999999999999998</v>
          </cell>
          <cell r="AA297">
            <v>0.28999999999999998</v>
          </cell>
          <cell r="AB297">
            <v>0.28999999999999998</v>
          </cell>
          <cell r="AC297">
            <v>0.28999999999999998</v>
          </cell>
          <cell r="AD297">
            <v>0.28999999999999998</v>
          </cell>
          <cell r="AE297">
            <v>0.28999999999999998</v>
          </cell>
          <cell r="AF297">
            <v>0.28999999999999998</v>
          </cell>
          <cell r="AG297">
            <v>0.28999999999999998</v>
          </cell>
          <cell r="AH297">
            <v>0.28999999999999998</v>
          </cell>
          <cell r="AI297">
            <v>0.28999999999999998</v>
          </cell>
          <cell r="AJ297">
            <v>0.28999999999999998</v>
          </cell>
          <cell r="AK297">
            <v>0.28999999999999998</v>
          </cell>
          <cell r="AL297">
            <v>0.28999999999999998</v>
          </cell>
          <cell r="AM297">
            <v>0.28999999999999998</v>
          </cell>
          <cell r="AN297">
            <v>0.28999999999999998</v>
          </cell>
          <cell r="AO297">
            <v>0.28999999999999998</v>
          </cell>
          <cell r="AP297">
            <v>0.28999999999999998</v>
          </cell>
          <cell r="AQ297">
            <v>0.28999999999999998</v>
          </cell>
          <cell r="AR297">
            <v>0.28999999999999998</v>
          </cell>
          <cell r="AS297">
            <v>0.28999999999999998</v>
          </cell>
          <cell r="AT297">
            <v>0.28999999999999998</v>
          </cell>
          <cell r="AU297">
            <v>0.28999999999999998</v>
          </cell>
          <cell r="AV297">
            <v>0.28999999999999998</v>
          </cell>
          <cell r="AW297">
            <v>0.28999999999999998</v>
          </cell>
          <cell r="AX297">
            <v>0.28999999999999998</v>
          </cell>
          <cell r="AY297">
            <v>0.28999999999999998</v>
          </cell>
          <cell r="BB297" t="e">
            <v>#N/A</v>
          </cell>
        </row>
        <row r="298">
          <cell r="A298" t="str">
            <v>EF_NH3_storage_solid_Buffalo</v>
          </cell>
          <cell r="B298" t="str">
            <v>-</v>
          </cell>
          <cell r="C298" t="str">
            <v>EF_NH3_storage_solid</v>
          </cell>
          <cell r="D298" t="str">
            <v>NH3-N</v>
          </cell>
          <cell r="E298" t="str">
            <v>Buffalo</v>
          </cell>
          <cell r="F298" t="str">
            <v>Fraction TAN</v>
          </cell>
          <cell r="G298" t="str">
            <v>D</v>
          </cell>
          <cell r="H298" t="str">
            <v>-</v>
          </cell>
          <cell r="I298" t="str">
            <v>Table 3.9, 3B, EMEP/EEA Guidebook 2019</v>
          </cell>
          <cell r="K298">
            <v>0.17</v>
          </cell>
          <cell r="L298">
            <v>0.17</v>
          </cell>
          <cell r="M298">
            <v>0.17</v>
          </cell>
          <cell r="N298">
            <v>0.17</v>
          </cell>
          <cell r="O298">
            <v>0.17</v>
          </cell>
          <cell r="P298">
            <v>0.17</v>
          </cell>
          <cell r="Q298">
            <v>0.17</v>
          </cell>
          <cell r="R298">
            <v>0.17</v>
          </cell>
          <cell r="S298">
            <v>0.17</v>
          </cell>
          <cell r="T298">
            <v>0.17</v>
          </cell>
          <cell r="U298">
            <v>0.17</v>
          </cell>
          <cell r="V298">
            <v>0.17</v>
          </cell>
          <cell r="W298">
            <v>0.17</v>
          </cell>
          <cell r="X298">
            <v>0.17</v>
          </cell>
          <cell r="Y298">
            <v>0.17</v>
          </cell>
          <cell r="Z298">
            <v>0.17</v>
          </cell>
          <cell r="AA298">
            <v>0.17</v>
          </cell>
          <cell r="AB298">
            <v>0.17</v>
          </cell>
          <cell r="AC298">
            <v>0.17</v>
          </cell>
          <cell r="AD298">
            <v>0.17</v>
          </cell>
          <cell r="AE298">
            <v>0.17</v>
          </cell>
          <cell r="AF298">
            <v>0.17</v>
          </cell>
          <cell r="AG298">
            <v>0.17</v>
          </cell>
          <cell r="AH298">
            <v>0.17</v>
          </cell>
          <cell r="AI298">
            <v>0.17</v>
          </cell>
          <cell r="AJ298">
            <v>0.17</v>
          </cell>
          <cell r="AK298">
            <v>0.17</v>
          </cell>
          <cell r="AL298">
            <v>0.17</v>
          </cell>
          <cell r="AM298">
            <v>0.17</v>
          </cell>
          <cell r="AN298">
            <v>0.17</v>
          </cell>
          <cell r="AO298">
            <v>0.17</v>
          </cell>
          <cell r="AP298">
            <v>0.17</v>
          </cell>
          <cell r="AQ298">
            <v>0.17</v>
          </cell>
          <cell r="AR298">
            <v>0.17</v>
          </cell>
          <cell r="AS298">
            <v>0.17</v>
          </cell>
          <cell r="AT298">
            <v>0.17</v>
          </cell>
          <cell r="AU298">
            <v>0.17</v>
          </cell>
          <cell r="AV298">
            <v>0.17</v>
          </cell>
          <cell r="AW298">
            <v>0.17</v>
          </cell>
          <cell r="AX298">
            <v>0.17</v>
          </cell>
          <cell r="AY298">
            <v>0.17</v>
          </cell>
          <cell r="BB298" t="e">
            <v>#N/A</v>
          </cell>
        </row>
        <row r="299">
          <cell r="A299" t="str">
            <v>EF_NH3_storage_solid_Goats</v>
          </cell>
          <cell r="B299" t="str">
            <v>-</v>
          </cell>
          <cell r="C299" t="str">
            <v>EF_NH3_storage_solid</v>
          </cell>
          <cell r="D299" t="str">
            <v>NH3-N</v>
          </cell>
          <cell r="E299" t="str">
            <v>Goats</v>
          </cell>
          <cell r="F299" t="str">
            <v>Fraction TAN</v>
          </cell>
          <cell r="G299" t="str">
            <v>D</v>
          </cell>
          <cell r="H299" t="str">
            <v>-</v>
          </cell>
          <cell r="I299" t="str">
            <v>Table 3.9, 3B, EMEP/EEA Guidebook 2019</v>
          </cell>
          <cell r="K299">
            <v>0.28000000000000003</v>
          </cell>
          <cell r="L299">
            <v>0.28000000000000003</v>
          </cell>
          <cell r="M299">
            <v>0.28000000000000003</v>
          </cell>
          <cell r="N299">
            <v>0.28000000000000003</v>
          </cell>
          <cell r="O299">
            <v>0.28000000000000003</v>
          </cell>
          <cell r="P299">
            <v>0.28000000000000003</v>
          </cell>
          <cell r="Q299">
            <v>0.28000000000000003</v>
          </cell>
          <cell r="R299">
            <v>0.28000000000000003</v>
          </cell>
          <cell r="S299">
            <v>0.28000000000000003</v>
          </cell>
          <cell r="T299">
            <v>0.28000000000000003</v>
          </cell>
          <cell r="U299">
            <v>0.28000000000000003</v>
          </cell>
          <cell r="V299">
            <v>0.28000000000000003</v>
          </cell>
          <cell r="W299">
            <v>0.28000000000000003</v>
          </cell>
          <cell r="X299">
            <v>0.28000000000000003</v>
          </cell>
          <cell r="Y299">
            <v>0.28000000000000003</v>
          </cell>
          <cell r="Z299">
            <v>0.28000000000000003</v>
          </cell>
          <cell r="AA299">
            <v>0.28000000000000003</v>
          </cell>
          <cell r="AB299">
            <v>0.28000000000000003</v>
          </cell>
          <cell r="AC299">
            <v>0.28000000000000003</v>
          </cell>
          <cell r="AD299">
            <v>0.28000000000000003</v>
          </cell>
          <cell r="AE299">
            <v>0.28000000000000003</v>
          </cell>
          <cell r="AF299">
            <v>0.28000000000000003</v>
          </cell>
          <cell r="AG299">
            <v>0.28000000000000003</v>
          </cell>
          <cell r="AH299">
            <v>0.28000000000000003</v>
          </cell>
          <cell r="AI299">
            <v>0.28000000000000003</v>
          </cell>
          <cell r="AJ299">
            <v>0.28000000000000003</v>
          </cell>
          <cell r="AK299">
            <v>0.28000000000000003</v>
          </cell>
          <cell r="AL299">
            <v>0.28000000000000003</v>
          </cell>
          <cell r="AM299">
            <v>0.28000000000000003</v>
          </cell>
          <cell r="AN299">
            <v>0.28000000000000003</v>
          </cell>
          <cell r="AO299">
            <v>0.28000000000000003</v>
          </cell>
          <cell r="AP299">
            <v>0.28000000000000003</v>
          </cell>
          <cell r="AQ299">
            <v>0.28000000000000003</v>
          </cell>
          <cell r="AR299">
            <v>0.28000000000000003</v>
          </cell>
          <cell r="AS299">
            <v>0.28000000000000003</v>
          </cell>
          <cell r="AT299">
            <v>0.28000000000000003</v>
          </cell>
          <cell r="AU299">
            <v>0.28000000000000003</v>
          </cell>
          <cell r="AV299">
            <v>0.28000000000000003</v>
          </cell>
          <cell r="AW299">
            <v>0.28000000000000003</v>
          </cell>
          <cell r="AX299">
            <v>0.28000000000000003</v>
          </cell>
          <cell r="AY299">
            <v>0.28000000000000003</v>
          </cell>
          <cell r="BB299" t="e">
            <v>#N/A</v>
          </cell>
        </row>
        <row r="300">
          <cell r="A300" t="str">
            <v>EF_NH3_storage_solid_Horses</v>
          </cell>
          <cell r="B300" t="str">
            <v>-</v>
          </cell>
          <cell r="C300" t="str">
            <v>EF_NH3_storage_solid</v>
          </cell>
          <cell r="D300" t="str">
            <v>NH3-N</v>
          </cell>
          <cell r="E300" t="str">
            <v>Horses</v>
          </cell>
          <cell r="F300" t="str">
            <v>Fraction TAN</v>
          </cell>
          <cell r="G300" t="str">
            <v>D</v>
          </cell>
          <cell r="H300" t="str">
            <v>-</v>
          </cell>
          <cell r="I300" t="str">
            <v>Table 3.9, 3B, EMEP/EEA Guidebook 2019</v>
          </cell>
          <cell r="K300">
            <v>0.35</v>
          </cell>
          <cell r="L300">
            <v>0.35</v>
          </cell>
          <cell r="M300">
            <v>0.35</v>
          </cell>
          <cell r="N300">
            <v>0.35</v>
          </cell>
          <cell r="O300">
            <v>0.35</v>
          </cell>
          <cell r="P300">
            <v>0.35</v>
          </cell>
          <cell r="Q300">
            <v>0.35</v>
          </cell>
          <cell r="R300">
            <v>0.35</v>
          </cell>
          <cell r="S300">
            <v>0.35</v>
          </cell>
          <cell r="T300">
            <v>0.35</v>
          </cell>
          <cell r="U300">
            <v>0.35</v>
          </cell>
          <cell r="V300">
            <v>0.35</v>
          </cell>
          <cell r="W300">
            <v>0.35</v>
          </cell>
          <cell r="X300">
            <v>0.35</v>
          </cell>
          <cell r="Y300">
            <v>0.35</v>
          </cell>
          <cell r="Z300">
            <v>0.35</v>
          </cell>
          <cell r="AA300">
            <v>0.35</v>
          </cell>
          <cell r="AB300">
            <v>0.35</v>
          </cell>
          <cell r="AC300">
            <v>0.35</v>
          </cell>
          <cell r="AD300">
            <v>0.35</v>
          </cell>
          <cell r="AE300">
            <v>0.35</v>
          </cell>
          <cell r="AF300">
            <v>0.35</v>
          </cell>
          <cell r="AG300">
            <v>0.35</v>
          </cell>
          <cell r="AH300">
            <v>0.35</v>
          </cell>
          <cell r="AI300">
            <v>0.35</v>
          </cell>
          <cell r="AJ300">
            <v>0.35</v>
          </cell>
          <cell r="AK300">
            <v>0.35</v>
          </cell>
          <cell r="AL300">
            <v>0.35</v>
          </cell>
          <cell r="AM300">
            <v>0.35</v>
          </cell>
          <cell r="AN300">
            <v>0.35</v>
          </cell>
          <cell r="AO300">
            <v>0.35</v>
          </cell>
          <cell r="AP300">
            <v>0.35</v>
          </cell>
          <cell r="AQ300">
            <v>0.35</v>
          </cell>
          <cell r="AR300">
            <v>0.35</v>
          </cell>
          <cell r="AS300">
            <v>0.35</v>
          </cell>
          <cell r="AT300">
            <v>0.35</v>
          </cell>
          <cell r="AU300">
            <v>0.35</v>
          </cell>
          <cell r="AV300">
            <v>0.35</v>
          </cell>
          <cell r="AW300">
            <v>0.35</v>
          </cell>
          <cell r="AX300">
            <v>0.35</v>
          </cell>
          <cell r="AY300">
            <v>0.35</v>
          </cell>
          <cell r="BB300" t="e">
            <v>#N/A</v>
          </cell>
        </row>
        <row r="301">
          <cell r="A301" t="str">
            <v>EF_NH3_storage_solid_Mules and asses</v>
          </cell>
          <cell r="B301" t="str">
            <v>-</v>
          </cell>
          <cell r="C301" t="str">
            <v>EF_NH3_storage_solid</v>
          </cell>
          <cell r="D301" t="str">
            <v>NH3-N</v>
          </cell>
          <cell r="E301" t="str">
            <v>Mules and asses</v>
          </cell>
          <cell r="F301" t="str">
            <v>Fraction TAN</v>
          </cell>
          <cell r="G301" t="str">
            <v>D</v>
          </cell>
          <cell r="H301" t="str">
            <v>-</v>
          </cell>
          <cell r="I301" t="str">
            <v>Table 3.9, 3B, EMEP/EEA Guidebook 2019</v>
          </cell>
          <cell r="K301">
            <v>0.35</v>
          </cell>
          <cell r="L301">
            <v>0.35</v>
          </cell>
          <cell r="M301">
            <v>0.35</v>
          </cell>
          <cell r="N301">
            <v>0.35</v>
          </cell>
          <cell r="O301">
            <v>0.35</v>
          </cell>
          <cell r="P301">
            <v>0.35</v>
          </cell>
          <cell r="Q301">
            <v>0.35</v>
          </cell>
          <cell r="R301">
            <v>0.35</v>
          </cell>
          <cell r="S301">
            <v>0.35</v>
          </cell>
          <cell r="T301">
            <v>0.35</v>
          </cell>
          <cell r="U301">
            <v>0.35</v>
          </cell>
          <cell r="V301">
            <v>0.35</v>
          </cell>
          <cell r="W301">
            <v>0.35</v>
          </cell>
          <cell r="X301">
            <v>0.35</v>
          </cell>
          <cell r="Y301">
            <v>0.35</v>
          </cell>
          <cell r="Z301">
            <v>0.35</v>
          </cell>
          <cell r="AA301">
            <v>0.35</v>
          </cell>
          <cell r="AB301">
            <v>0.35</v>
          </cell>
          <cell r="AC301">
            <v>0.35</v>
          </cell>
          <cell r="AD301">
            <v>0.35</v>
          </cell>
          <cell r="AE301">
            <v>0.35</v>
          </cell>
          <cell r="AF301">
            <v>0.35</v>
          </cell>
          <cell r="AG301">
            <v>0.35</v>
          </cell>
          <cell r="AH301">
            <v>0.35</v>
          </cell>
          <cell r="AI301">
            <v>0.35</v>
          </cell>
          <cell r="AJ301">
            <v>0.35</v>
          </cell>
          <cell r="AK301">
            <v>0.35</v>
          </cell>
          <cell r="AL301">
            <v>0.35</v>
          </cell>
          <cell r="AM301">
            <v>0.35</v>
          </cell>
          <cell r="AN301">
            <v>0.35</v>
          </cell>
          <cell r="AO301">
            <v>0.35</v>
          </cell>
          <cell r="AP301">
            <v>0.35</v>
          </cell>
          <cell r="AQ301">
            <v>0.35</v>
          </cell>
          <cell r="AR301">
            <v>0.35</v>
          </cell>
          <cell r="AS301">
            <v>0.35</v>
          </cell>
          <cell r="AT301">
            <v>0.35</v>
          </cell>
          <cell r="AU301">
            <v>0.35</v>
          </cell>
          <cell r="AV301">
            <v>0.35</v>
          </cell>
          <cell r="AW301">
            <v>0.35</v>
          </cell>
          <cell r="AX301">
            <v>0.35</v>
          </cell>
          <cell r="AY301">
            <v>0.35</v>
          </cell>
          <cell r="BB301" t="e">
            <v>#N/A</v>
          </cell>
        </row>
        <row r="302">
          <cell r="A302" t="str">
            <v>EF_NH3_storage_solid_Laying hens</v>
          </cell>
          <cell r="B302" t="str">
            <v>-</v>
          </cell>
          <cell r="C302" t="str">
            <v>EF_NH3_storage_solid</v>
          </cell>
          <cell r="D302" t="str">
            <v>NH3-N</v>
          </cell>
          <cell r="E302" t="str">
            <v>Laying hens</v>
          </cell>
          <cell r="F302" t="str">
            <v>Fraction TAN</v>
          </cell>
          <cell r="G302" t="str">
            <v>D</v>
          </cell>
          <cell r="H302" t="str">
            <v>-</v>
          </cell>
          <cell r="I302" t="str">
            <v>Table 3.9, 3B, EMEP/EEA Guidebook 2019</v>
          </cell>
          <cell r="K302">
            <v>0.08</v>
          </cell>
          <cell r="L302">
            <v>0.08</v>
          </cell>
          <cell r="M302">
            <v>0.08</v>
          </cell>
          <cell r="N302">
            <v>0.08</v>
          </cell>
          <cell r="O302">
            <v>0.08</v>
          </cell>
          <cell r="P302">
            <v>0.08</v>
          </cell>
          <cell r="Q302">
            <v>0.08</v>
          </cell>
          <cell r="R302">
            <v>0.08</v>
          </cell>
          <cell r="S302">
            <v>0.08</v>
          </cell>
          <cell r="T302">
            <v>0.08</v>
          </cell>
          <cell r="U302">
            <v>0.08</v>
          </cell>
          <cell r="V302">
            <v>0.08</v>
          </cell>
          <cell r="W302">
            <v>0.08</v>
          </cell>
          <cell r="X302">
            <v>0.08</v>
          </cell>
          <cell r="Y302">
            <v>0.08</v>
          </cell>
          <cell r="Z302">
            <v>0.08</v>
          </cell>
          <cell r="AA302">
            <v>0.08</v>
          </cell>
          <cell r="AB302">
            <v>0.08</v>
          </cell>
          <cell r="AC302">
            <v>0.08</v>
          </cell>
          <cell r="AD302">
            <v>0.08</v>
          </cell>
          <cell r="AE302">
            <v>0.08</v>
          </cell>
          <cell r="AF302">
            <v>0.08</v>
          </cell>
          <cell r="AG302">
            <v>0.08</v>
          </cell>
          <cell r="AH302">
            <v>0.08</v>
          </cell>
          <cell r="AI302">
            <v>0.08</v>
          </cell>
          <cell r="AJ302">
            <v>0.08</v>
          </cell>
          <cell r="AK302">
            <v>0.08</v>
          </cell>
          <cell r="AL302">
            <v>0.08</v>
          </cell>
          <cell r="AM302">
            <v>0.08</v>
          </cell>
          <cell r="AN302">
            <v>0.08</v>
          </cell>
          <cell r="AO302">
            <v>0.08</v>
          </cell>
          <cell r="AP302">
            <v>0.08</v>
          </cell>
          <cell r="AQ302">
            <v>0.08</v>
          </cell>
          <cell r="AR302">
            <v>0.08</v>
          </cell>
          <cell r="AS302">
            <v>0.08</v>
          </cell>
          <cell r="AT302">
            <v>0.08</v>
          </cell>
          <cell r="AU302">
            <v>0.08</v>
          </cell>
          <cell r="AV302">
            <v>0.08</v>
          </cell>
          <cell r="AW302">
            <v>0.08</v>
          </cell>
          <cell r="AX302">
            <v>0.08</v>
          </cell>
          <cell r="AY302">
            <v>0.08</v>
          </cell>
          <cell r="BB302" t="e">
            <v>#N/A</v>
          </cell>
        </row>
        <row r="303">
          <cell r="A303" t="str">
            <v>EF_NH3_storage_solid_Broilers</v>
          </cell>
          <cell r="B303" t="str">
            <v>-</v>
          </cell>
          <cell r="C303" t="str">
            <v>EF_NH3_storage_solid</v>
          </cell>
          <cell r="D303" t="str">
            <v>NH3-N</v>
          </cell>
          <cell r="E303" t="str">
            <v>Broilers</v>
          </cell>
          <cell r="F303" t="str">
            <v>Fraction TAN</v>
          </cell>
          <cell r="G303" t="str">
            <v>D</v>
          </cell>
          <cell r="H303" t="str">
            <v>-</v>
          </cell>
          <cell r="I303" t="str">
            <v>Table 3.9, 3B, EMEP/EEA Guidebook 2019</v>
          </cell>
          <cell r="K303">
            <v>0.3</v>
          </cell>
          <cell r="L303">
            <v>0.3</v>
          </cell>
          <cell r="M303">
            <v>0.3</v>
          </cell>
          <cell r="N303">
            <v>0.3</v>
          </cell>
          <cell r="O303">
            <v>0.3</v>
          </cell>
          <cell r="P303">
            <v>0.3</v>
          </cell>
          <cell r="Q303">
            <v>0.3</v>
          </cell>
          <cell r="R303">
            <v>0.3</v>
          </cell>
          <cell r="S303">
            <v>0.3</v>
          </cell>
          <cell r="T303">
            <v>0.3</v>
          </cell>
          <cell r="U303">
            <v>0.3</v>
          </cell>
          <cell r="V303">
            <v>0.3</v>
          </cell>
          <cell r="W303">
            <v>0.3</v>
          </cell>
          <cell r="X303">
            <v>0.3</v>
          </cell>
          <cell r="Y303">
            <v>0.3</v>
          </cell>
          <cell r="Z303">
            <v>0.3</v>
          </cell>
          <cell r="AA303">
            <v>0.3</v>
          </cell>
          <cell r="AB303">
            <v>0.3</v>
          </cell>
          <cell r="AC303">
            <v>0.3</v>
          </cell>
          <cell r="AD303">
            <v>0.3</v>
          </cell>
          <cell r="AE303">
            <v>0.3</v>
          </cell>
          <cell r="AF303">
            <v>0.3</v>
          </cell>
          <cell r="AG303">
            <v>0.3</v>
          </cell>
          <cell r="AH303">
            <v>0.3</v>
          </cell>
          <cell r="AI303">
            <v>0.3</v>
          </cell>
          <cell r="AJ303">
            <v>0.3</v>
          </cell>
          <cell r="AK303">
            <v>0.3</v>
          </cell>
          <cell r="AL303">
            <v>0.3</v>
          </cell>
          <cell r="AM303">
            <v>0.3</v>
          </cell>
          <cell r="AN303">
            <v>0.3</v>
          </cell>
          <cell r="AO303">
            <v>0.3</v>
          </cell>
          <cell r="AP303">
            <v>0.3</v>
          </cell>
          <cell r="AQ303">
            <v>0.3</v>
          </cell>
          <cell r="AR303">
            <v>0.3</v>
          </cell>
          <cell r="AS303">
            <v>0.3</v>
          </cell>
          <cell r="AT303">
            <v>0.3</v>
          </cell>
          <cell r="AU303">
            <v>0.3</v>
          </cell>
          <cell r="AV303">
            <v>0.3</v>
          </cell>
          <cell r="AW303">
            <v>0.3</v>
          </cell>
          <cell r="AX303">
            <v>0.3</v>
          </cell>
          <cell r="AY303">
            <v>0.3</v>
          </cell>
          <cell r="BB303" t="e">
            <v>#N/A</v>
          </cell>
        </row>
        <row r="304">
          <cell r="A304" t="str">
            <v>EF_NH3_storage_solid_Turkeys</v>
          </cell>
          <cell r="B304" t="str">
            <v>-</v>
          </cell>
          <cell r="C304" t="str">
            <v>EF_NH3_storage_solid</v>
          </cell>
          <cell r="D304" t="str">
            <v>NH3-N</v>
          </cell>
          <cell r="E304" t="str">
            <v>Turkeys</v>
          </cell>
          <cell r="F304" t="str">
            <v>Fraction TAN</v>
          </cell>
          <cell r="G304" t="str">
            <v>D</v>
          </cell>
          <cell r="H304" t="str">
            <v>-</v>
          </cell>
          <cell r="I304" t="str">
            <v>Table 3.9, 3B, EMEP/EEA Guidebook 2019</v>
          </cell>
          <cell r="K304">
            <v>0.24</v>
          </cell>
          <cell r="L304">
            <v>0.24</v>
          </cell>
          <cell r="M304">
            <v>0.24</v>
          </cell>
          <cell r="N304">
            <v>0.24</v>
          </cell>
          <cell r="O304">
            <v>0.24</v>
          </cell>
          <cell r="P304">
            <v>0.24</v>
          </cell>
          <cell r="Q304">
            <v>0.24</v>
          </cell>
          <cell r="R304">
            <v>0.24</v>
          </cell>
          <cell r="S304">
            <v>0.24</v>
          </cell>
          <cell r="T304">
            <v>0.24</v>
          </cell>
          <cell r="U304">
            <v>0.24</v>
          </cell>
          <cell r="V304">
            <v>0.24</v>
          </cell>
          <cell r="W304">
            <v>0.24</v>
          </cell>
          <cell r="X304">
            <v>0.24</v>
          </cell>
          <cell r="Y304">
            <v>0.24</v>
          </cell>
          <cell r="Z304">
            <v>0.24</v>
          </cell>
          <cell r="AA304">
            <v>0.24</v>
          </cell>
          <cell r="AB304">
            <v>0.24</v>
          </cell>
          <cell r="AC304">
            <v>0.24</v>
          </cell>
          <cell r="AD304">
            <v>0.24</v>
          </cell>
          <cell r="AE304">
            <v>0.24</v>
          </cell>
          <cell r="AF304">
            <v>0.24</v>
          </cell>
          <cell r="AG304">
            <v>0.24</v>
          </cell>
          <cell r="AH304">
            <v>0.24</v>
          </cell>
          <cell r="AI304">
            <v>0.24</v>
          </cell>
          <cell r="AJ304">
            <v>0.24</v>
          </cell>
          <cell r="AK304">
            <v>0.24</v>
          </cell>
          <cell r="AL304">
            <v>0.24</v>
          </cell>
          <cell r="AM304">
            <v>0.24</v>
          </cell>
          <cell r="AN304">
            <v>0.24</v>
          </cell>
          <cell r="AO304">
            <v>0.24</v>
          </cell>
          <cell r="AP304">
            <v>0.24</v>
          </cell>
          <cell r="AQ304">
            <v>0.24</v>
          </cell>
          <cell r="AR304">
            <v>0.24</v>
          </cell>
          <cell r="AS304">
            <v>0.24</v>
          </cell>
          <cell r="AT304">
            <v>0.24</v>
          </cell>
          <cell r="AU304">
            <v>0.24</v>
          </cell>
          <cell r="AV304">
            <v>0.24</v>
          </cell>
          <cell r="AW304">
            <v>0.24</v>
          </cell>
          <cell r="AX304">
            <v>0.24</v>
          </cell>
          <cell r="AY304">
            <v>0.24</v>
          </cell>
          <cell r="BB304" t="e">
            <v>#N/A</v>
          </cell>
        </row>
        <row r="305">
          <cell r="A305" t="str">
            <v>EF_NH3_storage_solid_Other poultry (ducks)</v>
          </cell>
          <cell r="B305" t="str">
            <v>-</v>
          </cell>
          <cell r="C305" t="str">
            <v>EF_NH3_storage_solid</v>
          </cell>
          <cell r="D305" t="str">
            <v>NH3-N</v>
          </cell>
          <cell r="E305" t="str">
            <v>Other poultry (ducks)</v>
          </cell>
          <cell r="F305" t="str">
            <v>Fraction TAN</v>
          </cell>
          <cell r="G305" t="str">
            <v>D</v>
          </cell>
          <cell r="H305" t="str">
            <v>-</v>
          </cell>
          <cell r="I305" t="str">
            <v>Table 3.9, 3B, EMEP/EEA Guidebook 2019</v>
          </cell>
          <cell r="K305">
            <v>0.24</v>
          </cell>
          <cell r="L305">
            <v>0.24</v>
          </cell>
          <cell r="M305">
            <v>0.24</v>
          </cell>
          <cell r="N305">
            <v>0.24</v>
          </cell>
          <cell r="O305">
            <v>0.24</v>
          </cell>
          <cell r="P305">
            <v>0.24</v>
          </cell>
          <cell r="Q305">
            <v>0.24</v>
          </cell>
          <cell r="R305">
            <v>0.24</v>
          </cell>
          <cell r="S305">
            <v>0.24</v>
          </cell>
          <cell r="T305">
            <v>0.24</v>
          </cell>
          <cell r="U305">
            <v>0.24</v>
          </cell>
          <cell r="V305">
            <v>0.24</v>
          </cell>
          <cell r="W305">
            <v>0.24</v>
          </cell>
          <cell r="X305">
            <v>0.24</v>
          </cell>
          <cell r="Y305">
            <v>0.24</v>
          </cell>
          <cell r="Z305">
            <v>0.24</v>
          </cell>
          <cell r="AA305">
            <v>0.24</v>
          </cell>
          <cell r="AB305">
            <v>0.24</v>
          </cell>
          <cell r="AC305">
            <v>0.24</v>
          </cell>
          <cell r="AD305">
            <v>0.24</v>
          </cell>
          <cell r="AE305">
            <v>0.24</v>
          </cell>
          <cell r="AF305">
            <v>0.24</v>
          </cell>
          <cell r="AG305">
            <v>0.24</v>
          </cell>
          <cell r="AH305">
            <v>0.24</v>
          </cell>
          <cell r="AI305">
            <v>0.24</v>
          </cell>
          <cell r="AJ305">
            <v>0.24</v>
          </cell>
          <cell r="AK305">
            <v>0.24</v>
          </cell>
          <cell r="AL305">
            <v>0.24</v>
          </cell>
          <cell r="AM305">
            <v>0.24</v>
          </cell>
          <cell r="AN305">
            <v>0.24</v>
          </cell>
          <cell r="AO305">
            <v>0.24</v>
          </cell>
          <cell r="AP305">
            <v>0.24</v>
          </cell>
          <cell r="AQ305">
            <v>0.24</v>
          </cell>
          <cell r="AR305">
            <v>0.24</v>
          </cell>
          <cell r="AS305">
            <v>0.24</v>
          </cell>
          <cell r="AT305">
            <v>0.24</v>
          </cell>
          <cell r="AU305">
            <v>0.24</v>
          </cell>
          <cell r="AV305">
            <v>0.24</v>
          </cell>
          <cell r="AW305">
            <v>0.24</v>
          </cell>
          <cell r="AX305">
            <v>0.24</v>
          </cell>
          <cell r="AY305">
            <v>0.24</v>
          </cell>
          <cell r="BB305" t="e">
            <v>#N/A</v>
          </cell>
        </row>
        <row r="306">
          <cell r="A306" t="str">
            <v>EF_NH3_storage_solid_Other poultry (geese)</v>
          </cell>
          <cell r="B306" t="str">
            <v>-</v>
          </cell>
          <cell r="C306" t="str">
            <v>EF_NH3_storage_solid</v>
          </cell>
          <cell r="D306" t="str">
            <v>NH3-N</v>
          </cell>
          <cell r="E306" t="str">
            <v>Other poultry (geese)</v>
          </cell>
          <cell r="F306" t="str">
            <v>Fraction TAN</v>
          </cell>
          <cell r="G306" t="str">
            <v>D</v>
          </cell>
          <cell r="H306" t="str">
            <v>-</v>
          </cell>
          <cell r="I306" t="str">
            <v>Table 3.9, 3B, EMEP/EEA Guidebook 2019</v>
          </cell>
          <cell r="K306">
            <v>0.16</v>
          </cell>
          <cell r="L306">
            <v>0.16</v>
          </cell>
          <cell r="M306">
            <v>0.16</v>
          </cell>
          <cell r="N306">
            <v>0.16</v>
          </cell>
          <cell r="O306">
            <v>0.16</v>
          </cell>
          <cell r="P306">
            <v>0.16</v>
          </cell>
          <cell r="Q306">
            <v>0.16</v>
          </cell>
          <cell r="R306">
            <v>0.16</v>
          </cell>
          <cell r="S306">
            <v>0.16</v>
          </cell>
          <cell r="T306">
            <v>0.16</v>
          </cell>
          <cell r="U306">
            <v>0.16</v>
          </cell>
          <cell r="V306">
            <v>0.16</v>
          </cell>
          <cell r="W306">
            <v>0.16</v>
          </cell>
          <cell r="X306">
            <v>0.16</v>
          </cell>
          <cell r="Y306">
            <v>0.16</v>
          </cell>
          <cell r="Z306">
            <v>0.16</v>
          </cell>
          <cell r="AA306">
            <v>0.16</v>
          </cell>
          <cell r="AB306">
            <v>0.16</v>
          </cell>
          <cell r="AC306">
            <v>0.16</v>
          </cell>
          <cell r="AD306">
            <v>0.16</v>
          </cell>
          <cell r="AE306">
            <v>0.16</v>
          </cell>
          <cell r="AF306">
            <v>0.16</v>
          </cell>
          <cell r="AG306">
            <v>0.16</v>
          </cell>
          <cell r="AH306">
            <v>0.16</v>
          </cell>
          <cell r="AI306">
            <v>0.16</v>
          </cell>
          <cell r="AJ306">
            <v>0.16</v>
          </cell>
          <cell r="AK306">
            <v>0.16</v>
          </cell>
          <cell r="AL306">
            <v>0.16</v>
          </cell>
          <cell r="AM306">
            <v>0.16</v>
          </cell>
          <cell r="AN306">
            <v>0.16</v>
          </cell>
          <cell r="AO306">
            <v>0.16</v>
          </cell>
          <cell r="AP306">
            <v>0.16</v>
          </cell>
          <cell r="AQ306">
            <v>0.16</v>
          </cell>
          <cell r="AR306">
            <v>0.16</v>
          </cell>
          <cell r="AS306">
            <v>0.16</v>
          </cell>
          <cell r="AT306">
            <v>0.16</v>
          </cell>
          <cell r="AU306">
            <v>0.16</v>
          </cell>
          <cell r="AV306">
            <v>0.16</v>
          </cell>
          <cell r="AW306">
            <v>0.16</v>
          </cell>
          <cell r="AX306">
            <v>0.16</v>
          </cell>
          <cell r="AY306">
            <v>0.16</v>
          </cell>
          <cell r="BB306" t="e">
            <v>#N/A</v>
          </cell>
        </row>
        <row r="307">
          <cell r="A307" t="str">
            <v>EF_NH3_storage_solid_Other animals (fur animals)</v>
          </cell>
          <cell r="B307" t="str">
            <v>-</v>
          </cell>
          <cell r="C307" t="str">
            <v>EF_NH3_storage_solid</v>
          </cell>
          <cell r="D307" t="str">
            <v>NH3-N</v>
          </cell>
          <cell r="E307" t="str">
            <v>Other animals (fur animals)</v>
          </cell>
          <cell r="F307" t="str">
            <v>Fraction TAN</v>
          </cell>
          <cell r="G307" t="str">
            <v>D</v>
          </cell>
          <cell r="H307" t="str">
            <v>-</v>
          </cell>
          <cell r="I307" t="str">
            <v>Table 3.9, 3B, EMEP/EEA Guidebook 2019</v>
          </cell>
          <cell r="K307">
            <v>0.09</v>
          </cell>
          <cell r="L307">
            <v>0.09</v>
          </cell>
          <cell r="M307">
            <v>0.09</v>
          </cell>
          <cell r="N307">
            <v>0.09</v>
          </cell>
          <cell r="O307">
            <v>0.09</v>
          </cell>
          <cell r="P307">
            <v>0.09</v>
          </cell>
          <cell r="Q307">
            <v>0.09</v>
          </cell>
          <cell r="R307">
            <v>0.09</v>
          </cell>
          <cell r="S307">
            <v>0.09</v>
          </cell>
          <cell r="T307">
            <v>0.09</v>
          </cell>
          <cell r="U307">
            <v>0.09</v>
          </cell>
          <cell r="V307">
            <v>0.09</v>
          </cell>
          <cell r="W307">
            <v>0.09</v>
          </cell>
          <cell r="X307">
            <v>0.09</v>
          </cell>
          <cell r="Y307">
            <v>0.09</v>
          </cell>
          <cell r="Z307">
            <v>0.09</v>
          </cell>
          <cell r="AA307">
            <v>0.09</v>
          </cell>
          <cell r="AB307">
            <v>0.09</v>
          </cell>
          <cell r="AC307">
            <v>0.09</v>
          </cell>
          <cell r="AD307">
            <v>0.09</v>
          </cell>
          <cell r="AE307">
            <v>0.09</v>
          </cell>
          <cell r="AF307">
            <v>0.09</v>
          </cell>
          <cell r="AG307">
            <v>0.09</v>
          </cell>
          <cell r="AH307">
            <v>0.09</v>
          </cell>
          <cell r="AI307">
            <v>0.09</v>
          </cell>
          <cell r="AJ307">
            <v>0.09</v>
          </cell>
          <cell r="AK307">
            <v>0.09</v>
          </cell>
          <cell r="AL307">
            <v>0.09</v>
          </cell>
          <cell r="AM307">
            <v>0.09</v>
          </cell>
          <cell r="AN307">
            <v>0.09</v>
          </cell>
          <cell r="AO307">
            <v>0.09</v>
          </cell>
          <cell r="AP307">
            <v>0.09</v>
          </cell>
          <cell r="AQ307">
            <v>0.09</v>
          </cell>
          <cell r="AR307">
            <v>0.09</v>
          </cell>
          <cell r="AS307">
            <v>0.09</v>
          </cell>
          <cell r="AT307">
            <v>0.09</v>
          </cell>
          <cell r="AU307">
            <v>0.09</v>
          </cell>
          <cell r="AV307">
            <v>0.09</v>
          </cell>
          <cell r="AW307">
            <v>0.09</v>
          </cell>
          <cell r="AX307">
            <v>0.09</v>
          </cell>
          <cell r="AY307">
            <v>0.09</v>
          </cell>
          <cell r="BB307" t="e">
            <v>#N/A</v>
          </cell>
        </row>
        <row r="308">
          <cell r="A308" t="str">
            <v>EF NH3 application, slurry</v>
          </cell>
        </row>
        <row r="309">
          <cell r="A309" t="str">
            <v>EF_NH3_applic_slurry_Dairy cattle</v>
          </cell>
          <cell r="B309" t="str">
            <v>-</v>
          </cell>
          <cell r="C309" t="str">
            <v>EF_NH3_applic_slurry</v>
          </cell>
          <cell r="D309" t="str">
            <v>NH3-N</v>
          </cell>
          <cell r="E309" t="str">
            <v>Dairy cattle</v>
          </cell>
          <cell r="F309" t="str">
            <v>Fraction TAN</v>
          </cell>
          <cell r="G309" t="str">
            <v>cs</v>
          </cell>
          <cell r="H309" t="str">
            <v>-</v>
          </cell>
          <cell r="I309" t="str">
            <v>sheet Abatement effects</v>
          </cell>
          <cell r="K309">
            <v>0.55000000000000004</v>
          </cell>
          <cell r="L309">
            <v>0.54165203087379632</v>
          </cell>
          <cell r="M309">
            <v>0.53330406174759259</v>
          </cell>
          <cell r="N309">
            <v>0.52495609262138876</v>
          </cell>
          <cell r="O309">
            <v>0.51660812349518515</v>
          </cell>
          <cell r="P309">
            <v>0.50826015436898142</v>
          </cell>
          <cell r="Q309">
            <v>0.49991218524277758</v>
          </cell>
          <cell r="R309">
            <v>0.49156421611657392</v>
          </cell>
          <cell r="S309">
            <v>0.48321624699037019</v>
          </cell>
          <cell r="T309">
            <v>0.47486827786416652</v>
          </cell>
          <cell r="U309">
            <v>0.4665203087379628</v>
          </cell>
          <cell r="V309">
            <v>0.45817233961175907</v>
          </cell>
          <cell r="W309">
            <v>0.4498243704855554</v>
          </cell>
          <cell r="X309">
            <v>0.44147640135935168</v>
          </cell>
          <cell r="Y309">
            <v>0.4331284322331479</v>
          </cell>
          <cell r="Z309">
            <v>0.42478046310694412</v>
          </cell>
          <cell r="AA309">
            <v>0.41643249398074045</v>
          </cell>
          <cell r="AB309">
            <v>0.40808452485453667</v>
          </cell>
          <cell r="AC309">
            <v>0.399736555728333</v>
          </cell>
          <cell r="AD309">
            <v>0.39138858660212927</v>
          </cell>
          <cell r="AE309">
            <v>0.38304061747592544</v>
          </cell>
          <cell r="AF309">
            <v>0.37469264834972182</v>
          </cell>
          <cell r="AG309">
            <v>0.36634467922351804</v>
          </cell>
          <cell r="AH309">
            <v>0.35799671009731443</v>
          </cell>
          <cell r="AI309">
            <v>0.34964874097111065</v>
          </cell>
          <cell r="AJ309">
            <v>0.34130077184490681</v>
          </cell>
          <cell r="AK309">
            <v>0.33295280271870314</v>
          </cell>
          <cell r="AL309">
            <v>0.33121601777332538</v>
          </cell>
          <cell r="AM309">
            <v>0.32947923282794772</v>
          </cell>
          <cell r="AN309">
            <v>0.32774244788257001</v>
          </cell>
          <cell r="AO309">
            <v>0.32600566293719224</v>
          </cell>
          <cell r="AP309">
            <v>0.32600566293719224</v>
          </cell>
          <cell r="AQ309">
            <v>0.32600566293719224</v>
          </cell>
          <cell r="AR309">
            <v>0.32600566293719224</v>
          </cell>
          <cell r="AS309">
            <v>0.32600566293719224</v>
          </cell>
          <cell r="AT309">
            <v>0.32600566293719224</v>
          </cell>
          <cell r="AU309">
            <v>0.31938178010621376</v>
          </cell>
          <cell r="AV309">
            <v>0.31938178010621376</v>
          </cell>
          <cell r="AW309">
            <v>0.31938178010621376</v>
          </cell>
          <cell r="AX309">
            <v>0.31938178010621376</v>
          </cell>
          <cell r="AY309">
            <v>0.31938178010621376</v>
          </cell>
          <cell r="BB309" t="str">
            <v>[enter country-specific value</v>
          </cell>
        </row>
        <row r="310">
          <cell r="A310" t="str">
            <v>EF_NH3_applic_slurry_Non-dairy cattle</v>
          </cell>
          <cell r="B310" t="str">
            <v>-</v>
          </cell>
          <cell r="C310" t="str">
            <v>EF_NH3_applic_slurry</v>
          </cell>
          <cell r="D310" t="str">
            <v>NH3-N</v>
          </cell>
          <cell r="E310" t="str">
            <v>Non-dairy cattle</v>
          </cell>
          <cell r="F310" t="str">
            <v>Fraction TAN</v>
          </cell>
          <cell r="G310" t="str">
            <v>cs</v>
          </cell>
          <cell r="H310" t="str">
            <v>-</v>
          </cell>
          <cell r="I310" t="str">
            <v>sheet Abatement effects</v>
          </cell>
          <cell r="K310">
            <v>0.55000000000000004</v>
          </cell>
          <cell r="L310">
            <v>0.54165203087379632</v>
          </cell>
          <cell r="M310">
            <v>0.53330406174759259</v>
          </cell>
          <cell r="N310">
            <v>0.52495609262138876</v>
          </cell>
          <cell r="O310">
            <v>0.51660812349518515</v>
          </cell>
          <cell r="P310">
            <v>0.50826015436898142</v>
          </cell>
          <cell r="Q310">
            <v>0.49991218524277758</v>
          </cell>
          <cell r="R310">
            <v>0.49156421611657392</v>
          </cell>
          <cell r="S310">
            <v>0.48321624699037019</v>
          </cell>
          <cell r="T310">
            <v>0.47486827786416652</v>
          </cell>
          <cell r="U310">
            <v>0.4665203087379628</v>
          </cell>
          <cell r="V310">
            <v>0.45817233961175907</v>
          </cell>
          <cell r="W310">
            <v>0.4498243704855554</v>
          </cell>
          <cell r="X310">
            <v>0.44147640135935168</v>
          </cell>
          <cell r="Y310">
            <v>0.4331284322331479</v>
          </cell>
          <cell r="Z310">
            <v>0.42478046310694412</v>
          </cell>
          <cell r="AA310">
            <v>0.41643249398074045</v>
          </cell>
          <cell r="AB310">
            <v>0.40808452485453667</v>
          </cell>
          <cell r="AC310">
            <v>0.399736555728333</v>
          </cell>
          <cell r="AD310">
            <v>0.39138858660212927</v>
          </cell>
          <cell r="AE310">
            <v>0.38304061747592544</v>
          </cell>
          <cell r="AF310">
            <v>0.37469264834972182</v>
          </cell>
          <cell r="AG310">
            <v>0.36634467922351804</v>
          </cell>
          <cell r="AH310">
            <v>0.35799671009731443</v>
          </cell>
          <cell r="AI310">
            <v>0.34964874097111065</v>
          </cell>
          <cell r="AJ310">
            <v>0.34130077184490681</v>
          </cell>
          <cell r="AK310">
            <v>0.33295280271870314</v>
          </cell>
          <cell r="AL310">
            <v>0.33121601777332538</v>
          </cell>
          <cell r="AM310">
            <v>0.32947923282794772</v>
          </cell>
          <cell r="AN310">
            <v>0.32774244788257001</v>
          </cell>
          <cell r="AO310">
            <v>0.32600566293719224</v>
          </cell>
          <cell r="AP310">
            <v>0.32600566293719224</v>
          </cell>
          <cell r="AQ310">
            <v>0.32600566293719224</v>
          </cell>
          <cell r="AR310">
            <v>0.32600566293719224</v>
          </cell>
          <cell r="AS310">
            <v>0.32600566293719224</v>
          </cell>
          <cell r="AT310">
            <v>0.32600566293719224</v>
          </cell>
          <cell r="AU310">
            <v>0.31938178010621376</v>
          </cell>
          <cell r="AV310">
            <v>0.31938178010621376</v>
          </cell>
          <cell r="AW310">
            <v>0.31938178010621376</v>
          </cell>
          <cell r="AX310">
            <v>0.31938178010621376</v>
          </cell>
          <cell r="AY310">
            <v>0.31938178010621376</v>
          </cell>
          <cell r="BB310" t="str">
            <v>[enter country-specific value</v>
          </cell>
        </row>
        <row r="311">
          <cell r="A311" t="str">
            <v>EF_NH3_applic_slurry_Non-dairy cattle (calves)</v>
          </cell>
          <cell r="B311" t="str">
            <v>-</v>
          </cell>
          <cell r="C311" t="str">
            <v>EF_NH3_applic_slurry</v>
          </cell>
          <cell r="D311" t="str">
            <v>NH3-N</v>
          </cell>
          <cell r="E311" t="str">
            <v>Non-dairy cattle (calves)</v>
          </cell>
          <cell r="F311" t="str">
            <v>Fraction TAN</v>
          </cell>
          <cell r="G311" t="str">
            <v>D</v>
          </cell>
          <cell r="H311" t="str">
            <v>-</v>
          </cell>
          <cell r="I311" t="str">
            <v>Table 3.9, 3B, EMEP/EEA Guidebook 2019 - no default, assuming the same as non-dairy cattle</v>
          </cell>
          <cell r="K311">
            <v>0.55000000000000004</v>
          </cell>
          <cell r="L311">
            <v>0.55000000000000004</v>
          </cell>
          <cell r="M311">
            <v>0.55000000000000004</v>
          </cell>
          <cell r="N311">
            <v>0.55000000000000004</v>
          </cell>
          <cell r="O311">
            <v>0.55000000000000004</v>
          </cell>
          <cell r="P311">
            <v>0.55000000000000004</v>
          </cell>
          <cell r="Q311">
            <v>0.55000000000000004</v>
          </cell>
          <cell r="R311">
            <v>0.55000000000000004</v>
          </cell>
          <cell r="S311">
            <v>0.55000000000000004</v>
          </cell>
          <cell r="T311">
            <v>0.55000000000000004</v>
          </cell>
          <cell r="U311">
            <v>0.55000000000000004</v>
          </cell>
          <cell r="V311">
            <v>0.55000000000000004</v>
          </cell>
          <cell r="W311">
            <v>0.55000000000000004</v>
          </cell>
          <cell r="X311">
            <v>0.55000000000000004</v>
          </cell>
          <cell r="Y311">
            <v>0.55000000000000004</v>
          </cell>
          <cell r="Z311">
            <v>0.55000000000000004</v>
          </cell>
          <cell r="AA311">
            <v>0.55000000000000004</v>
          </cell>
          <cell r="AB311">
            <v>0.55000000000000004</v>
          </cell>
          <cell r="AC311">
            <v>0.55000000000000004</v>
          </cell>
          <cell r="AD311">
            <v>0.55000000000000004</v>
          </cell>
          <cell r="AE311">
            <v>0.55000000000000004</v>
          </cell>
          <cell r="AF311">
            <v>0.55000000000000004</v>
          </cell>
          <cell r="AG311">
            <v>0.55000000000000004</v>
          </cell>
          <cell r="AH311">
            <v>0.55000000000000004</v>
          </cell>
          <cell r="AI311">
            <v>0.55000000000000004</v>
          </cell>
          <cell r="AJ311">
            <v>0.55000000000000004</v>
          </cell>
          <cell r="AK311">
            <v>0.55000000000000004</v>
          </cell>
          <cell r="AL311">
            <v>0.55000000000000004</v>
          </cell>
          <cell r="AM311">
            <v>0.55000000000000004</v>
          </cell>
          <cell r="AN311">
            <v>0.55000000000000004</v>
          </cell>
          <cell r="AO311">
            <v>0.55000000000000004</v>
          </cell>
          <cell r="AP311">
            <v>0.55000000000000004</v>
          </cell>
          <cell r="AQ311">
            <v>0.55000000000000004</v>
          </cell>
          <cell r="AR311">
            <v>0.55000000000000004</v>
          </cell>
          <cell r="AS311">
            <v>0.55000000000000004</v>
          </cell>
          <cell r="AT311">
            <v>0.55000000000000004</v>
          </cell>
          <cell r="AU311">
            <v>0.55000000000000004</v>
          </cell>
          <cell r="AV311">
            <v>0.55000000000000004</v>
          </cell>
          <cell r="AW311">
            <v>0.55000000000000004</v>
          </cell>
          <cell r="AX311">
            <v>0.55000000000000004</v>
          </cell>
          <cell r="AY311">
            <v>0.55000000000000004</v>
          </cell>
          <cell r="BB311" t="e">
            <v>#N/A</v>
          </cell>
        </row>
        <row r="312">
          <cell r="A312" t="str">
            <v>EF_NH3_applic_slurry_Sheep</v>
          </cell>
          <cell r="B312" t="str">
            <v>-</v>
          </cell>
          <cell r="C312" t="str">
            <v>EF_NH3_applic_slurry</v>
          </cell>
          <cell r="D312" t="str">
            <v>NH3-N</v>
          </cell>
          <cell r="E312" t="str">
            <v>Sheep</v>
          </cell>
          <cell r="F312" t="str">
            <v>Fraction TAN</v>
          </cell>
          <cell r="G312" t="str">
            <v>D</v>
          </cell>
          <cell r="H312" t="str">
            <v>-</v>
          </cell>
          <cell r="I312" t="str">
            <v>No default, assumed to be 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BB312" t="e">
            <v>#N/A</v>
          </cell>
        </row>
        <row r="313">
          <cell r="A313" t="str">
            <v>EF_NH3_applic_slurry_Swine (finishing pigs)</v>
          </cell>
          <cell r="B313" t="str">
            <v>-</v>
          </cell>
          <cell r="C313" t="str">
            <v>EF_NH3_applic_slurry</v>
          </cell>
          <cell r="D313" t="str">
            <v>NH3-N</v>
          </cell>
          <cell r="E313" t="str">
            <v>Swine (finishing pigs)</v>
          </cell>
          <cell r="F313" t="str">
            <v>Fraction TAN</v>
          </cell>
          <cell r="G313" t="str">
            <v>cs</v>
          </cell>
          <cell r="H313" t="str">
            <v>-</v>
          </cell>
          <cell r="I313" t="str">
            <v>sheet Abatement effects</v>
          </cell>
          <cell r="K313">
            <v>0.4</v>
          </cell>
          <cell r="L313">
            <v>0.3939287497263973</v>
          </cell>
          <cell r="M313">
            <v>0.38785749945279457</v>
          </cell>
          <cell r="N313">
            <v>0.38178624917919185</v>
          </cell>
          <cell r="O313">
            <v>0.37571499890558924</v>
          </cell>
          <cell r="P313">
            <v>0.36964374863198651</v>
          </cell>
          <cell r="Q313">
            <v>0.36357249835838368</v>
          </cell>
          <cell r="R313">
            <v>0.35750124808478101</v>
          </cell>
          <cell r="S313">
            <v>0.35142999781117834</v>
          </cell>
          <cell r="T313">
            <v>0.34535874753757567</v>
          </cell>
          <cell r="U313">
            <v>0.33928749726397295</v>
          </cell>
          <cell r="V313">
            <v>0.33321624699037022</v>
          </cell>
          <cell r="W313">
            <v>0.32714499671676756</v>
          </cell>
          <cell r="X313">
            <v>0.32107374644316483</v>
          </cell>
          <cell r="Y313">
            <v>0.31500249616956211</v>
          </cell>
          <cell r="Z313">
            <v>0.30893124589595938</v>
          </cell>
          <cell r="AA313">
            <v>0.30285999562235671</v>
          </cell>
          <cell r="AB313">
            <v>0.29678874534875394</v>
          </cell>
          <cell r="AC313">
            <v>0.29071749507515127</v>
          </cell>
          <cell r="AD313">
            <v>0.28464624480154854</v>
          </cell>
          <cell r="AE313">
            <v>0.27857499452794576</v>
          </cell>
          <cell r="AF313">
            <v>0.27250374425434315</v>
          </cell>
          <cell r="AG313">
            <v>0.26643249398074037</v>
          </cell>
          <cell r="AH313">
            <v>0.26036124370713776</v>
          </cell>
          <cell r="AI313">
            <v>0.25428999343353498</v>
          </cell>
          <cell r="AJ313">
            <v>0.24821874315993223</v>
          </cell>
          <cell r="AK313">
            <v>0.24214749288632956</v>
          </cell>
          <cell r="AL313">
            <v>0.24088437656241846</v>
          </cell>
          <cell r="AM313">
            <v>0.23962126023850741</v>
          </cell>
          <cell r="AN313">
            <v>0.23835814391459637</v>
          </cell>
          <cell r="AO313">
            <v>0.23709502759068526</v>
          </cell>
          <cell r="AP313">
            <v>0.23709502759068526</v>
          </cell>
          <cell r="AQ313">
            <v>0.23709502759068526</v>
          </cell>
          <cell r="AR313">
            <v>0.23709502759068526</v>
          </cell>
          <cell r="AS313">
            <v>0.23709502759068526</v>
          </cell>
          <cell r="AT313">
            <v>0.23709502759068526</v>
          </cell>
          <cell r="AU313">
            <v>0.23227765825906455</v>
          </cell>
          <cell r="AV313">
            <v>0.23227765825906455</v>
          </cell>
          <cell r="AW313">
            <v>0.23227765825906455</v>
          </cell>
          <cell r="AX313">
            <v>0.23227765825906455</v>
          </cell>
          <cell r="AY313">
            <v>0.23227765825906455</v>
          </cell>
          <cell r="BB313" t="str">
            <v>[enter country-specific value</v>
          </cell>
        </row>
        <row r="314">
          <cell r="A314" t="str">
            <v>EF_NH3_applic_slurry_Swine (sows)</v>
          </cell>
          <cell r="B314" t="str">
            <v>-</v>
          </cell>
          <cell r="C314" t="str">
            <v>EF_NH3_applic_slurry</v>
          </cell>
          <cell r="D314" t="str">
            <v>NH3-N</v>
          </cell>
          <cell r="E314" t="str">
            <v>Swine (sows)</v>
          </cell>
          <cell r="F314" t="str">
            <v>Fraction TAN</v>
          </cell>
          <cell r="G314" t="str">
            <v>cs</v>
          </cell>
          <cell r="H314" t="str">
            <v>-</v>
          </cell>
          <cell r="I314" t="str">
            <v>sheet Abatement effects</v>
          </cell>
          <cell r="K314">
            <v>0.28999999999999998</v>
          </cell>
          <cell r="L314">
            <v>0.28559834355163799</v>
          </cell>
          <cell r="M314">
            <v>0.28119668710327606</v>
          </cell>
          <cell r="N314">
            <v>0.27679503065491406</v>
          </cell>
          <cell r="O314">
            <v>0.27239337420655213</v>
          </cell>
          <cell r="P314">
            <v>0.2679917177581902</v>
          </cell>
          <cell r="Q314">
            <v>0.26359006130982815</v>
          </cell>
          <cell r="R314">
            <v>0.25918840486146622</v>
          </cell>
          <cell r="S314">
            <v>0.25478674841310422</v>
          </cell>
          <cell r="T314">
            <v>0.25038509196474229</v>
          </cell>
          <cell r="U314">
            <v>0.24598343551638036</v>
          </cell>
          <cell r="V314">
            <v>0.24158177906801839</v>
          </cell>
          <cell r="W314">
            <v>0.23718012261965646</v>
          </cell>
          <cell r="X314">
            <v>0.23277846617129447</v>
          </cell>
          <cell r="Y314">
            <v>0.22837680972293248</v>
          </cell>
          <cell r="Z314">
            <v>0.22397515327457052</v>
          </cell>
          <cell r="AA314">
            <v>0.21957349682620858</v>
          </cell>
          <cell r="AB314">
            <v>0.21517184037784659</v>
          </cell>
          <cell r="AC314">
            <v>0.21077018392948466</v>
          </cell>
          <cell r="AD314">
            <v>0.20636852748112267</v>
          </cell>
          <cell r="AE314">
            <v>0.20196687103276065</v>
          </cell>
          <cell r="AF314">
            <v>0.19756521458439874</v>
          </cell>
          <cell r="AG314">
            <v>0.19316355813603675</v>
          </cell>
          <cell r="AH314">
            <v>0.18876190168767484</v>
          </cell>
          <cell r="AI314">
            <v>0.18436024523931285</v>
          </cell>
          <cell r="AJ314">
            <v>0.17995858879095084</v>
          </cell>
          <cell r="AK314">
            <v>0.1755569323425889</v>
          </cell>
          <cell r="AL314">
            <v>0.17464117300775336</v>
          </cell>
          <cell r="AM314">
            <v>0.17372541367291786</v>
          </cell>
          <cell r="AN314">
            <v>0.17280965433808235</v>
          </cell>
          <cell r="AO314">
            <v>0.17189389500324681</v>
          </cell>
          <cell r="AP314">
            <v>0.17189389500324681</v>
          </cell>
          <cell r="AQ314">
            <v>0.17189389500324681</v>
          </cell>
          <cell r="AR314">
            <v>0.17189389500324681</v>
          </cell>
          <cell r="AS314">
            <v>0.17189389500324681</v>
          </cell>
          <cell r="AT314">
            <v>0.17189389500324681</v>
          </cell>
          <cell r="AU314">
            <v>0.16840130223782176</v>
          </cell>
          <cell r="AV314">
            <v>0.16840130223782176</v>
          </cell>
          <cell r="AW314">
            <v>0.16840130223782176</v>
          </cell>
          <cell r="AX314">
            <v>0.16840130223782176</v>
          </cell>
          <cell r="AY314">
            <v>0.16840130223782176</v>
          </cell>
          <cell r="BB314" t="str">
            <v>[enter country-specific value</v>
          </cell>
        </row>
        <row r="315">
          <cell r="A315" t="str">
            <v>EF_NH3_applic_slurry_Buffalo</v>
          </cell>
          <cell r="B315" t="str">
            <v>-</v>
          </cell>
          <cell r="C315" t="str">
            <v>EF_NH3_applic_slurry</v>
          </cell>
          <cell r="D315" t="str">
            <v>NH3-N</v>
          </cell>
          <cell r="E315" t="str">
            <v>Buffalo</v>
          </cell>
          <cell r="F315" t="str">
            <v>Fraction TAN</v>
          </cell>
          <cell r="G315" t="str">
            <v>D</v>
          </cell>
          <cell r="H315" t="str">
            <v>-</v>
          </cell>
          <cell r="I315" t="str">
            <v>No default, assumed to be 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BB315" t="e">
            <v>#N/A</v>
          </cell>
        </row>
        <row r="316">
          <cell r="A316" t="str">
            <v>EF_NH3_applic_slurry_Goats</v>
          </cell>
          <cell r="B316" t="str">
            <v>-</v>
          </cell>
          <cell r="C316" t="str">
            <v>EF_NH3_applic_slurry</v>
          </cell>
          <cell r="D316" t="str">
            <v>NH3-N</v>
          </cell>
          <cell r="E316" t="str">
            <v>Goats</v>
          </cell>
          <cell r="F316" t="str">
            <v>Fraction TAN</v>
          </cell>
          <cell r="G316" t="str">
            <v>D</v>
          </cell>
          <cell r="H316" t="str">
            <v>-</v>
          </cell>
          <cell r="I316" t="str">
            <v>No default, assumed to be 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BB316" t="e">
            <v>#N/A</v>
          </cell>
        </row>
        <row r="317">
          <cell r="A317" t="str">
            <v>EF_NH3_applic_slurry_Horses</v>
          </cell>
          <cell r="B317" t="str">
            <v>-</v>
          </cell>
          <cell r="C317" t="str">
            <v>EF_NH3_applic_slurry</v>
          </cell>
          <cell r="D317" t="str">
            <v>NH3-N</v>
          </cell>
          <cell r="E317" t="str">
            <v>Horses</v>
          </cell>
          <cell r="F317" t="str">
            <v>Fraction TAN</v>
          </cell>
          <cell r="G317" t="str">
            <v>D</v>
          </cell>
          <cell r="H317" t="str">
            <v>-</v>
          </cell>
          <cell r="I317" t="str">
            <v>No default, assumed to be 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BB317" t="e">
            <v>#N/A</v>
          </cell>
        </row>
        <row r="318">
          <cell r="A318" t="str">
            <v>EF_NH3_applic_slurry_Mules and asses</v>
          </cell>
          <cell r="B318" t="str">
            <v>-</v>
          </cell>
          <cell r="C318" t="str">
            <v>EF_NH3_applic_slurry</v>
          </cell>
          <cell r="D318" t="str">
            <v>NH3-N</v>
          </cell>
          <cell r="E318" t="str">
            <v>Mules and asses</v>
          </cell>
          <cell r="F318" t="str">
            <v>Fraction TAN</v>
          </cell>
          <cell r="G318" t="str">
            <v>D</v>
          </cell>
          <cell r="H318" t="str">
            <v>-</v>
          </cell>
          <cell r="I318" t="str">
            <v>No default, assumed to be 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BB318" t="e">
            <v>#N/A</v>
          </cell>
        </row>
        <row r="319">
          <cell r="A319" t="str">
            <v>EF_NH3_applic_slurry_Laying hens</v>
          </cell>
          <cell r="B319" t="str">
            <v>-</v>
          </cell>
          <cell r="C319" t="str">
            <v>EF_NH3_applic_slurry</v>
          </cell>
          <cell r="D319" t="str">
            <v>NH3-N</v>
          </cell>
          <cell r="E319" t="str">
            <v>Laying hens</v>
          </cell>
          <cell r="F319" t="str">
            <v>Fraction TAN</v>
          </cell>
          <cell r="G319" t="str">
            <v>D</v>
          </cell>
          <cell r="H319" t="str">
            <v>-</v>
          </cell>
          <cell r="I319" t="str">
            <v>Table 3.9, 3B, EMEP/EEA Guidebook 2019</v>
          </cell>
          <cell r="K319">
            <v>0.69</v>
          </cell>
          <cell r="L319">
            <v>0.69</v>
          </cell>
          <cell r="M319">
            <v>0.69</v>
          </cell>
          <cell r="N319">
            <v>0.69</v>
          </cell>
          <cell r="O319">
            <v>0.69</v>
          </cell>
          <cell r="P319">
            <v>0.69</v>
          </cell>
          <cell r="Q319">
            <v>0.69</v>
          </cell>
          <cell r="R319">
            <v>0.69</v>
          </cell>
          <cell r="S319">
            <v>0.69</v>
          </cell>
          <cell r="T319">
            <v>0.69</v>
          </cell>
          <cell r="U319">
            <v>0.69</v>
          </cell>
          <cell r="V319">
            <v>0.69</v>
          </cell>
          <cell r="W319">
            <v>0.69</v>
          </cell>
          <cell r="X319">
            <v>0.69</v>
          </cell>
          <cell r="Y319">
            <v>0.69</v>
          </cell>
          <cell r="Z319">
            <v>0.69</v>
          </cell>
          <cell r="AA319">
            <v>0.69</v>
          </cell>
          <cell r="AB319">
            <v>0.69</v>
          </cell>
          <cell r="AC319">
            <v>0.69</v>
          </cell>
          <cell r="AD319">
            <v>0.69</v>
          </cell>
          <cell r="AE319">
            <v>0.69</v>
          </cell>
          <cell r="AF319">
            <v>0.69</v>
          </cell>
          <cell r="AG319">
            <v>0.69</v>
          </cell>
          <cell r="AH319">
            <v>0.69</v>
          </cell>
          <cell r="AI319">
            <v>0.69</v>
          </cell>
          <cell r="AJ319">
            <v>0.69</v>
          </cell>
          <cell r="AK319">
            <v>0.69</v>
          </cell>
          <cell r="AL319">
            <v>0.69</v>
          </cell>
          <cell r="AM319">
            <v>0.69</v>
          </cell>
          <cell r="AN319">
            <v>0.69</v>
          </cell>
          <cell r="AO319">
            <v>0.69</v>
          </cell>
          <cell r="AP319">
            <v>0.69</v>
          </cell>
          <cell r="AQ319">
            <v>0.69</v>
          </cell>
          <cell r="AR319">
            <v>0.69</v>
          </cell>
          <cell r="AS319">
            <v>0.69</v>
          </cell>
          <cell r="AT319">
            <v>0.69</v>
          </cell>
          <cell r="AU319">
            <v>0.69</v>
          </cell>
          <cell r="AV319">
            <v>0.69</v>
          </cell>
          <cell r="AW319">
            <v>0.69</v>
          </cell>
          <cell r="AX319">
            <v>0.69</v>
          </cell>
          <cell r="AY319">
            <v>0.69</v>
          </cell>
          <cell r="BB319" t="e">
            <v>#N/A</v>
          </cell>
        </row>
        <row r="320">
          <cell r="A320" t="str">
            <v>EF_NH3_applic_slurry_Broilers</v>
          </cell>
          <cell r="B320" t="str">
            <v>-</v>
          </cell>
          <cell r="C320" t="str">
            <v>EF_NH3_applic_slurry</v>
          </cell>
          <cell r="D320" t="str">
            <v>NH3-N</v>
          </cell>
          <cell r="E320" t="str">
            <v>Broilers</v>
          </cell>
          <cell r="F320" t="str">
            <v>Fraction TAN</v>
          </cell>
          <cell r="G320" t="str">
            <v>D</v>
          </cell>
          <cell r="H320" t="str">
            <v>-</v>
          </cell>
          <cell r="I320" t="str">
            <v>No default, assumed to be 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BB320" t="e">
            <v>#N/A</v>
          </cell>
        </row>
        <row r="321">
          <cell r="A321" t="str">
            <v>EF_NH3_applic_slurry_Turkeys</v>
          </cell>
          <cell r="B321" t="str">
            <v>-</v>
          </cell>
          <cell r="C321" t="str">
            <v>EF_NH3_applic_slurry</v>
          </cell>
          <cell r="D321" t="str">
            <v>NH3-N</v>
          </cell>
          <cell r="E321" t="str">
            <v>Turkeys</v>
          </cell>
          <cell r="F321" t="str">
            <v>Fraction TAN</v>
          </cell>
          <cell r="G321" t="str">
            <v>D</v>
          </cell>
          <cell r="H321" t="str">
            <v>-</v>
          </cell>
          <cell r="I321" t="str">
            <v>No default, assumed to be 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BB321" t="e">
            <v>#N/A</v>
          </cell>
        </row>
        <row r="322">
          <cell r="A322" t="str">
            <v>EF_NH3_applic_slurry_Other poultry (ducks)</v>
          </cell>
          <cell r="B322" t="str">
            <v>-</v>
          </cell>
          <cell r="C322" t="str">
            <v>EF_NH3_applic_slurry</v>
          </cell>
          <cell r="D322" t="str">
            <v>NH3-N</v>
          </cell>
          <cell r="E322" t="str">
            <v>Other poultry (ducks)</v>
          </cell>
          <cell r="F322" t="str">
            <v>Fraction TAN</v>
          </cell>
          <cell r="G322" t="str">
            <v>D</v>
          </cell>
          <cell r="H322" t="str">
            <v>-</v>
          </cell>
          <cell r="I322" t="str">
            <v>No default, assumed to be 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BB322" t="e">
            <v>#N/A</v>
          </cell>
        </row>
        <row r="323">
          <cell r="A323" t="str">
            <v>EF_NH3_applic_slurry_Other poultry (geese)</v>
          </cell>
          <cell r="B323" t="str">
            <v>-</v>
          </cell>
          <cell r="C323" t="str">
            <v>EF_NH3_applic_slurry</v>
          </cell>
          <cell r="D323" t="str">
            <v>NH3-N</v>
          </cell>
          <cell r="E323" t="str">
            <v>Other poultry (geese)</v>
          </cell>
          <cell r="F323" t="str">
            <v>Fraction TAN</v>
          </cell>
          <cell r="G323" t="str">
            <v>D</v>
          </cell>
          <cell r="H323" t="str">
            <v>-</v>
          </cell>
          <cell r="I323" t="str">
            <v>No default, assumed to be 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BB323" t="e">
            <v>#N/A</v>
          </cell>
        </row>
        <row r="324">
          <cell r="A324" t="str">
            <v>EF_NH3_applic_slurry_Other animals (fur animals)</v>
          </cell>
          <cell r="B324" t="str">
            <v>-</v>
          </cell>
          <cell r="C324" t="str">
            <v>EF_NH3_applic_slurry</v>
          </cell>
          <cell r="D324" t="str">
            <v>NH3-N</v>
          </cell>
          <cell r="E324" t="str">
            <v>Other animals (fur animals)</v>
          </cell>
          <cell r="F324" t="str">
            <v>Fraction TAN</v>
          </cell>
          <cell r="G324" t="str">
            <v>D</v>
          </cell>
          <cell r="H324" t="str">
            <v>-</v>
          </cell>
          <cell r="I324" t="str">
            <v>No default, assumed to be 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BB324" t="e">
            <v>#N/A</v>
          </cell>
        </row>
        <row r="325">
          <cell r="A325" t="str">
            <v>EF NH3 application, solid</v>
          </cell>
        </row>
        <row r="326">
          <cell r="A326" t="str">
            <v>EF_NH3_applic_solid_Dairy cattle</v>
          </cell>
          <cell r="B326" t="str">
            <v>-</v>
          </cell>
          <cell r="C326" t="str">
            <v>EF_NH3_applic_solid</v>
          </cell>
          <cell r="D326" t="str">
            <v>NH3-N</v>
          </cell>
          <cell r="E326" t="str">
            <v>Dairy cattle</v>
          </cell>
          <cell r="F326" t="str">
            <v>Fraction TAN</v>
          </cell>
          <cell r="G326" t="str">
            <v>cs</v>
          </cell>
          <cell r="H326" t="str">
            <v>-</v>
          </cell>
          <cell r="I326" t="str">
            <v>sheet Abatement effects</v>
          </cell>
          <cell r="K326">
            <v>0.68</v>
          </cell>
          <cell r="L326">
            <v>0.67351491675333242</v>
          </cell>
          <cell r="M326">
            <v>0.66702983350666489</v>
          </cell>
          <cell r="N326">
            <v>0.66054475025999715</v>
          </cell>
          <cell r="O326">
            <v>0.65405966701332963</v>
          </cell>
          <cell r="P326">
            <v>0.64757458376666199</v>
          </cell>
          <cell r="Q326">
            <v>0.64108950051999447</v>
          </cell>
          <cell r="R326">
            <v>0.63460441727332673</v>
          </cell>
          <cell r="S326">
            <v>0.62811933402665909</v>
          </cell>
          <cell r="T326">
            <v>0.62163425077999157</v>
          </cell>
          <cell r="U326">
            <v>0.61514916753332394</v>
          </cell>
          <cell r="V326">
            <v>0.60866408428665641</v>
          </cell>
          <cell r="W326">
            <v>0.60217900103998878</v>
          </cell>
          <cell r="X326">
            <v>0.59569391779332115</v>
          </cell>
          <cell r="Y326">
            <v>0.58920883454665363</v>
          </cell>
          <cell r="Z326">
            <v>0.58272375129998599</v>
          </cell>
          <cell r="AA326">
            <v>0.57623866805331836</v>
          </cell>
          <cell r="AB326">
            <v>0.56975358480665073</v>
          </cell>
          <cell r="AC326">
            <v>0.56326850155998309</v>
          </cell>
          <cell r="AD326">
            <v>0.55678341831331557</v>
          </cell>
          <cell r="AE326">
            <v>0.55029833506664794</v>
          </cell>
          <cell r="AF326">
            <v>0.54381325181998041</v>
          </cell>
          <cell r="AG326">
            <v>0.53732816857331278</v>
          </cell>
          <cell r="AH326">
            <v>0.53084308532664515</v>
          </cell>
          <cell r="AI326">
            <v>0.52435800207997751</v>
          </cell>
          <cell r="AJ326">
            <v>0.51787291883330999</v>
          </cell>
          <cell r="AK326">
            <v>0.51138783558664225</v>
          </cell>
          <cell r="AL326">
            <v>0.50863036190937549</v>
          </cell>
          <cell r="AM326">
            <v>0.50587288823210863</v>
          </cell>
          <cell r="AN326">
            <v>0.50311541455484188</v>
          </cell>
          <cell r="AO326">
            <v>0.50035794087757501</v>
          </cell>
          <cell r="AP326">
            <v>0.50035794087757501</v>
          </cell>
          <cell r="AQ326">
            <v>0.50035794087757501</v>
          </cell>
          <cell r="AR326">
            <v>0.50035794087757501</v>
          </cell>
          <cell r="AS326">
            <v>0.50035794087757501</v>
          </cell>
          <cell r="AT326">
            <v>0.50035794087757501</v>
          </cell>
          <cell r="AU326">
            <v>0.50035794087757501</v>
          </cell>
          <cell r="AV326">
            <v>0.45779273275523158</v>
          </cell>
          <cell r="AW326">
            <v>0.45779273275523158</v>
          </cell>
          <cell r="AX326">
            <v>0.45779273275523158</v>
          </cell>
          <cell r="AY326">
            <v>0.45779273275523158</v>
          </cell>
          <cell r="BB326" t="str">
            <v>[enter country-specific value</v>
          </cell>
        </row>
        <row r="327">
          <cell r="A327" t="str">
            <v>EF_NH3_applic_solid_Non-dairy cattle</v>
          </cell>
          <cell r="B327" t="str">
            <v>-</v>
          </cell>
          <cell r="C327" t="str">
            <v>EF_NH3_applic_solid</v>
          </cell>
          <cell r="D327" t="str">
            <v>NH3-N</v>
          </cell>
          <cell r="E327" t="str">
            <v>Non-dairy cattle</v>
          </cell>
          <cell r="F327" t="str">
            <v>Fraction TAN</v>
          </cell>
          <cell r="G327" t="str">
            <v>cs</v>
          </cell>
          <cell r="H327" t="str">
            <v>-</v>
          </cell>
          <cell r="I327" t="str">
            <v>sheet Abatement effects</v>
          </cell>
          <cell r="K327">
            <v>0.68</v>
          </cell>
          <cell r="L327">
            <v>0.67351491675333242</v>
          </cell>
          <cell r="M327">
            <v>0.66702983350666489</v>
          </cell>
          <cell r="N327">
            <v>0.66054475025999715</v>
          </cell>
          <cell r="O327">
            <v>0.65405966701332963</v>
          </cell>
          <cell r="P327">
            <v>0.64757458376666199</v>
          </cell>
          <cell r="Q327">
            <v>0.64108950051999447</v>
          </cell>
          <cell r="R327">
            <v>0.63460441727332673</v>
          </cell>
          <cell r="S327">
            <v>0.62811933402665909</v>
          </cell>
          <cell r="T327">
            <v>0.62163425077999157</v>
          </cell>
          <cell r="U327">
            <v>0.61514916753332394</v>
          </cell>
          <cell r="V327">
            <v>0.60866408428665641</v>
          </cell>
          <cell r="W327">
            <v>0.60217900103998878</v>
          </cell>
          <cell r="X327">
            <v>0.59569391779332115</v>
          </cell>
          <cell r="Y327">
            <v>0.58920883454665363</v>
          </cell>
          <cell r="Z327">
            <v>0.58272375129998599</v>
          </cell>
          <cell r="AA327">
            <v>0.57623866805331836</v>
          </cell>
          <cell r="AB327">
            <v>0.56975358480665073</v>
          </cell>
          <cell r="AC327">
            <v>0.56326850155998309</v>
          </cell>
          <cell r="AD327">
            <v>0.55678341831331557</v>
          </cell>
          <cell r="AE327">
            <v>0.55029833506664794</v>
          </cell>
          <cell r="AF327">
            <v>0.54381325181998041</v>
          </cell>
          <cell r="AG327">
            <v>0.53732816857331278</v>
          </cell>
          <cell r="AH327">
            <v>0.53084308532664515</v>
          </cell>
          <cell r="AI327">
            <v>0.52435800207997751</v>
          </cell>
          <cell r="AJ327">
            <v>0.51787291883330999</v>
          </cell>
          <cell r="AK327">
            <v>0.51138783558664225</v>
          </cell>
          <cell r="AL327">
            <v>0.50863036190937549</v>
          </cell>
          <cell r="AM327">
            <v>0.50587288823210863</v>
          </cell>
          <cell r="AN327">
            <v>0.50311541455484188</v>
          </cell>
          <cell r="AO327">
            <v>0.50035794087757501</v>
          </cell>
          <cell r="AP327">
            <v>0.50035794087757501</v>
          </cell>
          <cell r="AQ327">
            <v>0.50035794087757501</v>
          </cell>
          <cell r="AR327">
            <v>0.50035794087757501</v>
          </cell>
          <cell r="AS327">
            <v>0.50035794087757501</v>
          </cell>
          <cell r="AT327">
            <v>0.50035794087757501</v>
          </cell>
          <cell r="AU327">
            <v>0.50035794087757501</v>
          </cell>
          <cell r="AV327">
            <v>0.45779273275523158</v>
          </cell>
          <cell r="AW327">
            <v>0.45779273275523158</v>
          </cell>
          <cell r="AX327">
            <v>0.45779273275523158</v>
          </cell>
          <cell r="AY327">
            <v>0.45779273275523158</v>
          </cell>
          <cell r="BB327" t="str">
            <v>[enter country-specific value</v>
          </cell>
        </row>
        <row r="328">
          <cell r="A328" t="str">
            <v>EF_NH3_applic_solid_Non-dairy cattle (calves)</v>
          </cell>
          <cell r="B328" t="str">
            <v>-</v>
          </cell>
          <cell r="C328" t="str">
            <v>EF_NH3_applic_solid</v>
          </cell>
          <cell r="D328" t="str">
            <v>NH3-N</v>
          </cell>
          <cell r="E328" t="str">
            <v>Non-dairy cattle (calves)</v>
          </cell>
          <cell r="F328" t="str">
            <v>Fraction TAN</v>
          </cell>
          <cell r="G328" t="str">
            <v>D</v>
          </cell>
          <cell r="H328" t="str">
            <v>-</v>
          </cell>
          <cell r="I328" t="str">
            <v>Table 3.9, 3B, EMEP/EEA Guidebook 2019 - no default, assuming the same as non-dairy cattle</v>
          </cell>
          <cell r="K328">
            <v>0.68</v>
          </cell>
          <cell r="L328">
            <v>1.68</v>
          </cell>
          <cell r="M328">
            <v>2.68</v>
          </cell>
          <cell r="N328">
            <v>3.68</v>
          </cell>
          <cell r="O328">
            <v>4.68</v>
          </cell>
          <cell r="P328">
            <v>5.68</v>
          </cell>
          <cell r="Q328">
            <v>6.68</v>
          </cell>
          <cell r="R328">
            <v>7.68</v>
          </cell>
          <cell r="S328">
            <v>8.68</v>
          </cell>
          <cell r="T328">
            <v>9.68</v>
          </cell>
          <cell r="U328">
            <v>10.68</v>
          </cell>
          <cell r="V328">
            <v>11.68</v>
          </cell>
          <cell r="W328">
            <v>12.68</v>
          </cell>
          <cell r="X328">
            <v>13.68</v>
          </cell>
          <cell r="Y328">
            <v>14.68</v>
          </cell>
          <cell r="Z328">
            <v>15.68</v>
          </cell>
          <cell r="AA328">
            <v>16.68</v>
          </cell>
          <cell r="AB328">
            <v>17.68</v>
          </cell>
          <cell r="AC328">
            <v>18.68</v>
          </cell>
          <cell r="AD328">
            <v>19.68</v>
          </cell>
          <cell r="AE328">
            <v>20.68</v>
          </cell>
          <cell r="AF328">
            <v>21.68</v>
          </cell>
          <cell r="AG328">
            <v>22.68</v>
          </cell>
          <cell r="AH328">
            <v>23.68</v>
          </cell>
          <cell r="AI328">
            <v>24.68</v>
          </cell>
          <cell r="AJ328">
            <v>25.68</v>
          </cell>
          <cell r="AK328">
            <v>26.68</v>
          </cell>
          <cell r="AL328">
            <v>27.68</v>
          </cell>
          <cell r="AM328">
            <v>28.68</v>
          </cell>
          <cell r="AN328">
            <v>29.68</v>
          </cell>
          <cell r="AO328">
            <v>30.68</v>
          </cell>
          <cell r="AP328">
            <v>31.68</v>
          </cell>
          <cell r="AQ328">
            <v>32.68</v>
          </cell>
          <cell r="AR328">
            <v>33.68</v>
          </cell>
          <cell r="AS328">
            <v>34.68</v>
          </cell>
          <cell r="AT328">
            <v>32.68</v>
          </cell>
          <cell r="AU328">
            <v>33.68</v>
          </cell>
          <cell r="AV328">
            <v>34.68</v>
          </cell>
          <cell r="AW328">
            <v>35.68</v>
          </cell>
          <cell r="AX328">
            <v>36.68</v>
          </cell>
          <cell r="AY328">
            <v>37.68</v>
          </cell>
          <cell r="BB328" t="e">
            <v>#N/A</v>
          </cell>
        </row>
        <row r="329">
          <cell r="A329" t="str">
            <v>EF_NH3_applic_solid_Sheep</v>
          </cell>
          <cell r="B329" t="str">
            <v>-</v>
          </cell>
          <cell r="C329" t="str">
            <v>EF_NH3_applic_solid</v>
          </cell>
          <cell r="D329" t="str">
            <v>NH3-N</v>
          </cell>
          <cell r="E329" t="str">
            <v>Sheep</v>
          </cell>
          <cell r="F329" t="str">
            <v>Fraction TAN</v>
          </cell>
          <cell r="G329" t="str">
            <v>cs</v>
          </cell>
          <cell r="H329" t="str">
            <v>-</v>
          </cell>
          <cell r="I329" t="str">
            <v>sheet Abatement effects</v>
          </cell>
          <cell r="K329">
            <v>0.9</v>
          </cell>
          <cell r="L329">
            <v>0.89141680158529291</v>
          </cell>
          <cell r="M329">
            <v>0.88283360317058579</v>
          </cell>
          <cell r="N329">
            <v>0.87425040475587856</v>
          </cell>
          <cell r="O329">
            <v>0.86566720634117145</v>
          </cell>
          <cell r="P329">
            <v>0.85708400792646444</v>
          </cell>
          <cell r="Q329">
            <v>0.84850080951175733</v>
          </cell>
          <cell r="R329">
            <v>0.8399176110970501</v>
          </cell>
          <cell r="S329">
            <v>0.83133441268234287</v>
          </cell>
          <cell r="T329">
            <v>0.82275121426763587</v>
          </cell>
          <cell r="U329">
            <v>0.81416801585292875</v>
          </cell>
          <cell r="V329">
            <v>0.80558481743822175</v>
          </cell>
          <cell r="W329">
            <v>0.79700161902351452</v>
          </cell>
          <cell r="X329">
            <v>0.7884184206088074</v>
          </cell>
          <cell r="Y329">
            <v>0.77983522219410029</v>
          </cell>
          <cell r="Z329">
            <v>0.77125202377939328</v>
          </cell>
          <cell r="AA329">
            <v>0.76266882536468605</v>
          </cell>
          <cell r="AB329">
            <v>0.75408562694997883</v>
          </cell>
          <cell r="AC329">
            <v>0.74550242853527171</v>
          </cell>
          <cell r="AD329">
            <v>0.73691923012056471</v>
          </cell>
          <cell r="AE329">
            <v>0.72833603170585759</v>
          </cell>
          <cell r="AF329">
            <v>0.71975283329115047</v>
          </cell>
          <cell r="AG329">
            <v>0.71116963487644336</v>
          </cell>
          <cell r="AH329">
            <v>0.70258643646173613</v>
          </cell>
          <cell r="AI329">
            <v>0.69400323804702913</v>
          </cell>
          <cell r="AJ329">
            <v>0.68542003963232201</v>
          </cell>
          <cell r="AK329">
            <v>0.67683684121761467</v>
          </cell>
          <cell r="AL329">
            <v>0.67318724370358518</v>
          </cell>
          <cell r="AM329">
            <v>0.66953764618955547</v>
          </cell>
          <cell r="AN329">
            <v>0.66588804867552598</v>
          </cell>
          <cell r="AO329">
            <v>0.66223845116149627</v>
          </cell>
          <cell r="AP329">
            <v>0.66223845116149627</v>
          </cell>
          <cell r="AQ329">
            <v>0.66223845116149627</v>
          </cell>
          <cell r="AR329">
            <v>0.66223845116149627</v>
          </cell>
          <cell r="AS329">
            <v>0.66223845116149627</v>
          </cell>
          <cell r="AT329">
            <v>0.66223845116149627</v>
          </cell>
          <cell r="AU329">
            <v>0.66223845116149627</v>
          </cell>
          <cell r="AV329">
            <v>0.60590214629368888</v>
          </cell>
          <cell r="AW329">
            <v>0.60590214629368888</v>
          </cell>
          <cell r="AX329">
            <v>0.60590214629368888</v>
          </cell>
          <cell r="AY329">
            <v>0.60590214629368888</v>
          </cell>
          <cell r="BB329" t="str">
            <v>[enter country-specific value</v>
          </cell>
        </row>
        <row r="330">
          <cell r="A330" t="str">
            <v>EF_NH3_applic_solid_Swine (finishing pigs)</v>
          </cell>
          <cell r="B330" t="str">
            <v>-</v>
          </cell>
          <cell r="C330" t="str">
            <v>EF_NH3_applic_solid</v>
          </cell>
          <cell r="D330" t="str">
            <v>NH3-N</v>
          </cell>
          <cell r="E330" t="str">
            <v>Swine (finishing pigs)</v>
          </cell>
          <cell r="F330" t="str">
            <v>Fraction TAN</v>
          </cell>
          <cell r="G330" t="str">
            <v>cs</v>
          </cell>
          <cell r="H330" t="str">
            <v>-</v>
          </cell>
          <cell r="I330" t="str">
            <v>sheet Abatement effects</v>
          </cell>
          <cell r="K330">
            <v>0.45</v>
          </cell>
          <cell r="L330">
            <v>0.44570840079264645</v>
          </cell>
          <cell r="M330">
            <v>0.4414168015852929</v>
          </cell>
          <cell r="N330">
            <v>0.43712520237793928</v>
          </cell>
          <cell r="O330">
            <v>0.43283360317058572</v>
          </cell>
          <cell r="P330">
            <v>0.42854200396323222</v>
          </cell>
          <cell r="Q330">
            <v>0.42425040475587866</v>
          </cell>
          <cell r="R330">
            <v>0.41995880554852505</v>
          </cell>
          <cell r="S330">
            <v>0.41566720634117144</v>
          </cell>
          <cell r="T330">
            <v>0.41137560713381793</v>
          </cell>
          <cell r="U330">
            <v>0.40708400792646438</v>
          </cell>
          <cell r="V330">
            <v>0.40279240871911087</v>
          </cell>
          <cell r="W330">
            <v>0.39850080951175726</v>
          </cell>
          <cell r="X330">
            <v>0.3942092103044037</v>
          </cell>
          <cell r="Y330">
            <v>0.38991761109705014</v>
          </cell>
          <cell r="Z330">
            <v>0.38562601188969664</v>
          </cell>
          <cell r="AA330">
            <v>0.38133441268234303</v>
          </cell>
          <cell r="AB330">
            <v>0.37704281347498941</v>
          </cell>
          <cell r="AC330">
            <v>0.37275121426763586</v>
          </cell>
          <cell r="AD330">
            <v>0.36845961506028235</v>
          </cell>
          <cell r="AE330">
            <v>0.36416801585292879</v>
          </cell>
          <cell r="AF330">
            <v>0.35987641664557524</v>
          </cell>
          <cell r="AG330">
            <v>0.35558481743822168</v>
          </cell>
          <cell r="AH330">
            <v>0.35129321823086807</v>
          </cell>
          <cell r="AI330">
            <v>0.34700161902351456</v>
          </cell>
          <cell r="AJ330">
            <v>0.342710019816161</v>
          </cell>
          <cell r="AK330">
            <v>0.33841842060880734</v>
          </cell>
          <cell r="AL330">
            <v>0.33659362185179259</v>
          </cell>
          <cell r="AM330">
            <v>0.33476882309477773</v>
          </cell>
          <cell r="AN330">
            <v>0.33294402433776299</v>
          </cell>
          <cell r="AO330">
            <v>0.33111922558074813</v>
          </cell>
          <cell r="AP330">
            <v>0.33111922558074813</v>
          </cell>
          <cell r="AQ330">
            <v>0.33111922558074813</v>
          </cell>
          <cell r="AR330">
            <v>0.33111922558074813</v>
          </cell>
          <cell r="AS330">
            <v>0.33111922558074813</v>
          </cell>
          <cell r="AT330">
            <v>0.33111922558074813</v>
          </cell>
          <cell r="AU330">
            <v>0.33111922558074813</v>
          </cell>
          <cell r="AV330">
            <v>0.30295107314684444</v>
          </cell>
          <cell r="AW330">
            <v>0.30295107314684444</v>
          </cell>
          <cell r="AX330">
            <v>0.30295107314684444</v>
          </cell>
          <cell r="AY330">
            <v>0.30295107314684444</v>
          </cell>
          <cell r="BB330" t="str">
            <v>[enter country-specific value</v>
          </cell>
        </row>
        <row r="331">
          <cell r="A331" t="str">
            <v>EF_NH3_applic_solid_Swine (sows)</v>
          </cell>
          <cell r="B331" t="str">
            <v>-</v>
          </cell>
          <cell r="C331" t="str">
            <v>EF_NH3_applic_solid</v>
          </cell>
          <cell r="D331" t="str">
            <v>NH3-N</v>
          </cell>
          <cell r="E331" t="str">
            <v>Swine (sows)</v>
          </cell>
          <cell r="F331" t="str">
            <v>Fraction TAN</v>
          </cell>
          <cell r="G331" t="str">
            <v>cs</v>
          </cell>
          <cell r="H331" t="str">
            <v>-</v>
          </cell>
          <cell r="I331" t="str">
            <v>sheet Abatement effects</v>
          </cell>
          <cell r="K331">
            <v>0.45</v>
          </cell>
          <cell r="L331">
            <v>0.44570840079264645</v>
          </cell>
          <cell r="M331">
            <v>0.4414168015852929</v>
          </cell>
          <cell r="N331">
            <v>0.43712520237793928</v>
          </cell>
          <cell r="O331">
            <v>0.43283360317058572</v>
          </cell>
          <cell r="P331">
            <v>0.42854200396323222</v>
          </cell>
          <cell r="Q331">
            <v>0.42425040475587866</v>
          </cell>
          <cell r="R331">
            <v>0.41995880554852505</v>
          </cell>
          <cell r="S331">
            <v>0.41566720634117144</v>
          </cell>
          <cell r="T331">
            <v>0.41137560713381793</v>
          </cell>
          <cell r="U331">
            <v>0.40708400792646438</v>
          </cell>
          <cell r="V331">
            <v>0.40279240871911087</v>
          </cell>
          <cell r="W331">
            <v>0.39850080951175726</v>
          </cell>
          <cell r="X331">
            <v>0.3942092103044037</v>
          </cell>
          <cell r="Y331">
            <v>0.38991761109705014</v>
          </cell>
          <cell r="Z331">
            <v>0.38562601188969664</v>
          </cell>
          <cell r="AA331">
            <v>0.38133441268234303</v>
          </cell>
          <cell r="AB331">
            <v>0.37704281347498941</v>
          </cell>
          <cell r="AC331">
            <v>0.37275121426763586</v>
          </cell>
          <cell r="AD331">
            <v>0.36845961506028235</v>
          </cell>
          <cell r="AE331">
            <v>0.36416801585292879</v>
          </cell>
          <cell r="AF331">
            <v>0.35987641664557524</v>
          </cell>
          <cell r="AG331">
            <v>0.35558481743822168</v>
          </cell>
          <cell r="AH331">
            <v>0.35129321823086807</v>
          </cell>
          <cell r="AI331">
            <v>0.34700161902351456</v>
          </cell>
          <cell r="AJ331">
            <v>0.342710019816161</v>
          </cell>
          <cell r="AK331">
            <v>0.33841842060880734</v>
          </cell>
          <cell r="AL331">
            <v>0.33659362185179259</v>
          </cell>
          <cell r="AM331">
            <v>0.33476882309477773</v>
          </cell>
          <cell r="AN331">
            <v>0.33294402433776299</v>
          </cell>
          <cell r="AO331">
            <v>0.33111922558074813</v>
          </cell>
          <cell r="AP331">
            <v>0.33111922558074813</v>
          </cell>
          <cell r="AQ331">
            <v>0.33111922558074813</v>
          </cell>
          <cell r="AR331">
            <v>0.33111922558074813</v>
          </cell>
          <cell r="AS331">
            <v>0.33111922558074813</v>
          </cell>
          <cell r="AT331">
            <v>0.33111922558074813</v>
          </cell>
          <cell r="AU331">
            <v>0.33111922558074813</v>
          </cell>
          <cell r="AV331">
            <v>0.30295107314684444</v>
          </cell>
          <cell r="AW331">
            <v>0.30295107314684444</v>
          </cell>
          <cell r="AX331">
            <v>0.30295107314684444</v>
          </cell>
          <cell r="AY331">
            <v>0.30295107314684444</v>
          </cell>
          <cell r="BB331" t="str">
            <v>[enter country-specific value</v>
          </cell>
        </row>
        <row r="332">
          <cell r="A332" t="str">
            <v>EF_NH3_applic_solid_Buffalo</v>
          </cell>
          <cell r="B332" t="str">
            <v>-</v>
          </cell>
          <cell r="C332" t="str">
            <v>EF_NH3_applic_solid</v>
          </cell>
          <cell r="D332" t="str">
            <v>NH3-N</v>
          </cell>
          <cell r="E332" t="str">
            <v>Buffalo</v>
          </cell>
          <cell r="F332" t="str">
            <v>Fraction TAN</v>
          </cell>
          <cell r="G332" t="str">
            <v>D</v>
          </cell>
          <cell r="H332" t="str">
            <v>-</v>
          </cell>
          <cell r="I332" t="str">
            <v>Table 3.9, 3B, EMEP/EEA Guidebook 2019</v>
          </cell>
          <cell r="K332">
            <v>0.55000000000000004</v>
          </cell>
          <cell r="L332">
            <v>1.55</v>
          </cell>
          <cell r="M332">
            <v>2.5499999999999998</v>
          </cell>
          <cell r="N332">
            <v>3.55</v>
          </cell>
          <cell r="O332">
            <v>4.55</v>
          </cell>
          <cell r="P332">
            <v>5.55</v>
          </cell>
          <cell r="Q332">
            <v>6.55</v>
          </cell>
          <cell r="R332">
            <v>7.55</v>
          </cell>
          <cell r="S332">
            <v>8.5500000000000007</v>
          </cell>
          <cell r="T332">
            <v>9.5500000000000007</v>
          </cell>
          <cell r="U332">
            <v>10.55</v>
          </cell>
          <cell r="V332">
            <v>11.55</v>
          </cell>
          <cell r="W332">
            <v>12.55</v>
          </cell>
          <cell r="X332">
            <v>13.55</v>
          </cell>
          <cell r="Y332">
            <v>14.55</v>
          </cell>
          <cell r="Z332">
            <v>15.55</v>
          </cell>
          <cell r="AA332">
            <v>16.55</v>
          </cell>
          <cell r="AB332">
            <v>17.55</v>
          </cell>
          <cell r="AC332">
            <v>18.55</v>
          </cell>
          <cell r="AD332">
            <v>19.55</v>
          </cell>
          <cell r="AE332">
            <v>20.55</v>
          </cell>
          <cell r="AF332">
            <v>21.55</v>
          </cell>
          <cell r="AG332">
            <v>22.55</v>
          </cell>
          <cell r="AH332">
            <v>23.55</v>
          </cell>
          <cell r="AI332">
            <v>24.55</v>
          </cell>
          <cell r="AJ332">
            <v>25.55</v>
          </cell>
          <cell r="AK332">
            <v>26.55</v>
          </cell>
          <cell r="AL332">
            <v>27.55</v>
          </cell>
          <cell r="AM332">
            <v>28.55</v>
          </cell>
          <cell r="AN332">
            <v>29.55</v>
          </cell>
          <cell r="AO332">
            <v>30.55</v>
          </cell>
          <cell r="AP332">
            <v>31.55</v>
          </cell>
          <cell r="AQ332">
            <v>32.549999999999997</v>
          </cell>
          <cell r="AR332">
            <v>33.549999999999997</v>
          </cell>
          <cell r="AS332">
            <v>34.549999999999997</v>
          </cell>
          <cell r="AT332">
            <v>32.549999999999997</v>
          </cell>
          <cell r="AU332">
            <v>33.549999999999997</v>
          </cell>
          <cell r="AV332">
            <v>34.549999999999997</v>
          </cell>
          <cell r="AW332">
            <v>35.549999999999997</v>
          </cell>
          <cell r="AX332">
            <v>36.549999999999997</v>
          </cell>
          <cell r="AY332">
            <v>37.549999999999997</v>
          </cell>
          <cell r="BB332" t="e">
            <v>#N/A</v>
          </cell>
        </row>
        <row r="333">
          <cell r="A333" t="str">
            <v>EF_NH3_applic_solid_Goats</v>
          </cell>
          <cell r="B333" t="str">
            <v>-</v>
          </cell>
          <cell r="C333" t="str">
            <v>EF_NH3_applic_solid</v>
          </cell>
          <cell r="D333" t="str">
            <v>NH3-N</v>
          </cell>
          <cell r="E333" t="str">
            <v>Goats</v>
          </cell>
          <cell r="F333" t="str">
            <v>Fraction TAN</v>
          </cell>
          <cell r="G333" t="str">
            <v>cs</v>
          </cell>
          <cell r="H333" t="str">
            <v>-</v>
          </cell>
          <cell r="I333" t="str">
            <v>sheet Abatement effects</v>
          </cell>
          <cell r="K333">
            <v>0.9</v>
          </cell>
          <cell r="L333">
            <v>0.89141680158529291</v>
          </cell>
          <cell r="M333">
            <v>0.88283360317058579</v>
          </cell>
          <cell r="N333">
            <v>0.87425040475587856</v>
          </cell>
          <cell r="O333">
            <v>0.86566720634117145</v>
          </cell>
          <cell r="P333">
            <v>0.85708400792646444</v>
          </cell>
          <cell r="Q333">
            <v>0.84850080951175733</v>
          </cell>
          <cell r="R333">
            <v>0.8399176110970501</v>
          </cell>
          <cell r="S333">
            <v>0.83133441268234287</v>
          </cell>
          <cell r="T333">
            <v>0.82275121426763587</v>
          </cell>
          <cell r="U333">
            <v>0.81416801585292875</v>
          </cell>
          <cell r="V333">
            <v>0.80558481743822175</v>
          </cell>
          <cell r="W333">
            <v>0.79700161902351452</v>
          </cell>
          <cell r="X333">
            <v>0.7884184206088074</v>
          </cell>
          <cell r="Y333">
            <v>0.77983522219410029</v>
          </cell>
          <cell r="Z333">
            <v>0.77125202377939328</v>
          </cell>
          <cell r="AA333">
            <v>0.76266882536468605</v>
          </cell>
          <cell r="AB333">
            <v>0.75408562694997883</v>
          </cell>
          <cell r="AC333">
            <v>0.74550242853527171</v>
          </cell>
          <cell r="AD333">
            <v>0.73691923012056471</v>
          </cell>
          <cell r="AE333">
            <v>0.72833603170585759</v>
          </cell>
          <cell r="AF333">
            <v>0.71975283329115047</v>
          </cell>
          <cell r="AG333">
            <v>0.71116963487644336</v>
          </cell>
          <cell r="AH333">
            <v>0.70258643646173613</v>
          </cell>
          <cell r="AI333">
            <v>0.69400323804702913</v>
          </cell>
          <cell r="AJ333">
            <v>0.68542003963232201</v>
          </cell>
          <cell r="AK333">
            <v>0.67683684121761467</v>
          </cell>
          <cell r="AL333">
            <v>0.67318724370358518</v>
          </cell>
          <cell r="AM333">
            <v>0.66953764618955547</v>
          </cell>
          <cell r="AN333">
            <v>0.66588804867552598</v>
          </cell>
          <cell r="AO333">
            <v>0.66223845116149627</v>
          </cell>
          <cell r="AP333">
            <v>0.66223845116149627</v>
          </cell>
          <cell r="AQ333">
            <v>0.66223845116149627</v>
          </cell>
          <cell r="AR333">
            <v>0.66223845116149627</v>
          </cell>
          <cell r="AS333">
            <v>0.66223845116149627</v>
          </cell>
          <cell r="AT333">
            <v>0.66223845116149627</v>
          </cell>
          <cell r="AU333">
            <v>0.66223845116149627</v>
          </cell>
          <cell r="AV333">
            <v>0.60590214629368888</v>
          </cell>
          <cell r="AW333">
            <v>0.60590214629368888</v>
          </cell>
          <cell r="AX333">
            <v>0.60590214629368888</v>
          </cell>
          <cell r="AY333">
            <v>0.60590214629368888</v>
          </cell>
          <cell r="BB333" t="str">
            <v>[enter country-specific value</v>
          </cell>
        </row>
        <row r="334">
          <cell r="A334" t="str">
            <v>EF_NH3_applic_solid_Horses</v>
          </cell>
          <cell r="B334" t="str">
            <v>-</v>
          </cell>
          <cell r="C334" t="str">
            <v>EF_NH3_applic_solid</v>
          </cell>
          <cell r="D334" t="str">
            <v>NH3-N</v>
          </cell>
          <cell r="E334" t="str">
            <v>Horses</v>
          </cell>
          <cell r="F334" t="str">
            <v>Fraction TAN</v>
          </cell>
          <cell r="G334" t="str">
            <v>cs</v>
          </cell>
          <cell r="H334" t="str">
            <v>-</v>
          </cell>
          <cell r="I334" t="str">
            <v>sheet Abatement effects</v>
          </cell>
          <cell r="K334">
            <v>0.9</v>
          </cell>
          <cell r="L334">
            <v>0.89141680158529291</v>
          </cell>
          <cell r="M334">
            <v>0.88283360317058579</v>
          </cell>
          <cell r="N334">
            <v>0.87425040475587856</v>
          </cell>
          <cell r="O334">
            <v>0.86566720634117145</v>
          </cell>
          <cell r="P334">
            <v>0.85708400792646444</v>
          </cell>
          <cell r="Q334">
            <v>0.84850080951175733</v>
          </cell>
          <cell r="R334">
            <v>0.8399176110970501</v>
          </cell>
          <cell r="S334">
            <v>0.83133441268234287</v>
          </cell>
          <cell r="T334">
            <v>0.82275121426763587</v>
          </cell>
          <cell r="U334">
            <v>0.81416801585292875</v>
          </cell>
          <cell r="V334">
            <v>0.80558481743822175</v>
          </cell>
          <cell r="W334">
            <v>0.79700161902351452</v>
          </cell>
          <cell r="X334">
            <v>0.7884184206088074</v>
          </cell>
          <cell r="Y334">
            <v>0.77983522219410029</v>
          </cell>
          <cell r="Z334">
            <v>0.77125202377939328</v>
          </cell>
          <cell r="AA334">
            <v>0.76266882536468605</v>
          </cell>
          <cell r="AB334">
            <v>0.75408562694997883</v>
          </cell>
          <cell r="AC334">
            <v>0.74550242853527171</v>
          </cell>
          <cell r="AD334">
            <v>0.73691923012056471</v>
          </cell>
          <cell r="AE334">
            <v>0.72833603170585759</v>
          </cell>
          <cell r="AF334">
            <v>0.71975283329115047</v>
          </cell>
          <cell r="AG334">
            <v>0.71116963487644336</v>
          </cell>
          <cell r="AH334">
            <v>0.70258643646173613</v>
          </cell>
          <cell r="AI334">
            <v>0.69400323804702913</v>
          </cell>
          <cell r="AJ334">
            <v>0.68542003963232201</v>
          </cell>
          <cell r="AK334">
            <v>0.67683684121761467</v>
          </cell>
          <cell r="AL334">
            <v>0.67318724370358518</v>
          </cell>
          <cell r="AM334">
            <v>0.66953764618955547</v>
          </cell>
          <cell r="AN334">
            <v>0.66588804867552598</v>
          </cell>
          <cell r="AO334">
            <v>0.66223845116149627</v>
          </cell>
          <cell r="AP334">
            <v>0.66223845116149627</v>
          </cell>
          <cell r="AQ334">
            <v>0.66223845116149627</v>
          </cell>
          <cell r="AR334">
            <v>0.66223845116149627</v>
          </cell>
          <cell r="AS334">
            <v>0.66223845116149627</v>
          </cell>
          <cell r="AT334">
            <v>0.66223845116149627</v>
          </cell>
          <cell r="AU334">
            <v>0.66223845116149627</v>
          </cell>
          <cell r="AV334">
            <v>0.60590214629368888</v>
          </cell>
          <cell r="AW334">
            <v>0.60590214629368888</v>
          </cell>
          <cell r="AX334">
            <v>0.60590214629368888</v>
          </cell>
          <cell r="AY334">
            <v>0.60590214629368888</v>
          </cell>
          <cell r="BB334" t="str">
            <v>[enter country-specific value</v>
          </cell>
        </row>
        <row r="335">
          <cell r="A335" t="str">
            <v>EF_NH3_applic_solid_Mules and asses</v>
          </cell>
          <cell r="B335" t="str">
            <v>-</v>
          </cell>
          <cell r="C335" t="str">
            <v>EF_NH3_applic_solid</v>
          </cell>
          <cell r="D335" t="str">
            <v>NH3-N</v>
          </cell>
          <cell r="E335" t="str">
            <v>Mules and asses</v>
          </cell>
          <cell r="F335" t="str">
            <v>Fraction TAN</v>
          </cell>
          <cell r="G335" t="str">
            <v>D</v>
          </cell>
          <cell r="H335" t="str">
            <v>-</v>
          </cell>
          <cell r="I335" t="str">
            <v>Table 3.9, 3B, EMEP/EEA Guidebook 2019</v>
          </cell>
          <cell r="K335">
            <v>0.9</v>
          </cell>
          <cell r="L335">
            <v>1.9</v>
          </cell>
          <cell r="M335">
            <v>2.9</v>
          </cell>
          <cell r="N335">
            <v>3.9</v>
          </cell>
          <cell r="O335">
            <v>4.9000000000000004</v>
          </cell>
          <cell r="P335">
            <v>5.9</v>
          </cell>
          <cell r="Q335">
            <v>6.9</v>
          </cell>
          <cell r="R335">
            <v>7.9</v>
          </cell>
          <cell r="S335">
            <v>8.9</v>
          </cell>
          <cell r="T335">
            <v>9.9</v>
          </cell>
          <cell r="U335">
            <v>10.9</v>
          </cell>
          <cell r="V335">
            <v>11.9</v>
          </cell>
          <cell r="W335">
            <v>12.9</v>
          </cell>
          <cell r="X335">
            <v>13.9</v>
          </cell>
          <cell r="Y335">
            <v>14.9</v>
          </cell>
          <cell r="Z335">
            <v>15.9</v>
          </cell>
          <cell r="AA335">
            <v>16.899999999999999</v>
          </cell>
          <cell r="AB335">
            <v>17.899999999999999</v>
          </cell>
          <cell r="AC335">
            <v>18.899999999999999</v>
          </cell>
          <cell r="AD335">
            <v>19.899999999999999</v>
          </cell>
          <cell r="AE335">
            <v>20.9</v>
          </cell>
          <cell r="AF335">
            <v>21.9</v>
          </cell>
          <cell r="AG335">
            <v>22.9</v>
          </cell>
          <cell r="AH335">
            <v>23.9</v>
          </cell>
          <cell r="AI335">
            <v>24.9</v>
          </cell>
          <cell r="AJ335">
            <v>25.9</v>
          </cell>
          <cell r="AK335">
            <v>26.9</v>
          </cell>
          <cell r="AL335">
            <v>27.9</v>
          </cell>
          <cell r="AM335">
            <v>28.9</v>
          </cell>
          <cell r="AN335">
            <v>29.9</v>
          </cell>
          <cell r="AO335">
            <v>30.9</v>
          </cell>
          <cell r="AP335">
            <v>31.9</v>
          </cell>
          <cell r="AQ335">
            <v>32.9</v>
          </cell>
          <cell r="AR335">
            <v>33.9</v>
          </cell>
          <cell r="AS335">
            <v>34.9</v>
          </cell>
          <cell r="AT335">
            <v>32.9</v>
          </cell>
          <cell r="AU335">
            <v>33.9</v>
          </cell>
          <cell r="AV335">
            <v>34.9</v>
          </cell>
          <cell r="AW335">
            <v>35.9</v>
          </cell>
          <cell r="AX335">
            <v>36.9</v>
          </cell>
          <cell r="AY335">
            <v>37.9</v>
          </cell>
          <cell r="BB335" t="e">
            <v>#N/A</v>
          </cell>
        </row>
        <row r="336">
          <cell r="A336" t="str">
            <v>EF_NH3_applic_solid_Laying hens</v>
          </cell>
          <cell r="B336" t="str">
            <v>-</v>
          </cell>
          <cell r="C336" t="str">
            <v>EF_NH3_applic_solid</v>
          </cell>
          <cell r="D336" t="str">
            <v>NH3-N</v>
          </cell>
          <cell r="E336" t="str">
            <v>Laying hens</v>
          </cell>
          <cell r="F336" t="str">
            <v>Fraction TAN</v>
          </cell>
          <cell r="G336" t="str">
            <v>cs</v>
          </cell>
          <cell r="H336" t="str">
            <v>-</v>
          </cell>
          <cell r="I336" t="str">
            <v>sheet Abatement effects</v>
          </cell>
          <cell r="K336">
            <v>0.45</v>
          </cell>
          <cell r="L336">
            <v>0.44570840079264645</v>
          </cell>
          <cell r="M336">
            <v>0.4414168015852929</v>
          </cell>
          <cell r="N336">
            <v>0.43712520237793928</v>
          </cell>
          <cell r="O336">
            <v>0.43283360317058572</v>
          </cell>
          <cell r="P336">
            <v>0.42854200396323222</v>
          </cell>
          <cell r="Q336">
            <v>0.42425040475587866</v>
          </cell>
          <cell r="R336">
            <v>0.41995880554852505</v>
          </cell>
          <cell r="S336">
            <v>0.41566720634117144</v>
          </cell>
          <cell r="T336">
            <v>0.41137560713381793</v>
          </cell>
          <cell r="U336">
            <v>0.40708400792646438</v>
          </cell>
          <cell r="V336">
            <v>0.40279240871911087</v>
          </cell>
          <cell r="W336">
            <v>0.39850080951175726</v>
          </cell>
          <cell r="X336">
            <v>0.3942092103044037</v>
          </cell>
          <cell r="Y336">
            <v>0.38991761109705014</v>
          </cell>
          <cell r="Z336">
            <v>0.38562601188969664</v>
          </cell>
          <cell r="AA336">
            <v>0.38133441268234303</v>
          </cell>
          <cell r="AB336">
            <v>0.37704281347498941</v>
          </cell>
          <cell r="AC336">
            <v>0.37275121426763586</v>
          </cell>
          <cell r="AD336">
            <v>0.36845961506028235</v>
          </cell>
          <cell r="AE336">
            <v>0.36416801585292879</v>
          </cell>
          <cell r="AF336">
            <v>0.35987641664557524</v>
          </cell>
          <cell r="AG336">
            <v>0.35558481743822168</v>
          </cell>
          <cell r="AH336">
            <v>0.35129321823086807</v>
          </cell>
          <cell r="AI336">
            <v>0.34700161902351456</v>
          </cell>
          <cell r="AJ336">
            <v>0.342710019816161</v>
          </cell>
          <cell r="AK336">
            <v>0.33841842060880734</v>
          </cell>
          <cell r="AL336">
            <v>0.33659362185179259</v>
          </cell>
          <cell r="AM336">
            <v>0.33476882309477773</v>
          </cell>
          <cell r="AN336">
            <v>0.33294402433776299</v>
          </cell>
          <cell r="AO336">
            <v>0.33111922558074813</v>
          </cell>
          <cell r="AP336">
            <v>0.33111922558074813</v>
          </cell>
          <cell r="AQ336">
            <v>0.33111922558074813</v>
          </cell>
          <cell r="AR336">
            <v>0.33111922558074813</v>
          </cell>
          <cell r="AS336">
            <v>0.33111922558074813</v>
          </cell>
          <cell r="AT336">
            <v>0.33111922558074813</v>
          </cell>
          <cell r="AU336">
            <v>0.33111922558074813</v>
          </cell>
          <cell r="AV336">
            <v>0.30295107314684444</v>
          </cell>
          <cell r="AW336">
            <v>0.30295107314684444</v>
          </cell>
          <cell r="AX336">
            <v>0.30295107314684444</v>
          </cell>
          <cell r="AY336">
            <v>0.30295107314684444</v>
          </cell>
          <cell r="BB336" t="str">
            <v>[enter country-specific value</v>
          </cell>
        </row>
        <row r="337">
          <cell r="A337" t="str">
            <v>EF_NH3_applic_solid_Broilers</v>
          </cell>
          <cell r="B337" t="str">
            <v>-</v>
          </cell>
          <cell r="C337" t="str">
            <v>EF_NH3_applic_solid</v>
          </cell>
          <cell r="D337" t="str">
            <v>NH3-N</v>
          </cell>
          <cell r="E337" t="str">
            <v>Broilers</v>
          </cell>
          <cell r="F337" t="str">
            <v>Fraction TAN</v>
          </cell>
          <cell r="G337" t="str">
            <v>cs</v>
          </cell>
          <cell r="H337" t="str">
            <v>-</v>
          </cell>
          <cell r="I337" t="str">
            <v>sheet Abatement effects</v>
          </cell>
          <cell r="K337">
            <v>0.38</v>
          </cell>
          <cell r="L337">
            <v>0.37637598289156809</v>
          </cell>
          <cell r="M337">
            <v>0.37275196578313624</v>
          </cell>
          <cell r="N337">
            <v>0.36912794867470428</v>
          </cell>
          <cell r="O337">
            <v>0.36550393156627237</v>
          </cell>
          <cell r="P337">
            <v>0.36187991445784051</v>
          </cell>
          <cell r="Q337">
            <v>0.3582558973494086</v>
          </cell>
          <cell r="R337">
            <v>0.35463188024097669</v>
          </cell>
          <cell r="S337">
            <v>0.35100786313254478</v>
          </cell>
          <cell r="T337">
            <v>0.34738384602411293</v>
          </cell>
          <cell r="U337">
            <v>0.34375982891568102</v>
          </cell>
          <cell r="V337">
            <v>0.34013581180724917</v>
          </cell>
          <cell r="W337">
            <v>0.33651179469881726</v>
          </cell>
          <cell r="X337">
            <v>0.33288777759038535</v>
          </cell>
          <cell r="Y337">
            <v>0.32926376048195344</v>
          </cell>
          <cell r="Z337">
            <v>0.32563974337352158</v>
          </cell>
          <cell r="AA337">
            <v>0.32201572626508962</v>
          </cell>
          <cell r="AB337">
            <v>0.31839170915665777</v>
          </cell>
          <cell r="AC337">
            <v>0.31476769204822586</v>
          </cell>
          <cell r="AD337">
            <v>0.311143674939794</v>
          </cell>
          <cell r="AE337">
            <v>0.30751965783136209</v>
          </cell>
          <cell r="AF337">
            <v>0.30389564072293024</v>
          </cell>
          <cell r="AG337">
            <v>0.30027162361449833</v>
          </cell>
          <cell r="AH337">
            <v>0.29664760650606636</v>
          </cell>
          <cell r="AI337">
            <v>0.29302358939763451</v>
          </cell>
          <cell r="AJ337">
            <v>0.2893995722892026</v>
          </cell>
          <cell r="AK337">
            <v>0.28577555518077064</v>
          </cell>
          <cell r="AL337">
            <v>0.2842346140081804</v>
          </cell>
          <cell r="AM337">
            <v>0.2826936728355901</v>
          </cell>
          <cell r="AN337">
            <v>0.28115273166299987</v>
          </cell>
          <cell r="AO337">
            <v>0.27961179049040957</v>
          </cell>
          <cell r="AP337">
            <v>0.27961179049040957</v>
          </cell>
          <cell r="AQ337">
            <v>0.27961179049040957</v>
          </cell>
          <cell r="AR337">
            <v>0.27961179049040957</v>
          </cell>
          <cell r="AS337">
            <v>0.27961179049040957</v>
          </cell>
          <cell r="AT337">
            <v>0.27961179049040957</v>
          </cell>
          <cell r="AU337">
            <v>0.27961179049040957</v>
          </cell>
          <cell r="AV337">
            <v>0.2558253506573353</v>
          </cell>
          <cell r="AW337">
            <v>0.2558253506573353</v>
          </cell>
          <cell r="AX337">
            <v>0.2558253506573353</v>
          </cell>
          <cell r="AY337">
            <v>0.2558253506573353</v>
          </cell>
          <cell r="BB337" t="str">
            <v>[enter country-specific value</v>
          </cell>
        </row>
        <row r="338">
          <cell r="A338" t="str">
            <v>EF_NH3_applic_solid_Turkeys</v>
          </cell>
          <cell r="B338" t="str">
            <v>-</v>
          </cell>
          <cell r="C338" t="str">
            <v>EF_NH3_applic_solid</v>
          </cell>
          <cell r="D338" t="str">
            <v>NH3-N</v>
          </cell>
          <cell r="E338" t="str">
            <v>Turkeys</v>
          </cell>
          <cell r="F338" t="str">
            <v>Fraction TAN</v>
          </cell>
          <cell r="G338" t="str">
            <v>cs</v>
          </cell>
          <cell r="H338" t="str">
            <v>-</v>
          </cell>
          <cell r="I338" t="str">
            <v>sheet Abatement effects</v>
          </cell>
          <cell r="K338">
            <v>0.54</v>
          </cell>
          <cell r="L338">
            <v>0.5348500809511757</v>
          </cell>
          <cell r="M338">
            <v>0.52970016190235147</v>
          </cell>
          <cell r="N338">
            <v>0.52455024285352714</v>
          </cell>
          <cell r="O338">
            <v>0.51940032380470291</v>
          </cell>
          <cell r="P338">
            <v>0.51425040475587869</v>
          </cell>
          <cell r="Q338">
            <v>0.50910048570705435</v>
          </cell>
          <cell r="R338">
            <v>0.50395056665823001</v>
          </cell>
          <cell r="S338">
            <v>0.49880064760940579</v>
          </cell>
          <cell r="T338">
            <v>0.49365072856058156</v>
          </cell>
          <cell r="U338">
            <v>0.48850080951175728</v>
          </cell>
          <cell r="V338">
            <v>0.48335089046293306</v>
          </cell>
          <cell r="W338">
            <v>0.47820097141410878</v>
          </cell>
          <cell r="X338">
            <v>0.4730510523652845</v>
          </cell>
          <cell r="Y338">
            <v>0.46790113331646022</v>
          </cell>
          <cell r="Z338">
            <v>0.46275121426763599</v>
          </cell>
          <cell r="AA338">
            <v>0.4576012952188116</v>
          </cell>
          <cell r="AB338">
            <v>0.45245137616998732</v>
          </cell>
          <cell r="AC338">
            <v>0.44730145712116304</v>
          </cell>
          <cell r="AD338">
            <v>0.44215153807233881</v>
          </cell>
          <cell r="AE338">
            <v>0.43700161902351453</v>
          </cell>
          <cell r="AF338">
            <v>0.43185169997469031</v>
          </cell>
          <cell r="AG338">
            <v>0.42670178092586603</v>
          </cell>
          <cell r="AH338">
            <v>0.42155186187704169</v>
          </cell>
          <cell r="AI338">
            <v>0.41640194282821746</v>
          </cell>
          <cell r="AJ338">
            <v>0.41125202377939318</v>
          </cell>
          <cell r="AK338">
            <v>0.40610210473056885</v>
          </cell>
          <cell r="AL338">
            <v>0.40391234622215111</v>
          </cell>
          <cell r="AM338">
            <v>0.40172258771373331</v>
          </cell>
          <cell r="AN338">
            <v>0.39953282920531563</v>
          </cell>
          <cell r="AO338">
            <v>0.39734307069689778</v>
          </cell>
          <cell r="AP338">
            <v>0.39734307069689778</v>
          </cell>
          <cell r="AQ338">
            <v>0.39734307069689778</v>
          </cell>
          <cell r="AR338">
            <v>0.39734307069689778</v>
          </cell>
          <cell r="AS338">
            <v>0.39734307069689778</v>
          </cell>
          <cell r="AT338">
            <v>0.39734307069689778</v>
          </cell>
          <cell r="AU338">
            <v>0.39734307069689778</v>
          </cell>
          <cell r="AV338">
            <v>0.36354128777621331</v>
          </cell>
          <cell r="AW338">
            <v>0.36354128777621331</v>
          </cell>
          <cell r="AX338">
            <v>0.36354128777621331</v>
          </cell>
          <cell r="AY338">
            <v>0.36354128777621331</v>
          </cell>
          <cell r="BB338" t="str">
            <v>[enter country-specific value</v>
          </cell>
        </row>
        <row r="339">
          <cell r="A339" t="str">
            <v>EF_NH3_applic_solid_Other poultry (ducks)</v>
          </cell>
          <cell r="B339" t="str">
            <v>-</v>
          </cell>
          <cell r="C339" t="str">
            <v>EF_NH3_applic_solid</v>
          </cell>
          <cell r="D339" t="str">
            <v>NH3-N</v>
          </cell>
          <cell r="E339" t="str">
            <v>Other poultry (ducks)</v>
          </cell>
          <cell r="F339" t="str">
            <v>Fraction TAN</v>
          </cell>
          <cell r="G339" t="str">
            <v>cs</v>
          </cell>
          <cell r="H339" t="str">
            <v>-</v>
          </cell>
          <cell r="I339" t="str">
            <v>sheet Abatement effects</v>
          </cell>
          <cell r="K339">
            <v>0.54</v>
          </cell>
          <cell r="L339">
            <v>0.5348500809511757</v>
          </cell>
          <cell r="M339">
            <v>0.52970016190235147</v>
          </cell>
          <cell r="N339">
            <v>0.52455024285352714</v>
          </cell>
          <cell r="O339">
            <v>0.51940032380470291</v>
          </cell>
          <cell r="P339">
            <v>0.51425040475587869</v>
          </cell>
          <cell r="Q339">
            <v>0.50910048570705435</v>
          </cell>
          <cell r="R339">
            <v>0.50395056665823001</v>
          </cell>
          <cell r="S339">
            <v>0.49880064760940579</v>
          </cell>
          <cell r="T339">
            <v>0.49365072856058156</v>
          </cell>
          <cell r="U339">
            <v>0.48850080951175728</v>
          </cell>
          <cell r="V339">
            <v>0.48335089046293306</v>
          </cell>
          <cell r="W339">
            <v>0.47820097141410878</v>
          </cell>
          <cell r="X339">
            <v>0.4730510523652845</v>
          </cell>
          <cell r="Y339">
            <v>0.46790113331646022</v>
          </cell>
          <cell r="Z339">
            <v>0.46275121426763599</v>
          </cell>
          <cell r="AA339">
            <v>0.4576012952188116</v>
          </cell>
          <cell r="AB339">
            <v>0.45245137616998732</v>
          </cell>
          <cell r="AC339">
            <v>0.44730145712116304</v>
          </cell>
          <cell r="AD339">
            <v>0.44215153807233881</v>
          </cell>
          <cell r="AE339">
            <v>0.43700161902351453</v>
          </cell>
          <cell r="AF339">
            <v>0.43185169997469031</v>
          </cell>
          <cell r="AG339">
            <v>0.42670178092586603</v>
          </cell>
          <cell r="AH339">
            <v>0.42155186187704169</v>
          </cell>
          <cell r="AI339">
            <v>0.41640194282821746</v>
          </cell>
          <cell r="AJ339">
            <v>0.41125202377939318</v>
          </cell>
          <cell r="AK339">
            <v>0.40610210473056885</v>
          </cell>
          <cell r="AL339">
            <v>0.40391234622215111</v>
          </cell>
          <cell r="AM339">
            <v>0.40172258771373331</v>
          </cell>
          <cell r="AN339">
            <v>0.39953282920531563</v>
          </cell>
          <cell r="AO339">
            <v>0.39734307069689778</v>
          </cell>
          <cell r="AP339">
            <v>0.39734307069689778</v>
          </cell>
          <cell r="AQ339">
            <v>0.39734307069689778</v>
          </cell>
          <cell r="AR339">
            <v>0.39734307069689778</v>
          </cell>
          <cell r="AS339">
            <v>0.39734307069689778</v>
          </cell>
          <cell r="AT339">
            <v>0.39734307069689778</v>
          </cell>
          <cell r="AU339">
            <v>0.39734307069689778</v>
          </cell>
          <cell r="AV339">
            <v>0.36354128777621331</v>
          </cell>
          <cell r="AW339">
            <v>0.36354128777621331</v>
          </cell>
          <cell r="AX339">
            <v>0.36354128777621331</v>
          </cell>
          <cell r="AY339">
            <v>0.36354128777621331</v>
          </cell>
          <cell r="BB339" t="str">
            <v>[enter country-specific value</v>
          </cell>
        </row>
        <row r="340">
          <cell r="A340" t="str">
            <v>EF_NH3_applic_solid_Other poultry (geese)</v>
          </cell>
          <cell r="B340" t="str">
            <v>-</v>
          </cell>
          <cell r="C340" t="str">
            <v>EF_NH3_applic_solid</v>
          </cell>
          <cell r="D340" t="str">
            <v>NH3-N</v>
          </cell>
          <cell r="E340" t="str">
            <v>Other poultry (geese)</v>
          </cell>
          <cell r="F340" t="str">
            <v>Fraction TAN</v>
          </cell>
          <cell r="G340" t="str">
            <v>cs</v>
          </cell>
          <cell r="H340" t="str">
            <v>-</v>
          </cell>
          <cell r="I340" t="str">
            <v>sheet Abatement effects</v>
          </cell>
          <cell r="K340">
            <v>0.45</v>
          </cell>
          <cell r="L340">
            <v>0.44570840079264645</v>
          </cell>
          <cell r="M340">
            <v>0.4414168015852929</v>
          </cell>
          <cell r="N340">
            <v>0.43712520237793928</v>
          </cell>
          <cell r="O340">
            <v>0.43283360317058572</v>
          </cell>
          <cell r="P340">
            <v>0.42854200396323222</v>
          </cell>
          <cell r="Q340">
            <v>0.42425040475587866</v>
          </cell>
          <cell r="R340">
            <v>0.41995880554852505</v>
          </cell>
          <cell r="S340">
            <v>0.41566720634117144</v>
          </cell>
          <cell r="T340">
            <v>0.41137560713381793</v>
          </cell>
          <cell r="U340">
            <v>0.40708400792646438</v>
          </cell>
          <cell r="V340">
            <v>0.40279240871911087</v>
          </cell>
          <cell r="W340">
            <v>0.39850080951175726</v>
          </cell>
          <cell r="X340">
            <v>0.3942092103044037</v>
          </cell>
          <cell r="Y340">
            <v>0.38991761109705014</v>
          </cell>
          <cell r="Z340">
            <v>0.38562601188969664</v>
          </cell>
          <cell r="AA340">
            <v>0.38133441268234303</v>
          </cell>
          <cell r="AB340">
            <v>0.37704281347498941</v>
          </cell>
          <cell r="AC340">
            <v>0.37275121426763586</v>
          </cell>
          <cell r="AD340">
            <v>0.36845961506028235</v>
          </cell>
          <cell r="AE340">
            <v>0.36416801585292879</v>
          </cell>
          <cell r="AF340">
            <v>0.35987641664557524</v>
          </cell>
          <cell r="AG340">
            <v>0.35558481743822168</v>
          </cell>
          <cell r="AH340">
            <v>0.35129321823086807</v>
          </cell>
          <cell r="AI340">
            <v>0.34700161902351456</v>
          </cell>
          <cell r="AJ340">
            <v>0.342710019816161</v>
          </cell>
          <cell r="AK340">
            <v>0.33841842060880734</v>
          </cell>
          <cell r="AL340">
            <v>0.33659362185179259</v>
          </cell>
          <cell r="AM340">
            <v>0.33476882309477773</v>
          </cell>
          <cell r="AN340">
            <v>0.33294402433776299</v>
          </cell>
          <cell r="AO340">
            <v>0.33111922558074813</v>
          </cell>
          <cell r="AP340">
            <v>0.33111922558074813</v>
          </cell>
          <cell r="AQ340">
            <v>0.33111922558074813</v>
          </cell>
          <cell r="AR340">
            <v>0.33111922558074813</v>
          </cell>
          <cell r="AS340">
            <v>0.33111922558074813</v>
          </cell>
          <cell r="AT340">
            <v>0.33111922558074813</v>
          </cell>
          <cell r="AU340">
            <v>0.33111922558074813</v>
          </cell>
          <cell r="AV340">
            <v>0.30295107314684444</v>
          </cell>
          <cell r="AW340">
            <v>0.30295107314684444</v>
          </cell>
          <cell r="AX340">
            <v>0.30295107314684444</v>
          </cell>
          <cell r="AY340">
            <v>0.30295107314684444</v>
          </cell>
          <cell r="BB340" t="str">
            <v>[enter country-specific value</v>
          </cell>
        </row>
        <row r="341">
          <cell r="A341" t="str">
            <v>EF_NH3_applic_solid_Other animals (fur animals)</v>
          </cell>
          <cell r="B341" t="str">
            <v>-</v>
          </cell>
          <cell r="C341" t="str">
            <v>EF_NH3_applic_solid</v>
          </cell>
          <cell r="D341" t="str">
            <v>NH3-N</v>
          </cell>
          <cell r="E341" t="str">
            <v>Other animals (fur animals)</v>
          </cell>
          <cell r="F341" t="str">
            <v>Fraction TAN</v>
          </cell>
          <cell r="G341" t="str">
            <v>cs</v>
          </cell>
          <cell r="H341" t="str">
            <v>-</v>
          </cell>
          <cell r="I341" t="str">
            <v>sheet Abatement effects</v>
          </cell>
          <cell r="K341">
            <v>0.45</v>
          </cell>
          <cell r="L341">
            <v>0.44570840079264645</v>
          </cell>
          <cell r="M341">
            <v>0.4414168015852929</v>
          </cell>
          <cell r="N341">
            <v>0.43712520237793928</v>
          </cell>
          <cell r="O341">
            <v>0.43283360317058572</v>
          </cell>
          <cell r="P341">
            <v>0.42854200396323222</v>
          </cell>
          <cell r="Q341">
            <v>0.42425040475587866</v>
          </cell>
          <cell r="R341">
            <v>0.41995880554852505</v>
          </cell>
          <cell r="S341">
            <v>0.41566720634117144</v>
          </cell>
          <cell r="T341">
            <v>0.41137560713381793</v>
          </cell>
          <cell r="U341">
            <v>0.40708400792646438</v>
          </cell>
          <cell r="V341">
            <v>0.40279240871911087</v>
          </cell>
          <cell r="W341">
            <v>0.39850080951175726</v>
          </cell>
          <cell r="X341">
            <v>0.3942092103044037</v>
          </cell>
          <cell r="Y341">
            <v>0.38991761109705014</v>
          </cell>
          <cell r="Z341">
            <v>0.38562601188969664</v>
          </cell>
          <cell r="AA341">
            <v>0.38133441268234303</v>
          </cell>
          <cell r="AB341">
            <v>0.37704281347498941</v>
          </cell>
          <cell r="AC341">
            <v>0.37275121426763586</v>
          </cell>
          <cell r="AD341">
            <v>0.36845961506028235</v>
          </cell>
          <cell r="AE341">
            <v>0.36416801585292879</v>
          </cell>
          <cell r="AF341">
            <v>0.35987641664557524</v>
          </cell>
          <cell r="AG341">
            <v>0.35558481743822168</v>
          </cell>
          <cell r="AH341">
            <v>0.35129321823086807</v>
          </cell>
          <cell r="AI341">
            <v>0.34700161902351456</v>
          </cell>
          <cell r="AJ341">
            <v>0.342710019816161</v>
          </cell>
          <cell r="AK341">
            <v>0.33841842060880734</v>
          </cell>
          <cell r="AL341">
            <v>0.33659362185179259</v>
          </cell>
          <cell r="AM341">
            <v>0.33476882309477773</v>
          </cell>
          <cell r="AN341">
            <v>0.33294402433776299</v>
          </cell>
          <cell r="AO341">
            <v>0.33111922558074813</v>
          </cell>
          <cell r="AP341">
            <v>0.33111922558074813</v>
          </cell>
          <cell r="AQ341">
            <v>0.33111922558074813</v>
          </cell>
          <cell r="AR341">
            <v>0.33111922558074813</v>
          </cell>
          <cell r="AS341">
            <v>0.33111922558074813</v>
          </cell>
          <cell r="AT341">
            <v>0.33111922558074813</v>
          </cell>
          <cell r="AU341">
            <v>0.33111922558074813</v>
          </cell>
          <cell r="AV341">
            <v>0.30295107314684444</v>
          </cell>
          <cell r="AW341">
            <v>0.30295107314684444</v>
          </cell>
          <cell r="AX341">
            <v>0.30295107314684444</v>
          </cell>
          <cell r="AY341">
            <v>0.30295107314684444</v>
          </cell>
          <cell r="BB341" t="str">
            <v>[enter country-specific value</v>
          </cell>
        </row>
        <row r="342">
          <cell r="A342" t="str">
            <v>EF NH3 grazing</v>
          </cell>
        </row>
        <row r="343">
          <cell r="A343" t="str">
            <v>EF_NH3_grazing_Dairy cattle</v>
          </cell>
          <cell r="B343" t="str">
            <v>-</v>
          </cell>
          <cell r="C343" t="str">
            <v>EF_NH3_grazing</v>
          </cell>
          <cell r="D343" t="str">
            <v>NH3-N</v>
          </cell>
          <cell r="E343" t="str">
            <v>Dairy cattle</v>
          </cell>
          <cell r="F343" t="str">
            <v>Fraction TAN</v>
          </cell>
          <cell r="G343" t="str">
            <v>D</v>
          </cell>
          <cell r="H343" t="str">
            <v>-</v>
          </cell>
          <cell r="I343" t="str">
            <v>Table 3.9, 3B, EMEP/EEA Guidebook 2019</v>
          </cell>
          <cell r="K343">
            <v>0.14000000000000001</v>
          </cell>
          <cell r="L343">
            <v>0.14000000000000001</v>
          </cell>
          <cell r="M343">
            <v>0.14000000000000001</v>
          </cell>
          <cell r="N343">
            <v>0.14000000000000001</v>
          </cell>
          <cell r="O343">
            <v>0.14000000000000001</v>
          </cell>
          <cell r="P343">
            <v>0.14000000000000001</v>
          </cell>
          <cell r="Q343">
            <v>0.14000000000000001</v>
          </cell>
          <cell r="R343">
            <v>0.14000000000000001</v>
          </cell>
          <cell r="S343">
            <v>0.14000000000000001</v>
          </cell>
          <cell r="T343">
            <v>0.14000000000000001</v>
          </cell>
          <cell r="U343">
            <v>0.14000000000000001</v>
          </cell>
          <cell r="V343">
            <v>0.14000000000000001</v>
          </cell>
          <cell r="W343">
            <v>0.14000000000000001</v>
          </cell>
          <cell r="X343">
            <v>0.14000000000000001</v>
          </cell>
          <cell r="Y343">
            <v>0.14000000000000001</v>
          </cell>
          <cell r="Z343">
            <v>0.14000000000000001</v>
          </cell>
          <cell r="AA343">
            <v>0.14000000000000001</v>
          </cell>
          <cell r="AB343">
            <v>0.14000000000000001</v>
          </cell>
          <cell r="AC343">
            <v>0.14000000000000001</v>
          </cell>
          <cell r="AD343">
            <v>0.14000000000000001</v>
          </cell>
          <cell r="AE343">
            <v>0.14000000000000001</v>
          </cell>
          <cell r="AF343">
            <v>0.14000000000000001</v>
          </cell>
          <cell r="AG343">
            <v>0.14000000000000001</v>
          </cell>
          <cell r="AH343">
            <v>0.14000000000000001</v>
          </cell>
          <cell r="AI343">
            <v>0.14000000000000001</v>
          </cell>
          <cell r="AJ343">
            <v>0.14000000000000001</v>
          </cell>
          <cell r="AK343">
            <v>0.14000000000000001</v>
          </cell>
          <cell r="AL343">
            <v>0.14000000000000001</v>
          </cell>
          <cell r="AM343">
            <v>0.14000000000000001</v>
          </cell>
          <cell r="AN343">
            <v>0.14000000000000001</v>
          </cell>
          <cell r="AO343">
            <v>0.14000000000000001</v>
          </cell>
          <cell r="AP343">
            <v>0.14000000000000001</v>
          </cell>
          <cell r="AQ343">
            <v>0.14000000000000001</v>
          </cell>
          <cell r="AR343">
            <v>0.14000000000000001</v>
          </cell>
          <cell r="AS343">
            <v>0.14000000000000001</v>
          </cell>
          <cell r="AT343">
            <v>0.14000000000000001</v>
          </cell>
          <cell r="AU343">
            <v>0.14000000000000001</v>
          </cell>
          <cell r="AV343">
            <v>0.14000000000000001</v>
          </cell>
          <cell r="AW343">
            <v>0.14000000000000001</v>
          </cell>
          <cell r="AX343">
            <v>0.14000000000000001</v>
          </cell>
          <cell r="AY343">
            <v>0.14000000000000001</v>
          </cell>
          <cell r="BB343" t="e">
            <v>#N/A</v>
          </cell>
        </row>
        <row r="344">
          <cell r="A344" t="str">
            <v>EF_NH3_grazing_Non-dairy cattle</v>
          </cell>
          <cell r="B344" t="str">
            <v>-</v>
          </cell>
          <cell r="C344" t="str">
            <v>EF_NH3_grazing</v>
          </cell>
          <cell r="D344" t="str">
            <v>NH3-N</v>
          </cell>
          <cell r="E344" t="str">
            <v>Non-dairy cattle</v>
          </cell>
          <cell r="F344" t="str">
            <v>Fraction TAN</v>
          </cell>
          <cell r="G344" t="str">
            <v>D</v>
          </cell>
          <cell r="H344" t="str">
            <v>-</v>
          </cell>
          <cell r="I344" t="str">
            <v>Table 3.9, 3B, EMEP/EEA Guidebook 2019</v>
          </cell>
          <cell r="K344">
            <v>0.14000000000000001</v>
          </cell>
          <cell r="L344">
            <v>0.14000000000000001</v>
          </cell>
          <cell r="M344">
            <v>0.14000000000000001</v>
          </cell>
          <cell r="N344">
            <v>0.14000000000000001</v>
          </cell>
          <cell r="O344">
            <v>0.14000000000000001</v>
          </cell>
          <cell r="P344">
            <v>0.14000000000000001</v>
          </cell>
          <cell r="Q344">
            <v>0.14000000000000001</v>
          </cell>
          <cell r="R344">
            <v>0.14000000000000001</v>
          </cell>
          <cell r="S344">
            <v>0.14000000000000001</v>
          </cell>
          <cell r="T344">
            <v>0.14000000000000001</v>
          </cell>
          <cell r="U344">
            <v>0.14000000000000001</v>
          </cell>
          <cell r="V344">
            <v>0.14000000000000001</v>
          </cell>
          <cell r="W344">
            <v>0.14000000000000001</v>
          </cell>
          <cell r="X344">
            <v>0.14000000000000001</v>
          </cell>
          <cell r="Y344">
            <v>0.14000000000000001</v>
          </cell>
          <cell r="Z344">
            <v>0.14000000000000001</v>
          </cell>
          <cell r="AA344">
            <v>0.14000000000000001</v>
          </cell>
          <cell r="AB344">
            <v>0.14000000000000001</v>
          </cell>
          <cell r="AC344">
            <v>0.14000000000000001</v>
          </cell>
          <cell r="AD344">
            <v>0.14000000000000001</v>
          </cell>
          <cell r="AE344">
            <v>0.14000000000000001</v>
          </cell>
          <cell r="AF344">
            <v>0.14000000000000001</v>
          </cell>
          <cell r="AG344">
            <v>0.14000000000000001</v>
          </cell>
          <cell r="AH344">
            <v>0.14000000000000001</v>
          </cell>
          <cell r="AI344">
            <v>0.14000000000000001</v>
          </cell>
          <cell r="AJ344">
            <v>0.14000000000000001</v>
          </cell>
          <cell r="AK344">
            <v>0.14000000000000001</v>
          </cell>
          <cell r="AL344">
            <v>0.14000000000000001</v>
          </cell>
          <cell r="AM344">
            <v>0.14000000000000001</v>
          </cell>
          <cell r="AN344">
            <v>0.14000000000000001</v>
          </cell>
          <cell r="AO344">
            <v>0.14000000000000001</v>
          </cell>
          <cell r="AP344">
            <v>0.14000000000000001</v>
          </cell>
          <cell r="AQ344">
            <v>0.14000000000000001</v>
          </cell>
          <cell r="AR344">
            <v>0.14000000000000001</v>
          </cell>
          <cell r="AS344">
            <v>0.14000000000000001</v>
          </cell>
          <cell r="AT344">
            <v>0.14000000000000001</v>
          </cell>
          <cell r="AU344">
            <v>0.14000000000000001</v>
          </cell>
          <cell r="AV344">
            <v>0.14000000000000001</v>
          </cell>
          <cell r="AW344">
            <v>0.14000000000000001</v>
          </cell>
          <cell r="AX344">
            <v>0.14000000000000001</v>
          </cell>
          <cell r="AY344">
            <v>0.14000000000000001</v>
          </cell>
          <cell r="BB344" t="e">
            <v>#N/A</v>
          </cell>
        </row>
        <row r="345">
          <cell r="A345" t="str">
            <v>EF_NH3_grazing_Non-dairy cattle (calves)</v>
          </cell>
          <cell r="B345" t="str">
            <v>-</v>
          </cell>
          <cell r="C345" t="str">
            <v>EF_NH3_grazing</v>
          </cell>
          <cell r="D345" t="str">
            <v>NH3-N</v>
          </cell>
          <cell r="E345" t="str">
            <v>Non-dairy cattle (calves)</v>
          </cell>
          <cell r="F345" t="str">
            <v>Fraction TAN</v>
          </cell>
          <cell r="G345" t="str">
            <v>D</v>
          </cell>
          <cell r="H345" t="str">
            <v>-</v>
          </cell>
          <cell r="I345" t="str">
            <v>Table 3.9, 3B, EMEP/EEA Guidebook 2019 - no default, assuming the same as non-dairy cattle</v>
          </cell>
          <cell r="K345">
            <v>0.14000000000000001</v>
          </cell>
          <cell r="L345">
            <v>0.14000000000000001</v>
          </cell>
          <cell r="M345">
            <v>0.14000000000000001</v>
          </cell>
          <cell r="N345">
            <v>0.14000000000000001</v>
          </cell>
          <cell r="O345">
            <v>0.14000000000000001</v>
          </cell>
          <cell r="P345">
            <v>0.14000000000000001</v>
          </cell>
          <cell r="Q345">
            <v>0.14000000000000001</v>
          </cell>
          <cell r="R345">
            <v>0.14000000000000001</v>
          </cell>
          <cell r="S345">
            <v>0.14000000000000001</v>
          </cell>
          <cell r="T345">
            <v>0.14000000000000001</v>
          </cell>
          <cell r="U345">
            <v>0.14000000000000001</v>
          </cell>
          <cell r="V345">
            <v>0.14000000000000001</v>
          </cell>
          <cell r="W345">
            <v>0.14000000000000001</v>
          </cell>
          <cell r="X345">
            <v>0.14000000000000001</v>
          </cell>
          <cell r="Y345">
            <v>0.14000000000000001</v>
          </cell>
          <cell r="Z345">
            <v>0.14000000000000001</v>
          </cell>
          <cell r="AA345">
            <v>0.14000000000000001</v>
          </cell>
          <cell r="AB345">
            <v>0.14000000000000001</v>
          </cell>
          <cell r="AC345">
            <v>0.14000000000000001</v>
          </cell>
          <cell r="AD345">
            <v>0.14000000000000001</v>
          </cell>
          <cell r="AE345">
            <v>0.14000000000000001</v>
          </cell>
          <cell r="AF345">
            <v>0.14000000000000001</v>
          </cell>
          <cell r="AG345">
            <v>0.14000000000000001</v>
          </cell>
          <cell r="AH345">
            <v>0.14000000000000001</v>
          </cell>
          <cell r="AI345">
            <v>0.14000000000000001</v>
          </cell>
          <cell r="AJ345">
            <v>0.14000000000000001</v>
          </cell>
          <cell r="AK345">
            <v>0.14000000000000001</v>
          </cell>
          <cell r="AL345">
            <v>0.14000000000000001</v>
          </cell>
          <cell r="AM345">
            <v>0.14000000000000001</v>
          </cell>
          <cell r="AN345">
            <v>0.14000000000000001</v>
          </cell>
          <cell r="AO345">
            <v>0.14000000000000001</v>
          </cell>
          <cell r="AP345">
            <v>0.14000000000000001</v>
          </cell>
          <cell r="AQ345">
            <v>0.14000000000000001</v>
          </cell>
          <cell r="AR345">
            <v>0.14000000000000001</v>
          </cell>
          <cell r="AS345">
            <v>0.14000000000000001</v>
          </cell>
          <cell r="AT345">
            <v>0.14000000000000001</v>
          </cell>
          <cell r="AU345">
            <v>0.14000000000000001</v>
          </cell>
          <cell r="AV345">
            <v>0.14000000000000001</v>
          </cell>
          <cell r="AW345">
            <v>0.14000000000000001</v>
          </cell>
          <cell r="AX345">
            <v>0.14000000000000001</v>
          </cell>
          <cell r="AY345">
            <v>0.14000000000000001</v>
          </cell>
          <cell r="BB345" t="e">
            <v>#N/A</v>
          </cell>
        </row>
        <row r="346">
          <cell r="A346" t="str">
            <v>EF_NH3_grazing_Sheep</v>
          </cell>
          <cell r="B346" t="str">
            <v>-</v>
          </cell>
          <cell r="C346" t="str">
            <v>EF_NH3_grazing</v>
          </cell>
          <cell r="D346" t="str">
            <v>NH3-N</v>
          </cell>
          <cell r="E346" t="str">
            <v>Sheep</v>
          </cell>
          <cell r="F346" t="str">
            <v>Fraction TAN</v>
          </cell>
          <cell r="G346" t="str">
            <v>D</v>
          </cell>
          <cell r="H346" t="str">
            <v>-</v>
          </cell>
          <cell r="I346" t="str">
            <v>Table 3.9, 3B, EMEP/EEA Guidebook 2019</v>
          </cell>
          <cell r="K346">
            <v>0.09</v>
          </cell>
          <cell r="L346">
            <v>0.09</v>
          </cell>
          <cell r="M346">
            <v>0.09</v>
          </cell>
          <cell r="N346">
            <v>0.09</v>
          </cell>
          <cell r="O346">
            <v>0.09</v>
          </cell>
          <cell r="P346">
            <v>0.09</v>
          </cell>
          <cell r="Q346">
            <v>0.09</v>
          </cell>
          <cell r="R346">
            <v>0.09</v>
          </cell>
          <cell r="S346">
            <v>0.09</v>
          </cell>
          <cell r="T346">
            <v>0.09</v>
          </cell>
          <cell r="U346">
            <v>0.09</v>
          </cell>
          <cell r="V346">
            <v>0.09</v>
          </cell>
          <cell r="W346">
            <v>0.09</v>
          </cell>
          <cell r="X346">
            <v>0.09</v>
          </cell>
          <cell r="Y346">
            <v>0.09</v>
          </cell>
          <cell r="Z346">
            <v>0.09</v>
          </cell>
          <cell r="AA346">
            <v>0.09</v>
          </cell>
          <cell r="AB346">
            <v>0.09</v>
          </cell>
          <cell r="AC346">
            <v>0.09</v>
          </cell>
          <cell r="AD346">
            <v>0.09</v>
          </cell>
          <cell r="AE346">
            <v>0.09</v>
          </cell>
          <cell r="AF346">
            <v>0.09</v>
          </cell>
          <cell r="AG346">
            <v>0.09</v>
          </cell>
          <cell r="AH346">
            <v>0.09</v>
          </cell>
          <cell r="AI346">
            <v>0.09</v>
          </cell>
          <cell r="AJ346">
            <v>0.09</v>
          </cell>
          <cell r="AK346">
            <v>0.09</v>
          </cell>
          <cell r="AL346">
            <v>0.09</v>
          </cell>
          <cell r="AM346">
            <v>0.09</v>
          </cell>
          <cell r="AN346">
            <v>0.09</v>
          </cell>
          <cell r="AO346">
            <v>0.09</v>
          </cell>
          <cell r="AP346">
            <v>0.09</v>
          </cell>
          <cell r="AQ346">
            <v>0.09</v>
          </cell>
          <cell r="AR346">
            <v>0.09</v>
          </cell>
          <cell r="AS346">
            <v>0.09</v>
          </cell>
          <cell r="AT346">
            <v>0.09</v>
          </cell>
          <cell r="AU346">
            <v>0.09</v>
          </cell>
          <cell r="AV346">
            <v>0.09</v>
          </cell>
          <cell r="AW346">
            <v>0.09</v>
          </cell>
          <cell r="AX346">
            <v>0.09</v>
          </cell>
          <cell r="AY346">
            <v>0.09</v>
          </cell>
          <cell r="BB346" t="e">
            <v>#N/A</v>
          </cell>
        </row>
        <row r="347">
          <cell r="A347" t="str">
            <v>EF_NH3_grazing_Swine (finishing pigs)</v>
          </cell>
          <cell r="B347" t="str">
            <v>-</v>
          </cell>
          <cell r="C347" t="str">
            <v>EF_NH3_grazing</v>
          </cell>
          <cell r="D347" t="str">
            <v>NH3-N</v>
          </cell>
          <cell r="E347" t="str">
            <v>Swine (finishing pigs)</v>
          </cell>
          <cell r="F347" t="str">
            <v>Fraction TAN</v>
          </cell>
          <cell r="G347" t="str">
            <v>D</v>
          </cell>
          <cell r="H347" t="str">
            <v>-</v>
          </cell>
          <cell r="I347" t="str">
            <v>No default, assumed to be 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BB347" t="e">
            <v>#N/A</v>
          </cell>
        </row>
        <row r="348">
          <cell r="A348" t="str">
            <v>EF_NH3_grazing_Swine (sows)</v>
          </cell>
          <cell r="B348" t="str">
            <v>-</v>
          </cell>
          <cell r="C348" t="str">
            <v>EF_NH3_grazing</v>
          </cell>
          <cell r="D348" t="str">
            <v>NH3-N</v>
          </cell>
          <cell r="E348" t="str">
            <v>Swine (sows)</v>
          </cell>
          <cell r="F348" t="str">
            <v>Fraction TAN</v>
          </cell>
          <cell r="G348" t="str">
            <v>D</v>
          </cell>
          <cell r="H348" t="str">
            <v>-</v>
          </cell>
          <cell r="I348" t="str">
            <v>Table 3.9, 3B, EMEP/EEA Guidebook 2019</v>
          </cell>
          <cell r="K348">
            <v>0.31</v>
          </cell>
          <cell r="L348">
            <v>0.31</v>
          </cell>
          <cell r="M348">
            <v>0.31</v>
          </cell>
          <cell r="N348">
            <v>0.31</v>
          </cell>
          <cell r="O348">
            <v>0.31</v>
          </cell>
          <cell r="P348">
            <v>0.31</v>
          </cell>
          <cell r="Q348">
            <v>0.31</v>
          </cell>
          <cell r="R348">
            <v>0.31</v>
          </cell>
          <cell r="S348">
            <v>0.31</v>
          </cell>
          <cell r="T348">
            <v>0.31</v>
          </cell>
          <cell r="U348">
            <v>0.31</v>
          </cell>
          <cell r="V348">
            <v>0.31</v>
          </cell>
          <cell r="W348">
            <v>0.31</v>
          </cell>
          <cell r="X348">
            <v>0.31</v>
          </cell>
          <cell r="Y348">
            <v>0.31</v>
          </cell>
          <cell r="Z348">
            <v>0.31</v>
          </cell>
          <cell r="AA348">
            <v>0.31</v>
          </cell>
          <cell r="AB348">
            <v>0.31</v>
          </cell>
          <cell r="AC348">
            <v>0.31</v>
          </cell>
          <cell r="AD348">
            <v>0.31</v>
          </cell>
          <cell r="AE348">
            <v>0.31</v>
          </cell>
          <cell r="AF348">
            <v>0.31</v>
          </cell>
          <cell r="AG348">
            <v>0.31</v>
          </cell>
          <cell r="AH348">
            <v>0.31</v>
          </cell>
          <cell r="AI348">
            <v>0.31</v>
          </cell>
          <cell r="AJ348">
            <v>0.31</v>
          </cell>
          <cell r="AK348">
            <v>0.31</v>
          </cell>
          <cell r="AL348">
            <v>0.31</v>
          </cell>
          <cell r="AM348">
            <v>0.31</v>
          </cell>
          <cell r="AN348">
            <v>0.31</v>
          </cell>
          <cell r="AO348">
            <v>0.31</v>
          </cell>
          <cell r="AP348">
            <v>0.31</v>
          </cell>
          <cell r="AQ348">
            <v>0.31</v>
          </cell>
          <cell r="AR348">
            <v>0.31</v>
          </cell>
          <cell r="AS348">
            <v>0.31</v>
          </cell>
          <cell r="AT348">
            <v>0.31</v>
          </cell>
          <cell r="AU348">
            <v>0.31</v>
          </cell>
          <cell r="AV348">
            <v>0.31</v>
          </cell>
          <cell r="AW348">
            <v>0.31</v>
          </cell>
          <cell r="AX348">
            <v>0.31</v>
          </cell>
          <cell r="AY348">
            <v>0.31</v>
          </cell>
          <cell r="BB348" t="e">
            <v>#N/A</v>
          </cell>
        </row>
        <row r="349">
          <cell r="A349" t="str">
            <v>EF_NH3_grazing_Buffalo</v>
          </cell>
          <cell r="B349" t="str">
            <v>-</v>
          </cell>
          <cell r="C349" t="str">
            <v>EF_NH3_grazing</v>
          </cell>
          <cell r="D349" t="str">
            <v>NH3-N</v>
          </cell>
          <cell r="E349" t="str">
            <v>Buffalo</v>
          </cell>
          <cell r="F349" t="str">
            <v>Fraction TAN</v>
          </cell>
          <cell r="G349" t="str">
            <v>D</v>
          </cell>
          <cell r="H349" t="str">
            <v>-</v>
          </cell>
          <cell r="I349" t="str">
            <v>Table 3.9, 3B, EMEP/EEA Guidebook 2019</v>
          </cell>
          <cell r="K349">
            <v>0.14000000000000001</v>
          </cell>
          <cell r="L349">
            <v>0.14000000000000001</v>
          </cell>
          <cell r="M349">
            <v>0.14000000000000001</v>
          </cell>
          <cell r="N349">
            <v>0.14000000000000001</v>
          </cell>
          <cell r="O349">
            <v>0.14000000000000001</v>
          </cell>
          <cell r="P349">
            <v>0.14000000000000001</v>
          </cell>
          <cell r="Q349">
            <v>0.14000000000000001</v>
          </cell>
          <cell r="R349">
            <v>0.14000000000000001</v>
          </cell>
          <cell r="S349">
            <v>0.14000000000000001</v>
          </cell>
          <cell r="T349">
            <v>0.14000000000000001</v>
          </cell>
          <cell r="U349">
            <v>0.14000000000000001</v>
          </cell>
          <cell r="V349">
            <v>0.14000000000000001</v>
          </cell>
          <cell r="W349">
            <v>0.14000000000000001</v>
          </cell>
          <cell r="X349">
            <v>0.14000000000000001</v>
          </cell>
          <cell r="Y349">
            <v>0.14000000000000001</v>
          </cell>
          <cell r="Z349">
            <v>0.14000000000000001</v>
          </cell>
          <cell r="AA349">
            <v>0.14000000000000001</v>
          </cell>
          <cell r="AB349">
            <v>0.14000000000000001</v>
          </cell>
          <cell r="AC349">
            <v>0.14000000000000001</v>
          </cell>
          <cell r="AD349">
            <v>0.14000000000000001</v>
          </cell>
          <cell r="AE349">
            <v>0.14000000000000001</v>
          </cell>
          <cell r="AF349">
            <v>0.14000000000000001</v>
          </cell>
          <cell r="AG349">
            <v>0.14000000000000001</v>
          </cell>
          <cell r="AH349">
            <v>0.14000000000000001</v>
          </cell>
          <cell r="AI349">
            <v>0.14000000000000001</v>
          </cell>
          <cell r="AJ349">
            <v>0.14000000000000001</v>
          </cell>
          <cell r="AK349">
            <v>0.14000000000000001</v>
          </cell>
          <cell r="AL349">
            <v>0.14000000000000001</v>
          </cell>
          <cell r="AM349">
            <v>0.14000000000000001</v>
          </cell>
          <cell r="AN349">
            <v>0.14000000000000001</v>
          </cell>
          <cell r="AO349">
            <v>0.14000000000000001</v>
          </cell>
          <cell r="AP349">
            <v>0.14000000000000001</v>
          </cell>
          <cell r="AQ349">
            <v>0.14000000000000001</v>
          </cell>
          <cell r="AR349">
            <v>0.14000000000000001</v>
          </cell>
          <cell r="AS349">
            <v>0.14000000000000001</v>
          </cell>
          <cell r="AT349">
            <v>0.14000000000000001</v>
          </cell>
          <cell r="AU349">
            <v>0.14000000000000001</v>
          </cell>
          <cell r="AV349">
            <v>0.14000000000000001</v>
          </cell>
          <cell r="AW349">
            <v>0.14000000000000001</v>
          </cell>
          <cell r="AX349">
            <v>0.14000000000000001</v>
          </cell>
          <cell r="AY349">
            <v>0.14000000000000001</v>
          </cell>
          <cell r="BB349" t="e">
            <v>#N/A</v>
          </cell>
        </row>
        <row r="350">
          <cell r="A350" t="str">
            <v>EF_NH3_grazing_Goats</v>
          </cell>
          <cell r="B350" t="str">
            <v>-</v>
          </cell>
          <cell r="C350" t="str">
            <v>EF_NH3_grazing</v>
          </cell>
          <cell r="D350" t="str">
            <v>NH3-N</v>
          </cell>
          <cell r="E350" t="str">
            <v>Goats</v>
          </cell>
          <cell r="F350" t="str">
            <v>Fraction TAN</v>
          </cell>
          <cell r="G350" t="str">
            <v>D</v>
          </cell>
          <cell r="H350" t="str">
            <v>-</v>
          </cell>
          <cell r="I350" t="str">
            <v>Table 3.9, 3B, EMEP/EEA Guidebook 2019</v>
          </cell>
          <cell r="K350">
            <v>0.09</v>
          </cell>
          <cell r="L350">
            <v>0.09</v>
          </cell>
          <cell r="M350">
            <v>0.09</v>
          </cell>
          <cell r="N350">
            <v>0.09</v>
          </cell>
          <cell r="O350">
            <v>0.09</v>
          </cell>
          <cell r="P350">
            <v>0.09</v>
          </cell>
          <cell r="Q350">
            <v>0.09</v>
          </cell>
          <cell r="R350">
            <v>0.09</v>
          </cell>
          <cell r="S350">
            <v>0.09</v>
          </cell>
          <cell r="T350">
            <v>0.09</v>
          </cell>
          <cell r="U350">
            <v>0.09</v>
          </cell>
          <cell r="V350">
            <v>0.09</v>
          </cell>
          <cell r="W350">
            <v>0.09</v>
          </cell>
          <cell r="X350">
            <v>0.09</v>
          </cell>
          <cell r="Y350">
            <v>0.09</v>
          </cell>
          <cell r="Z350">
            <v>0.09</v>
          </cell>
          <cell r="AA350">
            <v>0.09</v>
          </cell>
          <cell r="AB350">
            <v>0.09</v>
          </cell>
          <cell r="AC350">
            <v>0.09</v>
          </cell>
          <cell r="AD350">
            <v>0.09</v>
          </cell>
          <cell r="AE350">
            <v>0.09</v>
          </cell>
          <cell r="AF350">
            <v>0.09</v>
          </cell>
          <cell r="AG350">
            <v>0.09</v>
          </cell>
          <cell r="AH350">
            <v>0.09</v>
          </cell>
          <cell r="AI350">
            <v>0.09</v>
          </cell>
          <cell r="AJ350">
            <v>0.09</v>
          </cell>
          <cell r="AK350">
            <v>0.09</v>
          </cell>
          <cell r="AL350">
            <v>0.09</v>
          </cell>
          <cell r="AM350">
            <v>0.09</v>
          </cell>
          <cell r="AN350">
            <v>0.09</v>
          </cell>
          <cell r="AO350">
            <v>0.09</v>
          </cell>
          <cell r="AP350">
            <v>0.09</v>
          </cell>
          <cell r="AQ350">
            <v>0.09</v>
          </cell>
          <cell r="AR350">
            <v>0.09</v>
          </cell>
          <cell r="AS350">
            <v>0.09</v>
          </cell>
          <cell r="AT350">
            <v>0.09</v>
          </cell>
          <cell r="AU350">
            <v>0.09</v>
          </cell>
          <cell r="AV350">
            <v>0.09</v>
          </cell>
          <cell r="AW350">
            <v>0.09</v>
          </cell>
          <cell r="AX350">
            <v>0.09</v>
          </cell>
          <cell r="AY350">
            <v>0.09</v>
          </cell>
          <cell r="BB350" t="e">
            <v>#N/A</v>
          </cell>
        </row>
        <row r="351">
          <cell r="A351" t="str">
            <v>EF_NH3_grazing_Horses</v>
          </cell>
          <cell r="B351" t="str">
            <v>-</v>
          </cell>
          <cell r="C351" t="str">
            <v>EF_NH3_grazing</v>
          </cell>
          <cell r="D351" t="str">
            <v>NH3-N</v>
          </cell>
          <cell r="E351" t="str">
            <v>Horses</v>
          </cell>
          <cell r="F351" t="str">
            <v>Fraction TAN</v>
          </cell>
          <cell r="G351" t="str">
            <v>D</v>
          </cell>
          <cell r="H351" t="str">
            <v>-</v>
          </cell>
          <cell r="I351" t="str">
            <v>Table 3.9, 3B, EMEP/EEA Guidebook 2019</v>
          </cell>
          <cell r="K351">
            <v>0.35</v>
          </cell>
          <cell r="L351">
            <v>0.35</v>
          </cell>
          <cell r="M351">
            <v>0.35</v>
          </cell>
          <cell r="N351">
            <v>0.35</v>
          </cell>
          <cell r="O351">
            <v>0.35</v>
          </cell>
          <cell r="P351">
            <v>0.35</v>
          </cell>
          <cell r="Q351">
            <v>0.35</v>
          </cell>
          <cell r="R351">
            <v>0.35</v>
          </cell>
          <cell r="S351">
            <v>0.35</v>
          </cell>
          <cell r="T351">
            <v>0.35</v>
          </cell>
          <cell r="U351">
            <v>0.35</v>
          </cell>
          <cell r="V351">
            <v>0.35</v>
          </cell>
          <cell r="W351">
            <v>0.35</v>
          </cell>
          <cell r="X351">
            <v>0.35</v>
          </cell>
          <cell r="Y351">
            <v>0.35</v>
          </cell>
          <cell r="Z351">
            <v>0.35</v>
          </cell>
          <cell r="AA351">
            <v>0.35</v>
          </cell>
          <cell r="AB351">
            <v>0.35</v>
          </cell>
          <cell r="AC351">
            <v>0.35</v>
          </cell>
          <cell r="AD351">
            <v>0.35</v>
          </cell>
          <cell r="AE351">
            <v>0.35</v>
          </cell>
          <cell r="AF351">
            <v>0.35</v>
          </cell>
          <cell r="AG351">
            <v>0.35</v>
          </cell>
          <cell r="AH351">
            <v>0.35</v>
          </cell>
          <cell r="AI351">
            <v>0.35</v>
          </cell>
          <cell r="AJ351">
            <v>0.35</v>
          </cell>
          <cell r="AK351">
            <v>0.35</v>
          </cell>
          <cell r="AL351">
            <v>0.35</v>
          </cell>
          <cell r="AM351">
            <v>0.35</v>
          </cell>
          <cell r="AN351">
            <v>0.35</v>
          </cell>
          <cell r="AO351">
            <v>0.35</v>
          </cell>
          <cell r="AP351">
            <v>0.35</v>
          </cell>
          <cell r="AQ351">
            <v>0.35</v>
          </cell>
          <cell r="AR351">
            <v>0.35</v>
          </cell>
          <cell r="AS351">
            <v>0.35</v>
          </cell>
          <cell r="AT351">
            <v>0.35</v>
          </cell>
          <cell r="AU351">
            <v>0.35</v>
          </cell>
          <cell r="AV351">
            <v>0.35</v>
          </cell>
          <cell r="AW351">
            <v>0.35</v>
          </cell>
          <cell r="AX351">
            <v>0.35</v>
          </cell>
          <cell r="AY351">
            <v>0.35</v>
          </cell>
          <cell r="BB351" t="e">
            <v>#N/A</v>
          </cell>
        </row>
        <row r="352">
          <cell r="A352" t="str">
            <v>EF_NH3_grazing_Mules and asses</v>
          </cell>
          <cell r="B352" t="str">
            <v>-</v>
          </cell>
          <cell r="C352" t="str">
            <v>EF_NH3_grazing</v>
          </cell>
          <cell r="D352" t="str">
            <v>NH3-N</v>
          </cell>
          <cell r="E352" t="str">
            <v>Mules and asses</v>
          </cell>
          <cell r="F352" t="str">
            <v>Fraction TAN</v>
          </cell>
          <cell r="G352" t="str">
            <v>D</v>
          </cell>
          <cell r="H352" t="str">
            <v>-</v>
          </cell>
          <cell r="I352" t="str">
            <v>Table 3.9, 3B, EMEP/EEA Guidebook 2019</v>
          </cell>
          <cell r="K352">
            <v>0.35</v>
          </cell>
          <cell r="L352">
            <v>0.35</v>
          </cell>
          <cell r="M352">
            <v>0.35</v>
          </cell>
          <cell r="N352">
            <v>0.35</v>
          </cell>
          <cell r="O352">
            <v>0.35</v>
          </cell>
          <cell r="P352">
            <v>0.35</v>
          </cell>
          <cell r="Q352">
            <v>0.35</v>
          </cell>
          <cell r="R352">
            <v>0.35</v>
          </cell>
          <cell r="S352">
            <v>0.35</v>
          </cell>
          <cell r="T352">
            <v>0.35</v>
          </cell>
          <cell r="U352">
            <v>0.35</v>
          </cell>
          <cell r="V352">
            <v>0.35</v>
          </cell>
          <cell r="W352">
            <v>0.35</v>
          </cell>
          <cell r="X352">
            <v>0.35</v>
          </cell>
          <cell r="Y352">
            <v>0.35</v>
          </cell>
          <cell r="Z352">
            <v>0.35</v>
          </cell>
          <cell r="AA352">
            <v>0.35</v>
          </cell>
          <cell r="AB352">
            <v>0.35</v>
          </cell>
          <cell r="AC352">
            <v>0.35</v>
          </cell>
          <cell r="AD352">
            <v>0.35</v>
          </cell>
          <cell r="AE352">
            <v>0.35</v>
          </cell>
          <cell r="AF352">
            <v>0.35</v>
          </cell>
          <cell r="AG352">
            <v>0.35</v>
          </cell>
          <cell r="AH352">
            <v>0.35</v>
          </cell>
          <cell r="AI352">
            <v>0.35</v>
          </cell>
          <cell r="AJ352">
            <v>0.35</v>
          </cell>
          <cell r="AK352">
            <v>0.35</v>
          </cell>
          <cell r="AL352">
            <v>0.35</v>
          </cell>
          <cell r="AM352">
            <v>0.35</v>
          </cell>
          <cell r="AN352">
            <v>0.35</v>
          </cell>
          <cell r="AO352">
            <v>0.35</v>
          </cell>
          <cell r="AP352">
            <v>0.35</v>
          </cell>
          <cell r="AQ352">
            <v>0.35</v>
          </cell>
          <cell r="AR352">
            <v>0.35</v>
          </cell>
          <cell r="AS352">
            <v>0.35</v>
          </cell>
          <cell r="AT352">
            <v>0.35</v>
          </cell>
          <cell r="AU352">
            <v>0.35</v>
          </cell>
          <cell r="AV352">
            <v>0.35</v>
          </cell>
          <cell r="AW352">
            <v>0.35</v>
          </cell>
          <cell r="AX352">
            <v>0.35</v>
          </cell>
          <cell r="AY352">
            <v>0.35</v>
          </cell>
          <cell r="BB352" t="e">
            <v>#N/A</v>
          </cell>
        </row>
        <row r="353">
          <cell r="A353" t="str">
            <v>EF_NH3_grazing_Laying hens</v>
          </cell>
          <cell r="B353" t="str">
            <v>-</v>
          </cell>
          <cell r="C353" t="str">
            <v>EF_NH3_grazing</v>
          </cell>
          <cell r="D353" t="str">
            <v>NH3-N</v>
          </cell>
          <cell r="E353" t="str">
            <v>Laying hens</v>
          </cell>
          <cell r="F353" t="str">
            <v>Fraction TAN</v>
          </cell>
          <cell r="G353" t="str">
            <v>D</v>
          </cell>
          <cell r="H353" t="str">
            <v>-</v>
          </cell>
          <cell r="I353" t="str">
            <v>No default, assumed to be 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BB353" t="e">
            <v>#N/A</v>
          </cell>
        </row>
        <row r="354">
          <cell r="A354" t="str">
            <v>EF_NH3_grazing_Broilers</v>
          </cell>
          <cell r="B354" t="str">
            <v>-</v>
          </cell>
          <cell r="C354" t="str">
            <v>EF_NH3_grazing</v>
          </cell>
          <cell r="D354" t="str">
            <v>NH3-N</v>
          </cell>
          <cell r="E354" t="str">
            <v>Broilers</v>
          </cell>
          <cell r="F354" t="str">
            <v>Fraction TAN</v>
          </cell>
          <cell r="G354" t="str">
            <v>D</v>
          </cell>
          <cell r="H354" t="str">
            <v>-</v>
          </cell>
          <cell r="I354" t="str">
            <v>No default, assumed to be 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BB354" t="e">
            <v>#N/A</v>
          </cell>
        </row>
        <row r="355">
          <cell r="A355" t="str">
            <v>EF_NH3_grazing_Turkeys</v>
          </cell>
          <cell r="B355" t="str">
            <v>-</v>
          </cell>
          <cell r="C355" t="str">
            <v>EF_NH3_grazing</v>
          </cell>
          <cell r="D355" t="str">
            <v>NH3-N</v>
          </cell>
          <cell r="E355" t="str">
            <v>Turkeys</v>
          </cell>
          <cell r="F355" t="str">
            <v>Fraction TAN</v>
          </cell>
          <cell r="G355" t="str">
            <v>D</v>
          </cell>
          <cell r="H355" t="str">
            <v>-</v>
          </cell>
          <cell r="I355" t="str">
            <v>No default, assumed to be 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BB355" t="e">
            <v>#N/A</v>
          </cell>
        </row>
        <row r="356">
          <cell r="A356" t="str">
            <v>EF_NH3_grazing_Other poultry (ducks)</v>
          </cell>
          <cell r="B356" t="str">
            <v>-</v>
          </cell>
          <cell r="C356" t="str">
            <v>EF_NH3_grazing</v>
          </cell>
          <cell r="D356" t="str">
            <v>NH3-N</v>
          </cell>
          <cell r="E356" t="str">
            <v>Other poultry (ducks)</v>
          </cell>
          <cell r="F356" t="str">
            <v>Fraction TAN</v>
          </cell>
          <cell r="G356" t="str">
            <v>D</v>
          </cell>
          <cell r="H356" t="str">
            <v>-</v>
          </cell>
          <cell r="I356" t="str">
            <v>No default, assumed to be 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BB356" t="e">
            <v>#N/A</v>
          </cell>
        </row>
        <row r="357">
          <cell r="A357" t="str">
            <v>EF_NH3_grazing_Other poultry (geese)</v>
          </cell>
          <cell r="B357" t="str">
            <v>-</v>
          </cell>
          <cell r="C357" t="str">
            <v>EF_NH3_grazing</v>
          </cell>
          <cell r="D357" t="str">
            <v>NH3-N</v>
          </cell>
          <cell r="E357" t="str">
            <v>Other poultry (geese)</v>
          </cell>
          <cell r="F357" t="str">
            <v>Fraction TAN</v>
          </cell>
          <cell r="G357" t="str">
            <v>D</v>
          </cell>
          <cell r="H357" t="str">
            <v>-</v>
          </cell>
          <cell r="I357" t="str">
            <v>No default, assumed to be 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BB357" t="e">
            <v>#N/A</v>
          </cell>
        </row>
        <row r="358">
          <cell r="A358" t="str">
            <v>EF_NH3_grazing_Other animals (fur animals)</v>
          </cell>
          <cell r="B358" t="str">
            <v>-</v>
          </cell>
          <cell r="C358" t="str">
            <v>EF_NH3_grazing</v>
          </cell>
          <cell r="D358" t="str">
            <v>NH3-N</v>
          </cell>
          <cell r="E358" t="str">
            <v>Other animals (fur animals)</v>
          </cell>
          <cell r="F358" t="str">
            <v>Fraction TAN</v>
          </cell>
          <cell r="G358" t="str">
            <v>D</v>
          </cell>
          <cell r="H358" t="str">
            <v>-</v>
          </cell>
          <cell r="I358" t="str">
            <v>No default, assumed to be 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BB358" t="e">
            <v>#N/A</v>
          </cell>
        </row>
        <row r="359">
          <cell r="A359" t="str">
            <v>EF NO/N2 storage, solid and slurry</v>
          </cell>
        </row>
        <row r="360">
          <cell r="A360" t="str">
            <v>EF_NO_storage_slurry_Dairy cattle</v>
          </cell>
          <cell r="B360" t="str">
            <v>-</v>
          </cell>
          <cell r="C360" t="str">
            <v>EF_NO_storage_slurry</v>
          </cell>
          <cell r="D360" t="str">
            <v>NO-N</v>
          </cell>
          <cell r="E360" t="str">
            <v>Dairy cattle</v>
          </cell>
          <cell r="F360" t="str">
            <v>Fraction TAN</v>
          </cell>
          <cell r="G360" t="str">
            <v>D</v>
          </cell>
          <cell r="H360" t="str">
            <v>-</v>
          </cell>
          <cell r="I360" t="str">
            <v>Table 3.10, 3B, EMEP/EEA Guidebook 2019</v>
          </cell>
          <cell r="K360">
            <v>1E-4</v>
          </cell>
          <cell r="L360">
            <v>1E-4</v>
          </cell>
          <cell r="M360">
            <v>1E-4</v>
          </cell>
          <cell r="N360">
            <v>1E-4</v>
          </cell>
          <cell r="O360">
            <v>1E-4</v>
          </cell>
          <cell r="P360">
            <v>1E-4</v>
          </cell>
          <cell r="Q360">
            <v>1E-4</v>
          </cell>
          <cell r="R360">
            <v>1E-4</v>
          </cell>
          <cell r="S360">
            <v>1E-4</v>
          </cell>
          <cell r="T360">
            <v>1E-4</v>
          </cell>
          <cell r="U360">
            <v>1E-4</v>
          </cell>
          <cell r="V360">
            <v>1E-4</v>
          </cell>
          <cell r="W360">
            <v>1E-4</v>
          </cell>
          <cell r="X360">
            <v>1E-4</v>
          </cell>
          <cell r="Y360">
            <v>1E-4</v>
          </cell>
          <cell r="Z360">
            <v>1E-4</v>
          </cell>
          <cell r="AA360">
            <v>1E-4</v>
          </cell>
          <cell r="AB360">
            <v>1E-4</v>
          </cell>
          <cell r="AC360">
            <v>1E-4</v>
          </cell>
          <cell r="AD360">
            <v>1E-4</v>
          </cell>
          <cell r="AE360">
            <v>1E-4</v>
          </cell>
          <cell r="AF360">
            <v>1E-4</v>
          </cell>
          <cell r="AG360">
            <v>1E-4</v>
          </cell>
          <cell r="AH360">
            <v>1E-4</v>
          </cell>
          <cell r="AI360">
            <v>1E-4</v>
          </cell>
          <cell r="AJ360">
            <v>1E-4</v>
          </cell>
          <cell r="AK360">
            <v>1E-4</v>
          </cell>
          <cell r="AL360">
            <v>1E-4</v>
          </cell>
          <cell r="AM360">
            <v>1E-4</v>
          </cell>
          <cell r="AN360">
            <v>1E-4</v>
          </cell>
          <cell r="AO360">
            <v>1E-4</v>
          </cell>
          <cell r="AP360">
            <v>1E-4</v>
          </cell>
          <cell r="AQ360">
            <v>1E-4</v>
          </cell>
          <cell r="AR360">
            <v>1E-4</v>
          </cell>
          <cell r="AS360">
            <v>1E-4</v>
          </cell>
          <cell r="AT360">
            <v>1E-4</v>
          </cell>
          <cell r="AU360">
            <v>1E-4</v>
          </cell>
          <cell r="AV360">
            <v>1E-4</v>
          </cell>
          <cell r="AW360">
            <v>1E-4</v>
          </cell>
          <cell r="AX360">
            <v>1E-4</v>
          </cell>
          <cell r="AY360">
            <v>1E-4</v>
          </cell>
          <cell r="BB360" t="e">
            <v>#N/A</v>
          </cell>
        </row>
        <row r="361">
          <cell r="A361" t="str">
            <v>EF_NO_storage_slurry_Non-dairy cattle</v>
          </cell>
          <cell r="B361" t="str">
            <v>-</v>
          </cell>
          <cell r="C361" t="str">
            <v>EF_NO_storage_slurry</v>
          </cell>
          <cell r="D361" t="str">
            <v>NO-N</v>
          </cell>
          <cell r="E361" t="str">
            <v>Non-dairy cattle</v>
          </cell>
          <cell r="F361" t="str">
            <v>Fraction TAN</v>
          </cell>
          <cell r="G361" t="str">
            <v>D</v>
          </cell>
          <cell r="H361" t="str">
            <v>-</v>
          </cell>
          <cell r="I361" t="str">
            <v>Table 3.10, 3B, EMEP/EEA Guidebook 2019</v>
          </cell>
          <cell r="K361">
            <v>1E-4</v>
          </cell>
          <cell r="L361">
            <v>1E-4</v>
          </cell>
          <cell r="M361">
            <v>1E-4</v>
          </cell>
          <cell r="N361">
            <v>1E-4</v>
          </cell>
          <cell r="O361">
            <v>1E-4</v>
          </cell>
          <cell r="P361">
            <v>1E-4</v>
          </cell>
          <cell r="Q361">
            <v>1E-4</v>
          </cell>
          <cell r="R361">
            <v>1E-4</v>
          </cell>
          <cell r="S361">
            <v>1E-4</v>
          </cell>
          <cell r="T361">
            <v>1E-4</v>
          </cell>
          <cell r="U361">
            <v>1E-4</v>
          </cell>
          <cell r="V361">
            <v>1E-4</v>
          </cell>
          <cell r="W361">
            <v>1E-4</v>
          </cell>
          <cell r="X361">
            <v>1E-4</v>
          </cell>
          <cell r="Y361">
            <v>1E-4</v>
          </cell>
          <cell r="Z361">
            <v>1E-4</v>
          </cell>
          <cell r="AA361">
            <v>1E-4</v>
          </cell>
          <cell r="AB361">
            <v>1E-4</v>
          </cell>
          <cell r="AC361">
            <v>1E-4</v>
          </cell>
          <cell r="AD361">
            <v>1E-4</v>
          </cell>
          <cell r="AE361">
            <v>1E-4</v>
          </cell>
          <cell r="AF361">
            <v>1E-4</v>
          </cell>
          <cell r="AG361">
            <v>1E-4</v>
          </cell>
          <cell r="AH361">
            <v>1E-4</v>
          </cell>
          <cell r="AI361">
            <v>1E-4</v>
          </cell>
          <cell r="AJ361">
            <v>1E-4</v>
          </cell>
          <cell r="AK361">
            <v>1E-4</v>
          </cell>
          <cell r="AL361">
            <v>1E-4</v>
          </cell>
          <cell r="AM361">
            <v>1E-4</v>
          </cell>
          <cell r="AN361">
            <v>1E-4</v>
          </cell>
          <cell r="AO361">
            <v>1E-4</v>
          </cell>
          <cell r="AP361">
            <v>1E-4</v>
          </cell>
          <cell r="AQ361">
            <v>1E-4</v>
          </cell>
          <cell r="AR361">
            <v>1E-4</v>
          </cell>
          <cell r="AS361">
            <v>1E-4</v>
          </cell>
          <cell r="AT361">
            <v>1E-4</v>
          </cell>
          <cell r="AU361">
            <v>1E-4</v>
          </cell>
          <cell r="AV361">
            <v>1E-4</v>
          </cell>
          <cell r="AW361">
            <v>1E-4</v>
          </cell>
          <cell r="AX361">
            <v>1E-4</v>
          </cell>
          <cell r="AY361">
            <v>1E-4</v>
          </cell>
          <cell r="BB361" t="e">
            <v>#N/A</v>
          </cell>
        </row>
        <row r="362">
          <cell r="A362" t="str">
            <v>EF_NO_storage_slurry_Non-dairy cattle (calves)</v>
          </cell>
          <cell r="B362" t="str">
            <v>-</v>
          </cell>
          <cell r="C362" t="str">
            <v>EF_NO_storage_slurry</v>
          </cell>
          <cell r="D362" t="str">
            <v>NO-N</v>
          </cell>
          <cell r="E362" t="str">
            <v>Non-dairy cattle (calves)</v>
          </cell>
          <cell r="F362" t="str">
            <v>Fraction TAN</v>
          </cell>
          <cell r="G362" t="str">
            <v>D</v>
          </cell>
          <cell r="H362" t="str">
            <v>-</v>
          </cell>
          <cell r="I362" t="str">
            <v>Table 3.10, 3B, EMEP/EEA Guidebook 2019</v>
          </cell>
          <cell r="K362">
            <v>1E-4</v>
          </cell>
          <cell r="L362">
            <v>1E-4</v>
          </cell>
          <cell r="M362">
            <v>1E-4</v>
          </cell>
          <cell r="N362">
            <v>1E-4</v>
          </cell>
          <cell r="O362">
            <v>1E-4</v>
          </cell>
          <cell r="P362">
            <v>1E-4</v>
          </cell>
          <cell r="Q362">
            <v>1E-4</v>
          </cell>
          <cell r="R362">
            <v>1E-4</v>
          </cell>
          <cell r="S362">
            <v>1E-4</v>
          </cell>
          <cell r="T362">
            <v>1E-4</v>
          </cell>
          <cell r="U362">
            <v>1E-4</v>
          </cell>
          <cell r="V362">
            <v>1E-4</v>
          </cell>
          <cell r="W362">
            <v>1E-4</v>
          </cell>
          <cell r="X362">
            <v>1E-4</v>
          </cell>
          <cell r="Y362">
            <v>1E-4</v>
          </cell>
          <cell r="Z362">
            <v>1E-4</v>
          </cell>
          <cell r="AA362">
            <v>1E-4</v>
          </cell>
          <cell r="AB362">
            <v>1E-4</v>
          </cell>
          <cell r="AC362">
            <v>1E-4</v>
          </cell>
          <cell r="AD362">
            <v>1E-4</v>
          </cell>
          <cell r="AE362">
            <v>1E-4</v>
          </cell>
          <cell r="AF362">
            <v>1E-4</v>
          </cell>
          <cell r="AG362">
            <v>1E-4</v>
          </cell>
          <cell r="AH362">
            <v>1E-4</v>
          </cell>
          <cell r="AI362">
            <v>1E-4</v>
          </cell>
          <cell r="AJ362">
            <v>1E-4</v>
          </cell>
          <cell r="AK362">
            <v>1E-4</v>
          </cell>
          <cell r="AL362">
            <v>1E-4</v>
          </cell>
          <cell r="AM362">
            <v>1E-4</v>
          </cell>
          <cell r="AN362">
            <v>1E-4</v>
          </cell>
          <cell r="AO362">
            <v>1E-4</v>
          </cell>
          <cell r="AP362">
            <v>1E-4</v>
          </cell>
          <cell r="AQ362">
            <v>1E-4</v>
          </cell>
          <cell r="AR362">
            <v>1E-4</v>
          </cell>
          <cell r="AS362">
            <v>1E-4</v>
          </cell>
          <cell r="AT362">
            <v>1E-4</v>
          </cell>
          <cell r="AU362">
            <v>1E-4</v>
          </cell>
          <cell r="AV362">
            <v>1E-4</v>
          </cell>
          <cell r="AW362">
            <v>1E-4</v>
          </cell>
          <cell r="AX362">
            <v>1E-4</v>
          </cell>
          <cell r="AY362">
            <v>1E-4</v>
          </cell>
          <cell r="BB362" t="e">
            <v>#N/A</v>
          </cell>
        </row>
        <row r="363">
          <cell r="A363" t="str">
            <v>EF_NO_storage_slurry_Sheep</v>
          </cell>
          <cell r="B363" t="str">
            <v>-</v>
          </cell>
          <cell r="C363" t="str">
            <v>EF_NO_storage_slurry</v>
          </cell>
          <cell r="D363" t="str">
            <v>NO-N</v>
          </cell>
          <cell r="E363" t="str">
            <v>Sheep</v>
          </cell>
          <cell r="F363" t="str">
            <v>Fraction TAN</v>
          </cell>
          <cell r="G363" t="str">
            <v>D</v>
          </cell>
          <cell r="H363" t="str">
            <v>-</v>
          </cell>
          <cell r="I363" t="str">
            <v>Table 3.10, 3B, EMEP/EEA Guidebook 2019</v>
          </cell>
          <cell r="K363">
            <v>1E-4</v>
          </cell>
          <cell r="L363">
            <v>1E-4</v>
          </cell>
          <cell r="M363">
            <v>1E-4</v>
          </cell>
          <cell r="N363">
            <v>1E-4</v>
          </cell>
          <cell r="O363">
            <v>1E-4</v>
          </cell>
          <cell r="P363">
            <v>1E-4</v>
          </cell>
          <cell r="Q363">
            <v>1E-4</v>
          </cell>
          <cell r="R363">
            <v>1E-4</v>
          </cell>
          <cell r="S363">
            <v>1E-4</v>
          </cell>
          <cell r="T363">
            <v>1E-4</v>
          </cell>
          <cell r="U363">
            <v>1E-4</v>
          </cell>
          <cell r="V363">
            <v>1E-4</v>
          </cell>
          <cell r="W363">
            <v>1E-4</v>
          </cell>
          <cell r="X363">
            <v>1E-4</v>
          </cell>
          <cell r="Y363">
            <v>1E-4</v>
          </cell>
          <cell r="Z363">
            <v>1E-4</v>
          </cell>
          <cell r="AA363">
            <v>1E-4</v>
          </cell>
          <cell r="AB363">
            <v>1E-4</v>
          </cell>
          <cell r="AC363">
            <v>1E-4</v>
          </cell>
          <cell r="AD363">
            <v>1E-4</v>
          </cell>
          <cell r="AE363">
            <v>1E-4</v>
          </cell>
          <cell r="AF363">
            <v>1E-4</v>
          </cell>
          <cell r="AG363">
            <v>1E-4</v>
          </cell>
          <cell r="AH363">
            <v>1E-4</v>
          </cell>
          <cell r="AI363">
            <v>1E-4</v>
          </cell>
          <cell r="AJ363">
            <v>1E-4</v>
          </cell>
          <cell r="AK363">
            <v>1E-4</v>
          </cell>
          <cell r="AL363">
            <v>1E-4</v>
          </cell>
          <cell r="AM363">
            <v>1E-4</v>
          </cell>
          <cell r="AN363">
            <v>1E-4</v>
          </cell>
          <cell r="AO363">
            <v>1E-4</v>
          </cell>
          <cell r="AP363">
            <v>1E-4</v>
          </cell>
          <cell r="AQ363">
            <v>1E-4</v>
          </cell>
          <cell r="AR363">
            <v>1E-4</v>
          </cell>
          <cell r="AS363">
            <v>1E-4</v>
          </cell>
          <cell r="AT363">
            <v>1E-4</v>
          </cell>
          <cell r="AU363">
            <v>1E-4</v>
          </cell>
          <cell r="AV363">
            <v>1E-4</v>
          </cell>
          <cell r="AW363">
            <v>1E-4</v>
          </cell>
          <cell r="AX363">
            <v>1E-4</v>
          </cell>
          <cell r="AY363">
            <v>1E-4</v>
          </cell>
          <cell r="BB363" t="e">
            <v>#N/A</v>
          </cell>
        </row>
        <row r="364">
          <cell r="A364" t="str">
            <v>EF_NO_storage_slurry_Swine (finishing pigs)</v>
          </cell>
          <cell r="B364" t="str">
            <v>-</v>
          </cell>
          <cell r="C364" t="str">
            <v>EF_NO_storage_slurry</v>
          </cell>
          <cell r="D364" t="str">
            <v>NO-N</v>
          </cell>
          <cell r="E364" t="str">
            <v>Swine (finishing pigs)</v>
          </cell>
          <cell r="F364" t="str">
            <v>Fraction TAN</v>
          </cell>
          <cell r="G364" t="str">
            <v>D</v>
          </cell>
          <cell r="H364" t="str">
            <v>-</v>
          </cell>
          <cell r="I364" t="str">
            <v>Table 3.10, 3B, EMEP/EEA Guidebook 2019</v>
          </cell>
          <cell r="K364">
            <v>1E-4</v>
          </cell>
          <cell r="L364">
            <v>1E-4</v>
          </cell>
          <cell r="M364">
            <v>1E-4</v>
          </cell>
          <cell r="N364">
            <v>1E-4</v>
          </cell>
          <cell r="O364">
            <v>1E-4</v>
          </cell>
          <cell r="P364">
            <v>1E-4</v>
          </cell>
          <cell r="Q364">
            <v>1E-4</v>
          </cell>
          <cell r="R364">
            <v>1E-4</v>
          </cell>
          <cell r="S364">
            <v>1E-4</v>
          </cell>
          <cell r="T364">
            <v>1E-4</v>
          </cell>
          <cell r="U364">
            <v>1E-4</v>
          </cell>
          <cell r="V364">
            <v>1E-4</v>
          </cell>
          <cell r="W364">
            <v>1E-4</v>
          </cell>
          <cell r="X364">
            <v>1E-4</v>
          </cell>
          <cell r="Y364">
            <v>1E-4</v>
          </cell>
          <cell r="Z364">
            <v>1E-4</v>
          </cell>
          <cell r="AA364">
            <v>1E-4</v>
          </cell>
          <cell r="AB364">
            <v>1E-4</v>
          </cell>
          <cell r="AC364">
            <v>1E-4</v>
          </cell>
          <cell r="AD364">
            <v>1E-4</v>
          </cell>
          <cell r="AE364">
            <v>1E-4</v>
          </cell>
          <cell r="AF364">
            <v>1E-4</v>
          </cell>
          <cell r="AG364">
            <v>1E-4</v>
          </cell>
          <cell r="AH364">
            <v>1E-4</v>
          </cell>
          <cell r="AI364">
            <v>1E-4</v>
          </cell>
          <cell r="AJ364">
            <v>1E-4</v>
          </cell>
          <cell r="AK364">
            <v>1E-4</v>
          </cell>
          <cell r="AL364">
            <v>1E-4</v>
          </cell>
          <cell r="AM364">
            <v>1E-4</v>
          </cell>
          <cell r="AN364">
            <v>1E-4</v>
          </cell>
          <cell r="AO364">
            <v>1E-4</v>
          </cell>
          <cell r="AP364">
            <v>1E-4</v>
          </cell>
          <cell r="AQ364">
            <v>1E-4</v>
          </cell>
          <cell r="AR364">
            <v>1E-4</v>
          </cell>
          <cell r="AS364">
            <v>1E-4</v>
          </cell>
          <cell r="AT364">
            <v>1E-4</v>
          </cell>
          <cell r="AU364">
            <v>1E-4</v>
          </cell>
          <cell r="AV364">
            <v>1E-4</v>
          </cell>
          <cell r="AW364">
            <v>1E-4</v>
          </cell>
          <cell r="AX364">
            <v>1E-4</v>
          </cell>
          <cell r="AY364">
            <v>1E-4</v>
          </cell>
          <cell r="BB364" t="e">
            <v>#N/A</v>
          </cell>
        </row>
        <row r="365">
          <cell r="A365" t="str">
            <v>EF_NO_storage_slurry_Swine (sows)</v>
          </cell>
          <cell r="B365" t="str">
            <v>-</v>
          </cell>
          <cell r="C365" t="str">
            <v>EF_NO_storage_slurry</v>
          </cell>
          <cell r="D365" t="str">
            <v>NO-N</v>
          </cell>
          <cell r="E365" t="str">
            <v>Swine (sows)</v>
          </cell>
          <cell r="F365" t="str">
            <v>Fraction TAN</v>
          </cell>
          <cell r="G365" t="str">
            <v>D</v>
          </cell>
          <cell r="H365" t="str">
            <v>-</v>
          </cell>
          <cell r="I365" t="str">
            <v>Table 3.10, 3B, EMEP/EEA Guidebook 2019</v>
          </cell>
          <cell r="K365">
            <v>1E-4</v>
          </cell>
          <cell r="L365">
            <v>1E-4</v>
          </cell>
          <cell r="M365">
            <v>1E-4</v>
          </cell>
          <cell r="N365">
            <v>1E-4</v>
          </cell>
          <cell r="O365">
            <v>1E-4</v>
          </cell>
          <cell r="P365">
            <v>1E-4</v>
          </cell>
          <cell r="Q365">
            <v>1E-4</v>
          </cell>
          <cell r="R365">
            <v>1E-4</v>
          </cell>
          <cell r="S365">
            <v>1E-4</v>
          </cell>
          <cell r="T365">
            <v>1E-4</v>
          </cell>
          <cell r="U365">
            <v>1E-4</v>
          </cell>
          <cell r="V365">
            <v>1E-4</v>
          </cell>
          <cell r="W365">
            <v>1E-4</v>
          </cell>
          <cell r="X365">
            <v>1E-4</v>
          </cell>
          <cell r="Y365">
            <v>1E-4</v>
          </cell>
          <cell r="Z365">
            <v>1E-4</v>
          </cell>
          <cell r="AA365">
            <v>1E-4</v>
          </cell>
          <cell r="AB365">
            <v>1E-4</v>
          </cell>
          <cell r="AC365">
            <v>1E-4</v>
          </cell>
          <cell r="AD365">
            <v>1E-4</v>
          </cell>
          <cell r="AE365">
            <v>1E-4</v>
          </cell>
          <cell r="AF365">
            <v>1E-4</v>
          </cell>
          <cell r="AG365">
            <v>1E-4</v>
          </cell>
          <cell r="AH365">
            <v>1E-4</v>
          </cell>
          <cell r="AI365">
            <v>1E-4</v>
          </cell>
          <cell r="AJ365">
            <v>1E-4</v>
          </cell>
          <cell r="AK365">
            <v>1E-4</v>
          </cell>
          <cell r="AL365">
            <v>1E-4</v>
          </cell>
          <cell r="AM365">
            <v>1E-4</v>
          </cell>
          <cell r="AN365">
            <v>1E-4</v>
          </cell>
          <cell r="AO365">
            <v>1E-4</v>
          </cell>
          <cell r="AP365">
            <v>1E-4</v>
          </cell>
          <cell r="AQ365">
            <v>1E-4</v>
          </cell>
          <cell r="AR365">
            <v>1E-4</v>
          </cell>
          <cell r="AS365">
            <v>1E-4</v>
          </cell>
          <cell r="AT365">
            <v>1E-4</v>
          </cell>
          <cell r="AU365">
            <v>1E-4</v>
          </cell>
          <cell r="AV365">
            <v>1E-4</v>
          </cell>
          <cell r="AW365">
            <v>1E-4</v>
          </cell>
          <cell r="AX365">
            <v>1E-4</v>
          </cell>
          <cell r="AY365">
            <v>1E-4</v>
          </cell>
          <cell r="BB365" t="e">
            <v>#N/A</v>
          </cell>
        </row>
        <row r="366">
          <cell r="A366" t="str">
            <v>EF_NO_storage_slurry_Buffalo</v>
          </cell>
          <cell r="B366" t="str">
            <v>-</v>
          </cell>
          <cell r="C366" t="str">
            <v>EF_NO_storage_slurry</v>
          </cell>
          <cell r="D366" t="str">
            <v>NO-N</v>
          </cell>
          <cell r="E366" t="str">
            <v>Buffalo</v>
          </cell>
          <cell r="F366" t="str">
            <v>Fraction TAN</v>
          </cell>
          <cell r="G366" t="str">
            <v>D</v>
          </cell>
          <cell r="H366" t="str">
            <v>-</v>
          </cell>
          <cell r="I366" t="str">
            <v>Table 3.10, 3B, EMEP/EEA Guidebook 2019</v>
          </cell>
          <cell r="K366">
            <v>1E-4</v>
          </cell>
          <cell r="L366">
            <v>1E-4</v>
          </cell>
          <cell r="M366">
            <v>1E-4</v>
          </cell>
          <cell r="N366">
            <v>1E-4</v>
          </cell>
          <cell r="O366">
            <v>1E-4</v>
          </cell>
          <cell r="P366">
            <v>1E-4</v>
          </cell>
          <cell r="Q366">
            <v>1E-4</v>
          </cell>
          <cell r="R366">
            <v>1E-4</v>
          </cell>
          <cell r="S366">
            <v>1E-4</v>
          </cell>
          <cell r="T366">
            <v>1E-4</v>
          </cell>
          <cell r="U366">
            <v>1E-4</v>
          </cell>
          <cell r="V366">
            <v>1E-4</v>
          </cell>
          <cell r="W366">
            <v>1E-4</v>
          </cell>
          <cell r="X366">
            <v>1E-4</v>
          </cell>
          <cell r="Y366">
            <v>1E-4</v>
          </cell>
          <cell r="Z366">
            <v>1E-4</v>
          </cell>
          <cell r="AA366">
            <v>1E-4</v>
          </cell>
          <cell r="AB366">
            <v>1E-4</v>
          </cell>
          <cell r="AC366">
            <v>1E-4</v>
          </cell>
          <cell r="AD366">
            <v>1E-4</v>
          </cell>
          <cell r="AE366">
            <v>1E-4</v>
          </cell>
          <cell r="AF366">
            <v>1E-4</v>
          </cell>
          <cell r="AG366">
            <v>1E-4</v>
          </cell>
          <cell r="AH366">
            <v>1E-4</v>
          </cell>
          <cell r="AI366">
            <v>1E-4</v>
          </cell>
          <cell r="AJ366">
            <v>1E-4</v>
          </cell>
          <cell r="AK366">
            <v>1E-4</v>
          </cell>
          <cell r="AL366">
            <v>1E-4</v>
          </cell>
          <cell r="AM366">
            <v>1E-4</v>
          </cell>
          <cell r="AN366">
            <v>1E-4</v>
          </cell>
          <cell r="AO366">
            <v>1E-4</v>
          </cell>
          <cell r="AP366">
            <v>1E-4</v>
          </cell>
          <cell r="AQ366">
            <v>1E-4</v>
          </cell>
          <cell r="AR366">
            <v>1E-4</v>
          </cell>
          <cell r="AS366">
            <v>1E-4</v>
          </cell>
          <cell r="AT366">
            <v>1E-4</v>
          </cell>
          <cell r="AU366">
            <v>1E-4</v>
          </cell>
          <cell r="AV366">
            <v>1E-4</v>
          </cell>
          <cell r="AW366">
            <v>1E-4</v>
          </cell>
          <cell r="AX366">
            <v>1E-4</v>
          </cell>
          <cell r="AY366">
            <v>1E-4</v>
          </cell>
          <cell r="BB366" t="e">
            <v>#N/A</v>
          </cell>
        </row>
        <row r="367">
          <cell r="A367" t="str">
            <v>EF_NO_storage_slurry_Goats</v>
          </cell>
          <cell r="B367" t="str">
            <v>-</v>
          </cell>
          <cell r="C367" t="str">
            <v>EF_NO_storage_slurry</v>
          </cell>
          <cell r="D367" t="str">
            <v>NO-N</v>
          </cell>
          <cell r="E367" t="str">
            <v>Goats</v>
          </cell>
          <cell r="F367" t="str">
            <v>Fraction TAN</v>
          </cell>
          <cell r="G367" t="str">
            <v>D</v>
          </cell>
          <cell r="H367" t="str">
            <v>-</v>
          </cell>
          <cell r="I367" t="str">
            <v>Table 3.10, 3B, EMEP/EEA Guidebook 2019</v>
          </cell>
          <cell r="K367">
            <v>1E-4</v>
          </cell>
          <cell r="L367">
            <v>1E-4</v>
          </cell>
          <cell r="M367">
            <v>1E-4</v>
          </cell>
          <cell r="N367">
            <v>1E-4</v>
          </cell>
          <cell r="O367">
            <v>1E-4</v>
          </cell>
          <cell r="P367">
            <v>1E-4</v>
          </cell>
          <cell r="Q367">
            <v>1E-4</v>
          </cell>
          <cell r="R367">
            <v>1E-4</v>
          </cell>
          <cell r="S367">
            <v>1E-4</v>
          </cell>
          <cell r="T367">
            <v>1E-4</v>
          </cell>
          <cell r="U367">
            <v>1E-4</v>
          </cell>
          <cell r="V367">
            <v>1E-4</v>
          </cell>
          <cell r="W367">
            <v>1E-4</v>
          </cell>
          <cell r="X367">
            <v>1E-4</v>
          </cell>
          <cell r="Y367">
            <v>1E-4</v>
          </cell>
          <cell r="Z367">
            <v>1E-4</v>
          </cell>
          <cell r="AA367">
            <v>1E-4</v>
          </cell>
          <cell r="AB367">
            <v>1E-4</v>
          </cell>
          <cell r="AC367">
            <v>1E-4</v>
          </cell>
          <cell r="AD367">
            <v>1E-4</v>
          </cell>
          <cell r="AE367">
            <v>1E-4</v>
          </cell>
          <cell r="AF367">
            <v>1E-4</v>
          </cell>
          <cell r="AG367">
            <v>1E-4</v>
          </cell>
          <cell r="AH367">
            <v>1E-4</v>
          </cell>
          <cell r="AI367">
            <v>1E-4</v>
          </cell>
          <cell r="AJ367">
            <v>1E-4</v>
          </cell>
          <cell r="AK367">
            <v>1E-4</v>
          </cell>
          <cell r="AL367">
            <v>1E-4</v>
          </cell>
          <cell r="AM367">
            <v>1E-4</v>
          </cell>
          <cell r="AN367">
            <v>1E-4</v>
          </cell>
          <cell r="AO367">
            <v>1E-4</v>
          </cell>
          <cell r="AP367">
            <v>1E-4</v>
          </cell>
          <cell r="AQ367">
            <v>1E-4</v>
          </cell>
          <cell r="AR367">
            <v>1E-4</v>
          </cell>
          <cell r="AS367">
            <v>1E-4</v>
          </cell>
          <cell r="AT367">
            <v>1E-4</v>
          </cell>
          <cell r="AU367">
            <v>1E-4</v>
          </cell>
          <cell r="AV367">
            <v>1E-4</v>
          </cell>
          <cell r="AW367">
            <v>1E-4</v>
          </cell>
          <cell r="AX367">
            <v>1E-4</v>
          </cell>
          <cell r="AY367">
            <v>1E-4</v>
          </cell>
          <cell r="BB367" t="e">
            <v>#N/A</v>
          </cell>
        </row>
        <row r="368">
          <cell r="A368" t="str">
            <v>EF_NO_storage_slurry_Horses</v>
          </cell>
          <cell r="B368" t="str">
            <v>-</v>
          </cell>
          <cell r="C368" t="str">
            <v>EF_NO_storage_slurry</v>
          </cell>
          <cell r="D368" t="str">
            <v>NO-N</v>
          </cell>
          <cell r="E368" t="str">
            <v>Horses</v>
          </cell>
          <cell r="F368" t="str">
            <v>Fraction TAN</v>
          </cell>
          <cell r="G368" t="str">
            <v>D</v>
          </cell>
          <cell r="H368" t="str">
            <v>-</v>
          </cell>
          <cell r="I368" t="str">
            <v>Table 3.10, 3B, EMEP/EEA Guidebook 2019</v>
          </cell>
          <cell r="K368">
            <v>1E-4</v>
          </cell>
          <cell r="L368">
            <v>1E-4</v>
          </cell>
          <cell r="M368">
            <v>1E-4</v>
          </cell>
          <cell r="N368">
            <v>1E-4</v>
          </cell>
          <cell r="O368">
            <v>1E-4</v>
          </cell>
          <cell r="P368">
            <v>1E-4</v>
          </cell>
          <cell r="Q368">
            <v>1E-4</v>
          </cell>
          <cell r="R368">
            <v>1E-4</v>
          </cell>
          <cell r="S368">
            <v>1E-4</v>
          </cell>
          <cell r="T368">
            <v>1E-4</v>
          </cell>
          <cell r="U368">
            <v>1E-4</v>
          </cell>
          <cell r="V368">
            <v>1E-4</v>
          </cell>
          <cell r="W368">
            <v>1E-4</v>
          </cell>
          <cell r="X368">
            <v>1E-4</v>
          </cell>
          <cell r="Y368">
            <v>1E-4</v>
          </cell>
          <cell r="Z368">
            <v>1E-4</v>
          </cell>
          <cell r="AA368">
            <v>1E-4</v>
          </cell>
          <cell r="AB368">
            <v>1E-4</v>
          </cell>
          <cell r="AC368">
            <v>1E-4</v>
          </cell>
          <cell r="AD368">
            <v>1E-4</v>
          </cell>
          <cell r="AE368">
            <v>1E-4</v>
          </cell>
          <cell r="AF368">
            <v>1E-4</v>
          </cell>
          <cell r="AG368">
            <v>1E-4</v>
          </cell>
          <cell r="AH368">
            <v>1E-4</v>
          </cell>
          <cell r="AI368">
            <v>1E-4</v>
          </cell>
          <cell r="AJ368">
            <v>1E-4</v>
          </cell>
          <cell r="AK368">
            <v>1E-4</v>
          </cell>
          <cell r="AL368">
            <v>1E-4</v>
          </cell>
          <cell r="AM368">
            <v>1E-4</v>
          </cell>
          <cell r="AN368">
            <v>1E-4</v>
          </cell>
          <cell r="AO368">
            <v>1E-4</v>
          </cell>
          <cell r="AP368">
            <v>1E-4</v>
          </cell>
          <cell r="AQ368">
            <v>1E-4</v>
          </cell>
          <cell r="AR368">
            <v>1E-4</v>
          </cell>
          <cell r="AS368">
            <v>1E-4</v>
          </cell>
          <cell r="AT368">
            <v>1E-4</v>
          </cell>
          <cell r="AU368">
            <v>1E-4</v>
          </cell>
          <cell r="AV368">
            <v>1E-4</v>
          </cell>
          <cell r="AW368">
            <v>1E-4</v>
          </cell>
          <cell r="AX368">
            <v>1E-4</v>
          </cell>
          <cell r="AY368">
            <v>1E-4</v>
          </cell>
          <cell r="BB368" t="e">
            <v>#N/A</v>
          </cell>
        </row>
        <row r="369">
          <cell r="A369" t="str">
            <v>EF_NO_storage_slurry_Mules and asses</v>
          </cell>
          <cell r="B369" t="str">
            <v>-</v>
          </cell>
          <cell r="C369" t="str">
            <v>EF_NO_storage_slurry</v>
          </cell>
          <cell r="D369" t="str">
            <v>NO-N</v>
          </cell>
          <cell r="E369" t="str">
            <v>Mules and asses</v>
          </cell>
          <cell r="F369" t="str">
            <v>Fraction TAN</v>
          </cell>
          <cell r="G369" t="str">
            <v>D</v>
          </cell>
          <cell r="H369" t="str">
            <v>-</v>
          </cell>
          <cell r="I369" t="str">
            <v>Table 3.10, 3B, EMEP/EEA Guidebook 2019</v>
          </cell>
          <cell r="K369">
            <v>1E-4</v>
          </cell>
          <cell r="L369">
            <v>1E-4</v>
          </cell>
          <cell r="M369">
            <v>1E-4</v>
          </cell>
          <cell r="N369">
            <v>1E-4</v>
          </cell>
          <cell r="O369">
            <v>1E-4</v>
          </cell>
          <cell r="P369">
            <v>1E-4</v>
          </cell>
          <cell r="Q369">
            <v>1E-4</v>
          </cell>
          <cell r="R369">
            <v>1E-4</v>
          </cell>
          <cell r="S369">
            <v>1E-4</v>
          </cell>
          <cell r="T369">
            <v>1E-4</v>
          </cell>
          <cell r="U369">
            <v>1E-4</v>
          </cell>
          <cell r="V369">
            <v>1E-4</v>
          </cell>
          <cell r="W369">
            <v>1E-4</v>
          </cell>
          <cell r="X369">
            <v>1E-4</v>
          </cell>
          <cell r="Y369">
            <v>1E-4</v>
          </cell>
          <cell r="Z369">
            <v>1E-4</v>
          </cell>
          <cell r="AA369">
            <v>1E-4</v>
          </cell>
          <cell r="AB369">
            <v>1E-4</v>
          </cell>
          <cell r="AC369">
            <v>1E-4</v>
          </cell>
          <cell r="AD369">
            <v>1E-4</v>
          </cell>
          <cell r="AE369">
            <v>1E-4</v>
          </cell>
          <cell r="AF369">
            <v>1E-4</v>
          </cell>
          <cell r="AG369">
            <v>1E-4</v>
          </cell>
          <cell r="AH369">
            <v>1E-4</v>
          </cell>
          <cell r="AI369">
            <v>1E-4</v>
          </cell>
          <cell r="AJ369">
            <v>1E-4</v>
          </cell>
          <cell r="AK369">
            <v>1E-4</v>
          </cell>
          <cell r="AL369">
            <v>1E-4</v>
          </cell>
          <cell r="AM369">
            <v>1E-4</v>
          </cell>
          <cell r="AN369">
            <v>1E-4</v>
          </cell>
          <cell r="AO369">
            <v>1E-4</v>
          </cell>
          <cell r="AP369">
            <v>1E-4</v>
          </cell>
          <cell r="AQ369">
            <v>1E-4</v>
          </cell>
          <cell r="AR369">
            <v>1E-4</v>
          </cell>
          <cell r="AS369">
            <v>1E-4</v>
          </cell>
          <cell r="AT369">
            <v>1E-4</v>
          </cell>
          <cell r="AU369">
            <v>1E-4</v>
          </cell>
          <cell r="AV369">
            <v>1E-4</v>
          </cell>
          <cell r="AW369">
            <v>1E-4</v>
          </cell>
          <cell r="AX369">
            <v>1E-4</v>
          </cell>
          <cell r="AY369">
            <v>1E-4</v>
          </cell>
          <cell r="BB369" t="e">
            <v>#N/A</v>
          </cell>
        </row>
        <row r="370">
          <cell r="A370" t="str">
            <v>EF_NO_storage_slurry_Laying hens</v>
          </cell>
          <cell r="B370" t="str">
            <v>-</v>
          </cell>
          <cell r="C370" t="str">
            <v>EF_NO_storage_slurry</v>
          </cell>
          <cell r="D370" t="str">
            <v>NO-N</v>
          </cell>
          <cell r="E370" t="str">
            <v>Laying hens</v>
          </cell>
          <cell r="F370" t="str">
            <v>Fraction TAN</v>
          </cell>
          <cell r="G370" t="str">
            <v>D</v>
          </cell>
          <cell r="H370" t="str">
            <v>-</v>
          </cell>
          <cell r="I370" t="str">
            <v>Table 3.10, 3B, EMEP/EEA Guidebook 2019</v>
          </cell>
          <cell r="K370">
            <v>1E-4</v>
          </cell>
          <cell r="L370">
            <v>1E-4</v>
          </cell>
          <cell r="M370">
            <v>1E-4</v>
          </cell>
          <cell r="N370">
            <v>1E-4</v>
          </cell>
          <cell r="O370">
            <v>1E-4</v>
          </cell>
          <cell r="P370">
            <v>1E-4</v>
          </cell>
          <cell r="Q370">
            <v>1E-4</v>
          </cell>
          <cell r="R370">
            <v>1E-4</v>
          </cell>
          <cell r="S370">
            <v>1E-4</v>
          </cell>
          <cell r="T370">
            <v>1E-4</v>
          </cell>
          <cell r="U370">
            <v>1E-4</v>
          </cell>
          <cell r="V370">
            <v>1E-4</v>
          </cell>
          <cell r="W370">
            <v>1E-4</v>
          </cell>
          <cell r="X370">
            <v>1E-4</v>
          </cell>
          <cell r="Y370">
            <v>1E-4</v>
          </cell>
          <cell r="Z370">
            <v>1E-4</v>
          </cell>
          <cell r="AA370">
            <v>1E-4</v>
          </cell>
          <cell r="AB370">
            <v>1E-4</v>
          </cell>
          <cell r="AC370">
            <v>1E-4</v>
          </cell>
          <cell r="AD370">
            <v>1E-4</v>
          </cell>
          <cell r="AE370">
            <v>1E-4</v>
          </cell>
          <cell r="AF370">
            <v>1E-4</v>
          </cell>
          <cell r="AG370">
            <v>1E-4</v>
          </cell>
          <cell r="AH370">
            <v>1E-4</v>
          </cell>
          <cell r="AI370">
            <v>1E-4</v>
          </cell>
          <cell r="AJ370">
            <v>1E-4</v>
          </cell>
          <cell r="AK370">
            <v>1E-4</v>
          </cell>
          <cell r="AL370">
            <v>1E-4</v>
          </cell>
          <cell r="AM370">
            <v>1E-4</v>
          </cell>
          <cell r="AN370">
            <v>1E-4</v>
          </cell>
          <cell r="AO370">
            <v>1E-4</v>
          </cell>
          <cell r="AP370">
            <v>1E-4</v>
          </cell>
          <cell r="AQ370">
            <v>1E-4</v>
          </cell>
          <cell r="AR370">
            <v>1E-4</v>
          </cell>
          <cell r="AS370">
            <v>1E-4</v>
          </cell>
          <cell r="AT370">
            <v>1E-4</v>
          </cell>
          <cell r="AU370">
            <v>1E-4</v>
          </cell>
          <cell r="AV370">
            <v>1E-4</v>
          </cell>
          <cell r="AW370">
            <v>1E-4</v>
          </cell>
          <cell r="AX370">
            <v>1E-4</v>
          </cell>
          <cell r="AY370">
            <v>1E-4</v>
          </cell>
          <cell r="BB370" t="e">
            <v>#N/A</v>
          </cell>
        </row>
        <row r="371">
          <cell r="A371" t="str">
            <v>EF_NO_storage_slurry_Broilers</v>
          </cell>
          <cell r="B371" t="str">
            <v>-</v>
          </cell>
          <cell r="C371" t="str">
            <v>EF_NO_storage_slurry</v>
          </cell>
          <cell r="D371" t="str">
            <v>NO-N</v>
          </cell>
          <cell r="E371" t="str">
            <v>Broilers</v>
          </cell>
          <cell r="F371" t="str">
            <v>Fraction TAN</v>
          </cell>
          <cell r="G371" t="str">
            <v>D</v>
          </cell>
          <cell r="H371" t="str">
            <v>-</v>
          </cell>
          <cell r="I371" t="str">
            <v>Table 3.10, 3B, EMEP/EEA Guidebook 2019</v>
          </cell>
          <cell r="K371">
            <v>1E-4</v>
          </cell>
          <cell r="L371">
            <v>1E-4</v>
          </cell>
          <cell r="M371">
            <v>1E-4</v>
          </cell>
          <cell r="N371">
            <v>1E-4</v>
          </cell>
          <cell r="O371">
            <v>1E-4</v>
          </cell>
          <cell r="P371">
            <v>1E-4</v>
          </cell>
          <cell r="Q371">
            <v>1E-4</v>
          </cell>
          <cell r="R371">
            <v>1E-4</v>
          </cell>
          <cell r="S371">
            <v>1E-4</v>
          </cell>
          <cell r="T371">
            <v>1E-4</v>
          </cell>
          <cell r="U371">
            <v>1E-4</v>
          </cell>
          <cell r="V371">
            <v>1E-4</v>
          </cell>
          <cell r="W371">
            <v>1E-4</v>
          </cell>
          <cell r="X371">
            <v>1E-4</v>
          </cell>
          <cell r="Y371">
            <v>1E-4</v>
          </cell>
          <cell r="Z371">
            <v>1E-4</v>
          </cell>
          <cell r="AA371">
            <v>1E-4</v>
          </cell>
          <cell r="AB371">
            <v>1E-4</v>
          </cell>
          <cell r="AC371">
            <v>1E-4</v>
          </cell>
          <cell r="AD371">
            <v>1E-4</v>
          </cell>
          <cell r="AE371">
            <v>1E-4</v>
          </cell>
          <cell r="AF371">
            <v>1E-4</v>
          </cell>
          <cell r="AG371">
            <v>1E-4</v>
          </cell>
          <cell r="AH371">
            <v>1E-4</v>
          </cell>
          <cell r="AI371">
            <v>1E-4</v>
          </cell>
          <cell r="AJ371">
            <v>1E-4</v>
          </cell>
          <cell r="AK371">
            <v>1E-4</v>
          </cell>
          <cell r="AL371">
            <v>1E-4</v>
          </cell>
          <cell r="AM371">
            <v>1E-4</v>
          </cell>
          <cell r="AN371">
            <v>1E-4</v>
          </cell>
          <cell r="AO371">
            <v>1E-4</v>
          </cell>
          <cell r="AP371">
            <v>1E-4</v>
          </cell>
          <cell r="AQ371">
            <v>1E-4</v>
          </cell>
          <cell r="AR371">
            <v>1E-4</v>
          </cell>
          <cell r="AS371">
            <v>1E-4</v>
          </cell>
          <cell r="AT371">
            <v>1E-4</v>
          </cell>
          <cell r="AU371">
            <v>1E-4</v>
          </cell>
          <cell r="AV371">
            <v>1E-4</v>
          </cell>
          <cell r="AW371">
            <v>1E-4</v>
          </cell>
          <cell r="AX371">
            <v>1E-4</v>
          </cell>
          <cell r="AY371">
            <v>1E-4</v>
          </cell>
          <cell r="BB371" t="e">
            <v>#N/A</v>
          </cell>
        </row>
        <row r="372">
          <cell r="A372" t="str">
            <v>EF_NO_storage_slurry_Turkeys</v>
          </cell>
          <cell r="B372" t="str">
            <v>-</v>
          </cell>
          <cell r="C372" t="str">
            <v>EF_NO_storage_slurry</v>
          </cell>
          <cell r="D372" t="str">
            <v>NO-N</v>
          </cell>
          <cell r="E372" t="str">
            <v>Turkeys</v>
          </cell>
          <cell r="F372" t="str">
            <v>Fraction TAN</v>
          </cell>
          <cell r="G372" t="str">
            <v>D</v>
          </cell>
          <cell r="H372" t="str">
            <v>-</v>
          </cell>
          <cell r="I372" t="str">
            <v>Table 3.10, 3B, EMEP/EEA Guidebook 2019</v>
          </cell>
          <cell r="K372">
            <v>1E-4</v>
          </cell>
          <cell r="L372">
            <v>1E-4</v>
          </cell>
          <cell r="M372">
            <v>1E-4</v>
          </cell>
          <cell r="N372">
            <v>1E-4</v>
          </cell>
          <cell r="O372">
            <v>1E-4</v>
          </cell>
          <cell r="P372">
            <v>1E-4</v>
          </cell>
          <cell r="Q372">
            <v>1E-4</v>
          </cell>
          <cell r="R372">
            <v>1E-4</v>
          </cell>
          <cell r="S372">
            <v>1E-4</v>
          </cell>
          <cell r="T372">
            <v>1E-4</v>
          </cell>
          <cell r="U372">
            <v>1E-4</v>
          </cell>
          <cell r="V372">
            <v>1E-4</v>
          </cell>
          <cell r="W372">
            <v>1E-4</v>
          </cell>
          <cell r="X372">
            <v>1E-4</v>
          </cell>
          <cell r="Y372">
            <v>1E-4</v>
          </cell>
          <cell r="Z372">
            <v>1E-4</v>
          </cell>
          <cell r="AA372">
            <v>1E-4</v>
          </cell>
          <cell r="AB372">
            <v>1E-4</v>
          </cell>
          <cell r="AC372">
            <v>1E-4</v>
          </cell>
          <cell r="AD372">
            <v>1E-4</v>
          </cell>
          <cell r="AE372">
            <v>1E-4</v>
          </cell>
          <cell r="AF372">
            <v>1E-4</v>
          </cell>
          <cell r="AG372">
            <v>1E-4</v>
          </cell>
          <cell r="AH372">
            <v>1E-4</v>
          </cell>
          <cell r="AI372">
            <v>1E-4</v>
          </cell>
          <cell r="AJ372">
            <v>1E-4</v>
          </cell>
          <cell r="AK372">
            <v>1E-4</v>
          </cell>
          <cell r="AL372">
            <v>1E-4</v>
          </cell>
          <cell r="AM372">
            <v>1E-4</v>
          </cell>
          <cell r="AN372">
            <v>1E-4</v>
          </cell>
          <cell r="AO372">
            <v>1E-4</v>
          </cell>
          <cell r="AP372">
            <v>1E-4</v>
          </cell>
          <cell r="AQ372">
            <v>1E-4</v>
          </cell>
          <cell r="AR372">
            <v>1E-4</v>
          </cell>
          <cell r="AS372">
            <v>1E-4</v>
          </cell>
          <cell r="AT372">
            <v>1E-4</v>
          </cell>
          <cell r="AU372">
            <v>1E-4</v>
          </cell>
          <cell r="AV372">
            <v>1E-4</v>
          </cell>
          <cell r="AW372">
            <v>1E-4</v>
          </cell>
          <cell r="AX372">
            <v>1E-4</v>
          </cell>
          <cell r="AY372">
            <v>1E-4</v>
          </cell>
          <cell r="BB372" t="e">
            <v>#N/A</v>
          </cell>
        </row>
        <row r="373">
          <cell r="A373" t="str">
            <v>EF_NO_storage_slurry_Other poultry (ducks)</v>
          </cell>
          <cell r="B373" t="str">
            <v>-</v>
          </cell>
          <cell r="C373" t="str">
            <v>EF_NO_storage_slurry</v>
          </cell>
          <cell r="D373" t="str">
            <v>NO-N</v>
          </cell>
          <cell r="E373" t="str">
            <v>Other poultry (ducks)</v>
          </cell>
          <cell r="F373" t="str">
            <v>Fraction TAN</v>
          </cell>
          <cell r="G373" t="str">
            <v>D</v>
          </cell>
          <cell r="H373" t="str">
            <v>-</v>
          </cell>
          <cell r="I373" t="str">
            <v>Table 3.10, 3B, EMEP/EEA Guidebook 2019</v>
          </cell>
          <cell r="K373">
            <v>1E-4</v>
          </cell>
          <cell r="L373">
            <v>1E-4</v>
          </cell>
          <cell r="M373">
            <v>1E-4</v>
          </cell>
          <cell r="N373">
            <v>1E-4</v>
          </cell>
          <cell r="O373">
            <v>1E-4</v>
          </cell>
          <cell r="P373">
            <v>1E-4</v>
          </cell>
          <cell r="Q373">
            <v>1E-4</v>
          </cell>
          <cell r="R373">
            <v>1E-4</v>
          </cell>
          <cell r="S373">
            <v>1E-4</v>
          </cell>
          <cell r="T373">
            <v>1E-4</v>
          </cell>
          <cell r="U373">
            <v>1E-4</v>
          </cell>
          <cell r="V373">
            <v>1E-4</v>
          </cell>
          <cell r="W373">
            <v>1E-4</v>
          </cell>
          <cell r="X373">
            <v>1E-4</v>
          </cell>
          <cell r="Y373">
            <v>1E-4</v>
          </cell>
          <cell r="Z373">
            <v>1E-4</v>
          </cell>
          <cell r="AA373">
            <v>1E-4</v>
          </cell>
          <cell r="AB373">
            <v>1E-4</v>
          </cell>
          <cell r="AC373">
            <v>1E-4</v>
          </cell>
          <cell r="AD373">
            <v>1E-4</v>
          </cell>
          <cell r="AE373">
            <v>1E-4</v>
          </cell>
          <cell r="AF373">
            <v>1E-4</v>
          </cell>
          <cell r="AG373">
            <v>1E-4</v>
          </cell>
          <cell r="AH373">
            <v>1E-4</v>
          </cell>
          <cell r="AI373">
            <v>1E-4</v>
          </cell>
          <cell r="AJ373">
            <v>1E-4</v>
          </cell>
          <cell r="AK373">
            <v>1E-4</v>
          </cell>
          <cell r="AL373">
            <v>1E-4</v>
          </cell>
          <cell r="AM373">
            <v>1E-4</v>
          </cell>
          <cell r="AN373">
            <v>1E-4</v>
          </cell>
          <cell r="AO373">
            <v>1E-4</v>
          </cell>
          <cell r="AP373">
            <v>1E-4</v>
          </cell>
          <cell r="AQ373">
            <v>1E-4</v>
          </cell>
          <cell r="AR373">
            <v>1E-4</v>
          </cell>
          <cell r="AS373">
            <v>1E-4</v>
          </cell>
          <cell r="AT373">
            <v>1E-4</v>
          </cell>
          <cell r="AU373">
            <v>1E-4</v>
          </cell>
          <cell r="AV373">
            <v>1E-4</v>
          </cell>
          <cell r="AW373">
            <v>1E-4</v>
          </cell>
          <cell r="AX373">
            <v>1E-4</v>
          </cell>
          <cell r="AY373">
            <v>1E-4</v>
          </cell>
          <cell r="BB373" t="e">
            <v>#N/A</v>
          </cell>
        </row>
        <row r="374">
          <cell r="A374" t="str">
            <v>EF_NO_storage_slurry_Other poultry (geese)</v>
          </cell>
          <cell r="B374" t="str">
            <v>-</v>
          </cell>
          <cell r="C374" t="str">
            <v>EF_NO_storage_slurry</v>
          </cell>
          <cell r="D374" t="str">
            <v>NO-N</v>
          </cell>
          <cell r="E374" t="str">
            <v>Other poultry (geese)</v>
          </cell>
          <cell r="F374" t="str">
            <v>Fraction TAN</v>
          </cell>
          <cell r="G374" t="str">
            <v>D</v>
          </cell>
          <cell r="H374" t="str">
            <v>-</v>
          </cell>
          <cell r="I374" t="str">
            <v>Table 3.10, 3B, EMEP/EEA Guidebook 2019</v>
          </cell>
          <cell r="K374">
            <v>1E-4</v>
          </cell>
          <cell r="L374">
            <v>1E-4</v>
          </cell>
          <cell r="M374">
            <v>1E-4</v>
          </cell>
          <cell r="N374">
            <v>1E-4</v>
          </cell>
          <cell r="O374">
            <v>1E-4</v>
          </cell>
          <cell r="P374">
            <v>1E-4</v>
          </cell>
          <cell r="Q374">
            <v>1E-4</v>
          </cell>
          <cell r="R374">
            <v>1E-4</v>
          </cell>
          <cell r="S374">
            <v>1E-4</v>
          </cell>
          <cell r="T374">
            <v>1E-4</v>
          </cell>
          <cell r="U374">
            <v>1E-4</v>
          </cell>
          <cell r="V374">
            <v>1E-4</v>
          </cell>
          <cell r="W374">
            <v>1E-4</v>
          </cell>
          <cell r="X374">
            <v>1E-4</v>
          </cell>
          <cell r="Y374">
            <v>1E-4</v>
          </cell>
          <cell r="Z374">
            <v>1E-4</v>
          </cell>
          <cell r="AA374">
            <v>1E-4</v>
          </cell>
          <cell r="AB374">
            <v>1E-4</v>
          </cell>
          <cell r="AC374">
            <v>1E-4</v>
          </cell>
          <cell r="AD374">
            <v>1E-4</v>
          </cell>
          <cell r="AE374">
            <v>1E-4</v>
          </cell>
          <cell r="AF374">
            <v>1E-4</v>
          </cell>
          <cell r="AG374">
            <v>1E-4</v>
          </cell>
          <cell r="AH374">
            <v>1E-4</v>
          </cell>
          <cell r="AI374">
            <v>1E-4</v>
          </cell>
          <cell r="AJ374">
            <v>1E-4</v>
          </cell>
          <cell r="AK374">
            <v>1E-4</v>
          </cell>
          <cell r="AL374">
            <v>1E-4</v>
          </cell>
          <cell r="AM374">
            <v>1E-4</v>
          </cell>
          <cell r="AN374">
            <v>1E-4</v>
          </cell>
          <cell r="AO374">
            <v>1E-4</v>
          </cell>
          <cell r="AP374">
            <v>1E-4</v>
          </cell>
          <cell r="AQ374">
            <v>1E-4</v>
          </cell>
          <cell r="AR374">
            <v>1E-4</v>
          </cell>
          <cell r="AS374">
            <v>1E-4</v>
          </cell>
          <cell r="AT374">
            <v>1E-4</v>
          </cell>
          <cell r="AU374">
            <v>1E-4</v>
          </cell>
          <cell r="AV374">
            <v>1E-4</v>
          </cell>
          <cell r="AW374">
            <v>1E-4</v>
          </cell>
          <cell r="AX374">
            <v>1E-4</v>
          </cell>
          <cell r="AY374">
            <v>1E-4</v>
          </cell>
          <cell r="BB374" t="e">
            <v>#N/A</v>
          </cell>
        </row>
        <row r="375">
          <cell r="A375" t="str">
            <v>EF_NO_storage_slurry_Other animals (fur animals)</v>
          </cell>
          <cell r="B375" t="str">
            <v>-</v>
          </cell>
          <cell r="C375" t="str">
            <v>EF_NO_storage_slurry</v>
          </cell>
          <cell r="D375" t="str">
            <v>NO-N</v>
          </cell>
          <cell r="E375" t="str">
            <v>Other animals (fur animals)</v>
          </cell>
          <cell r="F375" t="str">
            <v>Fraction TAN</v>
          </cell>
          <cell r="G375" t="str">
            <v>D</v>
          </cell>
          <cell r="H375" t="str">
            <v>-</v>
          </cell>
          <cell r="I375" t="str">
            <v>Table 3.10, 3B, EMEP/EEA Guidebook 2019</v>
          </cell>
          <cell r="K375">
            <v>1E-4</v>
          </cell>
          <cell r="L375">
            <v>1E-4</v>
          </cell>
          <cell r="M375">
            <v>1E-4</v>
          </cell>
          <cell r="N375">
            <v>1E-4</v>
          </cell>
          <cell r="O375">
            <v>1E-4</v>
          </cell>
          <cell r="P375">
            <v>1E-4</v>
          </cell>
          <cell r="Q375">
            <v>1E-4</v>
          </cell>
          <cell r="R375">
            <v>1E-4</v>
          </cell>
          <cell r="S375">
            <v>1E-4</v>
          </cell>
          <cell r="T375">
            <v>1E-4</v>
          </cell>
          <cell r="U375">
            <v>1E-4</v>
          </cell>
          <cell r="V375">
            <v>1E-4</v>
          </cell>
          <cell r="W375">
            <v>1E-4</v>
          </cell>
          <cell r="X375">
            <v>1E-4</v>
          </cell>
          <cell r="Y375">
            <v>1E-4</v>
          </cell>
          <cell r="Z375">
            <v>1E-4</v>
          </cell>
          <cell r="AA375">
            <v>1E-4</v>
          </cell>
          <cell r="AB375">
            <v>1E-4</v>
          </cell>
          <cell r="AC375">
            <v>1E-4</v>
          </cell>
          <cell r="AD375">
            <v>1E-4</v>
          </cell>
          <cell r="AE375">
            <v>1E-4</v>
          </cell>
          <cell r="AF375">
            <v>1E-4</v>
          </cell>
          <cell r="AG375">
            <v>1E-4</v>
          </cell>
          <cell r="AH375">
            <v>1E-4</v>
          </cell>
          <cell r="AI375">
            <v>1E-4</v>
          </cell>
          <cell r="AJ375">
            <v>1E-4</v>
          </cell>
          <cell r="AK375">
            <v>1E-4</v>
          </cell>
          <cell r="AL375">
            <v>1E-4</v>
          </cell>
          <cell r="AM375">
            <v>1E-4</v>
          </cell>
          <cell r="AN375">
            <v>1E-4</v>
          </cell>
          <cell r="AO375">
            <v>1E-4</v>
          </cell>
          <cell r="AP375">
            <v>1E-4</v>
          </cell>
          <cell r="AQ375">
            <v>1E-4</v>
          </cell>
          <cell r="AR375">
            <v>1E-4</v>
          </cell>
          <cell r="AS375">
            <v>1E-4</v>
          </cell>
          <cell r="AT375">
            <v>1E-4</v>
          </cell>
          <cell r="AU375">
            <v>1E-4</v>
          </cell>
          <cell r="AV375">
            <v>1E-4</v>
          </cell>
          <cell r="AW375">
            <v>1E-4</v>
          </cell>
          <cell r="AX375">
            <v>1E-4</v>
          </cell>
          <cell r="AY375">
            <v>1E-4</v>
          </cell>
          <cell r="BB375" t="e">
            <v>#N/A</v>
          </cell>
        </row>
        <row r="376">
          <cell r="A376" t="str">
            <v>EF_N2_storage_slurry_Dairy cattle</v>
          </cell>
          <cell r="B376" t="str">
            <v>-</v>
          </cell>
          <cell r="C376" t="str">
            <v>EF_N2_storage_slurry</v>
          </cell>
          <cell r="D376" t="str">
            <v>N2-N</v>
          </cell>
          <cell r="E376" t="str">
            <v>Dairy cattle</v>
          </cell>
          <cell r="F376" t="str">
            <v>Fraction TAN</v>
          </cell>
          <cell r="G376" t="str">
            <v>D</v>
          </cell>
          <cell r="H376" t="str">
            <v>-</v>
          </cell>
          <cell r="I376" t="str">
            <v>Table 3.10, 3B, EMEP/EEA Guidebook 2019</v>
          </cell>
          <cell r="K376">
            <v>3.0000000000000001E-3</v>
          </cell>
          <cell r="L376">
            <v>3.0000000000000001E-3</v>
          </cell>
          <cell r="M376">
            <v>3.0000000000000001E-3</v>
          </cell>
          <cell r="N376">
            <v>3.0000000000000001E-3</v>
          </cell>
          <cell r="O376">
            <v>3.0000000000000001E-3</v>
          </cell>
          <cell r="P376">
            <v>3.0000000000000001E-3</v>
          </cell>
          <cell r="Q376">
            <v>3.0000000000000001E-3</v>
          </cell>
          <cell r="R376">
            <v>3.0000000000000001E-3</v>
          </cell>
          <cell r="S376">
            <v>3.0000000000000001E-3</v>
          </cell>
          <cell r="T376">
            <v>3.0000000000000001E-3</v>
          </cell>
          <cell r="U376">
            <v>3.0000000000000001E-3</v>
          </cell>
          <cell r="V376">
            <v>3.0000000000000001E-3</v>
          </cell>
          <cell r="W376">
            <v>3.0000000000000001E-3</v>
          </cell>
          <cell r="X376">
            <v>3.0000000000000001E-3</v>
          </cell>
          <cell r="Y376">
            <v>3.0000000000000001E-3</v>
          </cell>
          <cell r="Z376">
            <v>3.0000000000000001E-3</v>
          </cell>
          <cell r="AA376">
            <v>3.0000000000000001E-3</v>
          </cell>
          <cell r="AB376">
            <v>3.0000000000000001E-3</v>
          </cell>
          <cell r="AC376">
            <v>3.0000000000000001E-3</v>
          </cell>
          <cell r="AD376">
            <v>3.0000000000000001E-3</v>
          </cell>
          <cell r="AE376">
            <v>3.0000000000000001E-3</v>
          </cell>
          <cell r="AF376">
            <v>3.0000000000000001E-3</v>
          </cell>
          <cell r="AG376">
            <v>3.0000000000000001E-3</v>
          </cell>
          <cell r="AH376">
            <v>3.0000000000000001E-3</v>
          </cell>
          <cell r="AI376">
            <v>3.0000000000000001E-3</v>
          </cell>
          <cell r="AJ376">
            <v>3.0000000000000001E-3</v>
          </cell>
          <cell r="AK376">
            <v>3.0000000000000001E-3</v>
          </cell>
          <cell r="AL376">
            <v>3.0000000000000001E-3</v>
          </cell>
          <cell r="AM376">
            <v>3.0000000000000001E-3</v>
          </cell>
          <cell r="AN376">
            <v>3.0000000000000001E-3</v>
          </cell>
          <cell r="AO376">
            <v>3.0000000000000001E-3</v>
          </cell>
          <cell r="AP376">
            <v>3.0000000000000001E-3</v>
          </cell>
          <cell r="AQ376">
            <v>3.0000000000000001E-3</v>
          </cell>
          <cell r="AR376">
            <v>3.0000000000000001E-3</v>
          </cell>
          <cell r="AS376">
            <v>3.0000000000000001E-3</v>
          </cell>
          <cell r="AT376">
            <v>3.0000000000000001E-3</v>
          </cell>
          <cell r="AU376">
            <v>3.0000000000000001E-3</v>
          </cell>
          <cell r="AV376">
            <v>3.0000000000000001E-3</v>
          </cell>
          <cell r="AW376">
            <v>3.0000000000000001E-3</v>
          </cell>
          <cell r="AX376">
            <v>3.0000000000000001E-3</v>
          </cell>
          <cell r="AY376">
            <v>3.0000000000000001E-3</v>
          </cell>
          <cell r="BB376" t="e">
            <v>#N/A</v>
          </cell>
        </row>
        <row r="377">
          <cell r="A377" t="str">
            <v>EF_N2_storage_slurry_Non-dairy cattle</v>
          </cell>
          <cell r="B377" t="str">
            <v>-</v>
          </cell>
          <cell r="C377" t="str">
            <v>EF_N2_storage_slurry</v>
          </cell>
          <cell r="D377" t="str">
            <v>N2-N</v>
          </cell>
          <cell r="E377" t="str">
            <v>Non-dairy cattle</v>
          </cell>
          <cell r="F377" t="str">
            <v>Fraction TAN</v>
          </cell>
          <cell r="G377" t="str">
            <v>D</v>
          </cell>
          <cell r="H377" t="str">
            <v>-</v>
          </cell>
          <cell r="I377" t="str">
            <v>Table 3.10, 3B, EMEP/EEA Guidebook 2019</v>
          </cell>
          <cell r="K377">
            <v>3.0000000000000001E-3</v>
          </cell>
          <cell r="L377">
            <v>3.0000000000000001E-3</v>
          </cell>
          <cell r="M377">
            <v>3.0000000000000001E-3</v>
          </cell>
          <cell r="N377">
            <v>3.0000000000000001E-3</v>
          </cell>
          <cell r="O377">
            <v>3.0000000000000001E-3</v>
          </cell>
          <cell r="P377">
            <v>3.0000000000000001E-3</v>
          </cell>
          <cell r="Q377">
            <v>3.0000000000000001E-3</v>
          </cell>
          <cell r="R377">
            <v>3.0000000000000001E-3</v>
          </cell>
          <cell r="S377">
            <v>3.0000000000000001E-3</v>
          </cell>
          <cell r="T377">
            <v>3.0000000000000001E-3</v>
          </cell>
          <cell r="U377">
            <v>3.0000000000000001E-3</v>
          </cell>
          <cell r="V377">
            <v>3.0000000000000001E-3</v>
          </cell>
          <cell r="W377">
            <v>3.0000000000000001E-3</v>
          </cell>
          <cell r="X377">
            <v>3.0000000000000001E-3</v>
          </cell>
          <cell r="Y377">
            <v>3.0000000000000001E-3</v>
          </cell>
          <cell r="Z377">
            <v>3.0000000000000001E-3</v>
          </cell>
          <cell r="AA377">
            <v>3.0000000000000001E-3</v>
          </cell>
          <cell r="AB377">
            <v>3.0000000000000001E-3</v>
          </cell>
          <cell r="AC377">
            <v>3.0000000000000001E-3</v>
          </cell>
          <cell r="AD377">
            <v>3.0000000000000001E-3</v>
          </cell>
          <cell r="AE377">
            <v>3.0000000000000001E-3</v>
          </cell>
          <cell r="AF377">
            <v>3.0000000000000001E-3</v>
          </cell>
          <cell r="AG377">
            <v>3.0000000000000001E-3</v>
          </cell>
          <cell r="AH377">
            <v>3.0000000000000001E-3</v>
          </cell>
          <cell r="AI377">
            <v>3.0000000000000001E-3</v>
          </cell>
          <cell r="AJ377">
            <v>3.0000000000000001E-3</v>
          </cell>
          <cell r="AK377">
            <v>3.0000000000000001E-3</v>
          </cell>
          <cell r="AL377">
            <v>3.0000000000000001E-3</v>
          </cell>
          <cell r="AM377">
            <v>3.0000000000000001E-3</v>
          </cell>
          <cell r="AN377">
            <v>3.0000000000000001E-3</v>
          </cell>
          <cell r="AO377">
            <v>3.0000000000000001E-3</v>
          </cell>
          <cell r="AP377">
            <v>3.0000000000000001E-3</v>
          </cell>
          <cell r="AQ377">
            <v>3.0000000000000001E-3</v>
          </cell>
          <cell r="AR377">
            <v>3.0000000000000001E-3</v>
          </cell>
          <cell r="AS377">
            <v>3.0000000000000001E-3</v>
          </cell>
          <cell r="AT377">
            <v>3.0000000000000001E-3</v>
          </cell>
          <cell r="AU377">
            <v>3.0000000000000001E-3</v>
          </cell>
          <cell r="AV377">
            <v>3.0000000000000001E-3</v>
          </cell>
          <cell r="AW377">
            <v>3.0000000000000001E-3</v>
          </cell>
          <cell r="AX377">
            <v>3.0000000000000001E-3</v>
          </cell>
          <cell r="AY377">
            <v>3.0000000000000001E-3</v>
          </cell>
          <cell r="BB377" t="e">
            <v>#N/A</v>
          </cell>
        </row>
        <row r="378">
          <cell r="A378" t="str">
            <v>EF_N2_storage_slurry_Non-dairy cattle (calves)</v>
          </cell>
          <cell r="B378" t="str">
            <v>-</v>
          </cell>
          <cell r="C378" t="str">
            <v>EF_N2_storage_slurry</v>
          </cell>
          <cell r="D378" t="str">
            <v>N2-N</v>
          </cell>
          <cell r="E378" t="str">
            <v>Non-dairy cattle (calves)</v>
          </cell>
          <cell r="F378" t="str">
            <v>Fraction TAN</v>
          </cell>
          <cell r="G378" t="str">
            <v>D</v>
          </cell>
          <cell r="H378" t="str">
            <v>-</v>
          </cell>
          <cell r="I378" t="str">
            <v>Table 3.10, 3B, EMEP/EEA Guidebook 2019</v>
          </cell>
          <cell r="K378">
            <v>3.0000000000000001E-3</v>
          </cell>
          <cell r="L378">
            <v>3.0000000000000001E-3</v>
          </cell>
          <cell r="M378">
            <v>3.0000000000000001E-3</v>
          </cell>
          <cell r="N378">
            <v>3.0000000000000001E-3</v>
          </cell>
          <cell r="O378">
            <v>3.0000000000000001E-3</v>
          </cell>
          <cell r="P378">
            <v>3.0000000000000001E-3</v>
          </cell>
          <cell r="Q378">
            <v>3.0000000000000001E-3</v>
          </cell>
          <cell r="R378">
            <v>3.0000000000000001E-3</v>
          </cell>
          <cell r="S378">
            <v>3.0000000000000001E-3</v>
          </cell>
          <cell r="T378">
            <v>3.0000000000000001E-3</v>
          </cell>
          <cell r="U378">
            <v>3.0000000000000001E-3</v>
          </cell>
          <cell r="V378">
            <v>3.0000000000000001E-3</v>
          </cell>
          <cell r="W378">
            <v>3.0000000000000001E-3</v>
          </cell>
          <cell r="X378">
            <v>3.0000000000000001E-3</v>
          </cell>
          <cell r="Y378">
            <v>3.0000000000000001E-3</v>
          </cell>
          <cell r="Z378">
            <v>3.0000000000000001E-3</v>
          </cell>
          <cell r="AA378">
            <v>3.0000000000000001E-3</v>
          </cell>
          <cell r="AB378">
            <v>3.0000000000000001E-3</v>
          </cell>
          <cell r="AC378">
            <v>3.0000000000000001E-3</v>
          </cell>
          <cell r="AD378">
            <v>3.0000000000000001E-3</v>
          </cell>
          <cell r="AE378">
            <v>3.0000000000000001E-3</v>
          </cell>
          <cell r="AF378">
            <v>3.0000000000000001E-3</v>
          </cell>
          <cell r="AG378">
            <v>3.0000000000000001E-3</v>
          </cell>
          <cell r="AH378">
            <v>3.0000000000000001E-3</v>
          </cell>
          <cell r="AI378">
            <v>3.0000000000000001E-3</v>
          </cell>
          <cell r="AJ378">
            <v>3.0000000000000001E-3</v>
          </cell>
          <cell r="AK378">
            <v>3.0000000000000001E-3</v>
          </cell>
          <cell r="AL378">
            <v>3.0000000000000001E-3</v>
          </cell>
          <cell r="AM378">
            <v>3.0000000000000001E-3</v>
          </cell>
          <cell r="AN378">
            <v>3.0000000000000001E-3</v>
          </cell>
          <cell r="AO378">
            <v>3.0000000000000001E-3</v>
          </cell>
          <cell r="AP378">
            <v>3.0000000000000001E-3</v>
          </cell>
          <cell r="AQ378">
            <v>3.0000000000000001E-3</v>
          </cell>
          <cell r="AR378">
            <v>3.0000000000000001E-3</v>
          </cell>
          <cell r="AS378">
            <v>3.0000000000000001E-3</v>
          </cell>
          <cell r="AT378">
            <v>3.0000000000000001E-3</v>
          </cell>
          <cell r="AU378">
            <v>3.0000000000000001E-3</v>
          </cell>
          <cell r="AV378">
            <v>3.0000000000000001E-3</v>
          </cell>
          <cell r="AW378">
            <v>3.0000000000000001E-3</v>
          </cell>
          <cell r="AX378">
            <v>3.0000000000000001E-3</v>
          </cell>
          <cell r="AY378">
            <v>3.0000000000000001E-3</v>
          </cell>
          <cell r="BB378" t="e">
            <v>#N/A</v>
          </cell>
        </row>
        <row r="379">
          <cell r="A379" t="str">
            <v>EF_N2_storage_slurry_Sheep</v>
          </cell>
          <cell r="B379" t="str">
            <v>-</v>
          </cell>
          <cell r="C379" t="str">
            <v>EF_N2_storage_slurry</v>
          </cell>
          <cell r="D379" t="str">
            <v>N2-N</v>
          </cell>
          <cell r="E379" t="str">
            <v>Sheep</v>
          </cell>
          <cell r="F379" t="str">
            <v>Fraction TAN</v>
          </cell>
          <cell r="G379" t="str">
            <v>D</v>
          </cell>
          <cell r="H379" t="str">
            <v>-</v>
          </cell>
          <cell r="I379" t="str">
            <v>Table 3.10, 3B, EMEP/EEA Guidebook 2019</v>
          </cell>
          <cell r="K379">
            <v>3.0000000000000001E-3</v>
          </cell>
          <cell r="L379">
            <v>3.0000000000000001E-3</v>
          </cell>
          <cell r="M379">
            <v>3.0000000000000001E-3</v>
          </cell>
          <cell r="N379">
            <v>3.0000000000000001E-3</v>
          </cell>
          <cell r="O379">
            <v>3.0000000000000001E-3</v>
          </cell>
          <cell r="P379">
            <v>3.0000000000000001E-3</v>
          </cell>
          <cell r="Q379">
            <v>3.0000000000000001E-3</v>
          </cell>
          <cell r="R379">
            <v>3.0000000000000001E-3</v>
          </cell>
          <cell r="S379">
            <v>3.0000000000000001E-3</v>
          </cell>
          <cell r="T379">
            <v>3.0000000000000001E-3</v>
          </cell>
          <cell r="U379">
            <v>3.0000000000000001E-3</v>
          </cell>
          <cell r="V379">
            <v>3.0000000000000001E-3</v>
          </cell>
          <cell r="W379">
            <v>3.0000000000000001E-3</v>
          </cell>
          <cell r="X379">
            <v>3.0000000000000001E-3</v>
          </cell>
          <cell r="Y379">
            <v>3.0000000000000001E-3</v>
          </cell>
          <cell r="Z379">
            <v>3.0000000000000001E-3</v>
          </cell>
          <cell r="AA379">
            <v>3.0000000000000001E-3</v>
          </cell>
          <cell r="AB379">
            <v>3.0000000000000001E-3</v>
          </cell>
          <cell r="AC379">
            <v>3.0000000000000001E-3</v>
          </cell>
          <cell r="AD379">
            <v>3.0000000000000001E-3</v>
          </cell>
          <cell r="AE379">
            <v>3.0000000000000001E-3</v>
          </cell>
          <cell r="AF379">
            <v>3.0000000000000001E-3</v>
          </cell>
          <cell r="AG379">
            <v>3.0000000000000001E-3</v>
          </cell>
          <cell r="AH379">
            <v>3.0000000000000001E-3</v>
          </cell>
          <cell r="AI379">
            <v>3.0000000000000001E-3</v>
          </cell>
          <cell r="AJ379">
            <v>3.0000000000000001E-3</v>
          </cell>
          <cell r="AK379">
            <v>3.0000000000000001E-3</v>
          </cell>
          <cell r="AL379">
            <v>3.0000000000000001E-3</v>
          </cell>
          <cell r="AM379">
            <v>3.0000000000000001E-3</v>
          </cell>
          <cell r="AN379">
            <v>3.0000000000000001E-3</v>
          </cell>
          <cell r="AO379">
            <v>3.0000000000000001E-3</v>
          </cell>
          <cell r="AP379">
            <v>3.0000000000000001E-3</v>
          </cell>
          <cell r="AQ379">
            <v>3.0000000000000001E-3</v>
          </cell>
          <cell r="AR379">
            <v>3.0000000000000001E-3</v>
          </cell>
          <cell r="AS379">
            <v>3.0000000000000001E-3</v>
          </cell>
          <cell r="AT379">
            <v>3.0000000000000001E-3</v>
          </cell>
          <cell r="AU379">
            <v>3.0000000000000001E-3</v>
          </cell>
          <cell r="AV379">
            <v>3.0000000000000001E-3</v>
          </cell>
          <cell r="AW379">
            <v>3.0000000000000001E-3</v>
          </cell>
          <cell r="AX379">
            <v>3.0000000000000001E-3</v>
          </cell>
          <cell r="AY379">
            <v>3.0000000000000001E-3</v>
          </cell>
          <cell r="BB379" t="e">
            <v>#N/A</v>
          </cell>
        </row>
        <row r="380">
          <cell r="A380" t="str">
            <v>EF_N2_storage_slurry_Swine (finishing pigs)</v>
          </cell>
          <cell r="B380" t="str">
            <v>-</v>
          </cell>
          <cell r="C380" t="str">
            <v>EF_N2_storage_slurry</v>
          </cell>
          <cell r="D380" t="str">
            <v>N2-N</v>
          </cell>
          <cell r="E380" t="str">
            <v>Swine (finishing pigs)</v>
          </cell>
          <cell r="F380" t="str">
            <v>Fraction TAN</v>
          </cell>
          <cell r="G380" t="str">
            <v>D</v>
          </cell>
          <cell r="H380" t="str">
            <v>-</v>
          </cell>
          <cell r="I380" t="str">
            <v>Table 3.10, 3B, EMEP/EEA Guidebook 2019</v>
          </cell>
          <cell r="K380">
            <v>3.0000000000000001E-3</v>
          </cell>
          <cell r="L380">
            <v>3.0000000000000001E-3</v>
          </cell>
          <cell r="M380">
            <v>3.0000000000000001E-3</v>
          </cell>
          <cell r="N380">
            <v>3.0000000000000001E-3</v>
          </cell>
          <cell r="O380">
            <v>3.0000000000000001E-3</v>
          </cell>
          <cell r="P380">
            <v>3.0000000000000001E-3</v>
          </cell>
          <cell r="Q380">
            <v>3.0000000000000001E-3</v>
          </cell>
          <cell r="R380">
            <v>3.0000000000000001E-3</v>
          </cell>
          <cell r="S380">
            <v>3.0000000000000001E-3</v>
          </cell>
          <cell r="T380">
            <v>3.0000000000000001E-3</v>
          </cell>
          <cell r="U380">
            <v>3.0000000000000001E-3</v>
          </cell>
          <cell r="V380">
            <v>3.0000000000000001E-3</v>
          </cell>
          <cell r="W380">
            <v>3.0000000000000001E-3</v>
          </cell>
          <cell r="X380">
            <v>3.0000000000000001E-3</v>
          </cell>
          <cell r="Y380">
            <v>3.0000000000000001E-3</v>
          </cell>
          <cell r="Z380">
            <v>3.0000000000000001E-3</v>
          </cell>
          <cell r="AA380">
            <v>3.0000000000000001E-3</v>
          </cell>
          <cell r="AB380">
            <v>3.0000000000000001E-3</v>
          </cell>
          <cell r="AC380">
            <v>3.0000000000000001E-3</v>
          </cell>
          <cell r="AD380">
            <v>3.0000000000000001E-3</v>
          </cell>
          <cell r="AE380">
            <v>3.0000000000000001E-3</v>
          </cell>
          <cell r="AF380">
            <v>3.0000000000000001E-3</v>
          </cell>
          <cell r="AG380">
            <v>3.0000000000000001E-3</v>
          </cell>
          <cell r="AH380">
            <v>3.0000000000000001E-3</v>
          </cell>
          <cell r="AI380">
            <v>3.0000000000000001E-3</v>
          </cell>
          <cell r="AJ380">
            <v>3.0000000000000001E-3</v>
          </cell>
          <cell r="AK380">
            <v>3.0000000000000001E-3</v>
          </cell>
          <cell r="AL380">
            <v>3.0000000000000001E-3</v>
          </cell>
          <cell r="AM380">
            <v>3.0000000000000001E-3</v>
          </cell>
          <cell r="AN380">
            <v>3.0000000000000001E-3</v>
          </cell>
          <cell r="AO380">
            <v>3.0000000000000001E-3</v>
          </cell>
          <cell r="AP380">
            <v>3.0000000000000001E-3</v>
          </cell>
          <cell r="AQ380">
            <v>3.0000000000000001E-3</v>
          </cell>
          <cell r="AR380">
            <v>3.0000000000000001E-3</v>
          </cell>
          <cell r="AS380">
            <v>3.0000000000000001E-3</v>
          </cell>
          <cell r="AT380">
            <v>3.0000000000000001E-3</v>
          </cell>
          <cell r="AU380">
            <v>3.0000000000000001E-3</v>
          </cell>
          <cell r="AV380">
            <v>3.0000000000000001E-3</v>
          </cell>
          <cell r="AW380">
            <v>3.0000000000000001E-3</v>
          </cell>
          <cell r="AX380">
            <v>3.0000000000000001E-3</v>
          </cell>
          <cell r="AY380">
            <v>3.0000000000000001E-3</v>
          </cell>
          <cell r="BB380" t="e">
            <v>#N/A</v>
          </cell>
        </row>
        <row r="381">
          <cell r="A381" t="str">
            <v>EF_N2_storage_slurry_Swine (sows)</v>
          </cell>
          <cell r="B381" t="str">
            <v>-</v>
          </cell>
          <cell r="C381" t="str">
            <v>EF_N2_storage_slurry</v>
          </cell>
          <cell r="D381" t="str">
            <v>N2-N</v>
          </cell>
          <cell r="E381" t="str">
            <v>Swine (sows)</v>
          </cell>
          <cell r="F381" t="str">
            <v>Fraction TAN</v>
          </cell>
          <cell r="G381" t="str">
            <v>D</v>
          </cell>
          <cell r="H381" t="str">
            <v>-</v>
          </cell>
          <cell r="I381" t="str">
            <v>Table 3.10, 3B, EMEP/EEA Guidebook 2019</v>
          </cell>
          <cell r="K381">
            <v>3.0000000000000001E-3</v>
          </cell>
          <cell r="L381">
            <v>3.0000000000000001E-3</v>
          </cell>
          <cell r="M381">
            <v>3.0000000000000001E-3</v>
          </cell>
          <cell r="N381">
            <v>3.0000000000000001E-3</v>
          </cell>
          <cell r="O381">
            <v>3.0000000000000001E-3</v>
          </cell>
          <cell r="P381">
            <v>3.0000000000000001E-3</v>
          </cell>
          <cell r="Q381">
            <v>3.0000000000000001E-3</v>
          </cell>
          <cell r="R381">
            <v>3.0000000000000001E-3</v>
          </cell>
          <cell r="S381">
            <v>3.0000000000000001E-3</v>
          </cell>
          <cell r="T381">
            <v>3.0000000000000001E-3</v>
          </cell>
          <cell r="U381">
            <v>3.0000000000000001E-3</v>
          </cell>
          <cell r="V381">
            <v>3.0000000000000001E-3</v>
          </cell>
          <cell r="W381">
            <v>3.0000000000000001E-3</v>
          </cell>
          <cell r="X381">
            <v>3.0000000000000001E-3</v>
          </cell>
          <cell r="Y381">
            <v>3.0000000000000001E-3</v>
          </cell>
          <cell r="Z381">
            <v>3.0000000000000001E-3</v>
          </cell>
          <cell r="AA381">
            <v>3.0000000000000001E-3</v>
          </cell>
          <cell r="AB381">
            <v>3.0000000000000001E-3</v>
          </cell>
          <cell r="AC381">
            <v>3.0000000000000001E-3</v>
          </cell>
          <cell r="AD381">
            <v>3.0000000000000001E-3</v>
          </cell>
          <cell r="AE381">
            <v>3.0000000000000001E-3</v>
          </cell>
          <cell r="AF381">
            <v>3.0000000000000001E-3</v>
          </cell>
          <cell r="AG381">
            <v>3.0000000000000001E-3</v>
          </cell>
          <cell r="AH381">
            <v>3.0000000000000001E-3</v>
          </cell>
          <cell r="AI381">
            <v>3.0000000000000001E-3</v>
          </cell>
          <cell r="AJ381">
            <v>3.0000000000000001E-3</v>
          </cell>
          <cell r="AK381">
            <v>3.0000000000000001E-3</v>
          </cell>
          <cell r="AL381">
            <v>3.0000000000000001E-3</v>
          </cell>
          <cell r="AM381">
            <v>3.0000000000000001E-3</v>
          </cell>
          <cell r="AN381">
            <v>3.0000000000000001E-3</v>
          </cell>
          <cell r="AO381">
            <v>3.0000000000000001E-3</v>
          </cell>
          <cell r="AP381">
            <v>3.0000000000000001E-3</v>
          </cell>
          <cell r="AQ381">
            <v>3.0000000000000001E-3</v>
          </cell>
          <cell r="AR381">
            <v>3.0000000000000001E-3</v>
          </cell>
          <cell r="AS381">
            <v>3.0000000000000001E-3</v>
          </cell>
          <cell r="AT381">
            <v>3.0000000000000001E-3</v>
          </cell>
          <cell r="AU381">
            <v>3.0000000000000001E-3</v>
          </cell>
          <cell r="AV381">
            <v>3.0000000000000001E-3</v>
          </cell>
          <cell r="AW381">
            <v>3.0000000000000001E-3</v>
          </cell>
          <cell r="AX381">
            <v>3.0000000000000001E-3</v>
          </cell>
          <cell r="AY381">
            <v>3.0000000000000001E-3</v>
          </cell>
          <cell r="BB381" t="e">
            <v>#N/A</v>
          </cell>
        </row>
        <row r="382">
          <cell r="A382" t="str">
            <v>EF_N2_storage_slurry_Buffalo</v>
          </cell>
          <cell r="B382" t="str">
            <v>-</v>
          </cell>
          <cell r="C382" t="str">
            <v>EF_N2_storage_slurry</v>
          </cell>
          <cell r="D382" t="str">
            <v>N2-N</v>
          </cell>
          <cell r="E382" t="str">
            <v>Buffalo</v>
          </cell>
          <cell r="F382" t="str">
            <v>Fraction TAN</v>
          </cell>
          <cell r="G382" t="str">
            <v>D</v>
          </cell>
          <cell r="H382" t="str">
            <v>-</v>
          </cell>
          <cell r="I382" t="str">
            <v>Table 3.10, 3B, EMEP/EEA Guidebook 2019</v>
          </cell>
          <cell r="K382">
            <v>3.0000000000000001E-3</v>
          </cell>
          <cell r="L382">
            <v>3.0000000000000001E-3</v>
          </cell>
          <cell r="M382">
            <v>3.0000000000000001E-3</v>
          </cell>
          <cell r="N382">
            <v>3.0000000000000001E-3</v>
          </cell>
          <cell r="O382">
            <v>3.0000000000000001E-3</v>
          </cell>
          <cell r="P382">
            <v>3.0000000000000001E-3</v>
          </cell>
          <cell r="Q382">
            <v>3.0000000000000001E-3</v>
          </cell>
          <cell r="R382">
            <v>3.0000000000000001E-3</v>
          </cell>
          <cell r="S382">
            <v>3.0000000000000001E-3</v>
          </cell>
          <cell r="T382">
            <v>3.0000000000000001E-3</v>
          </cell>
          <cell r="U382">
            <v>3.0000000000000001E-3</v>
          </cell>
          <cell r="V382">
            <v>3.0000000000000001E-3</v>
          </cell>
          <cell r="W382">
            <v>3.0000000000000001E-3</v>
          </cell>
          <cell r="X382">
            <v>3.0000000000000001E-3</v>
          </cell>
          <cell r="Y382">
            <v>3.0000000000000001E-3</v>
          </cell>
          <cell r="Z382">
            <v>3.0000000000000001E-3</v>
          </cell>
          <cell r="AA382">
            <v>3.0000000000000001E-3</v>
          </cell>
          <cell r="AB382">
            <v>3.0000000000000001E-3</v>
          </cell>
          <cell r="AC382">
            <v>3.0000000000000001E-3</v>
          </cell>
          <cell r="AD382">
            <v>3.0000000000000001E-3</v>
          </cell>
          <cell r="AE382">
            <v>3.0000000000000001E-3</v>
          </cell>
          <cell r="AF382">
            <v>3.0000000000000001E-3</v>
          </cell>
          <cell r="AG382">
            <v>3.0000000000000001E-3</v>
          </cell>
          <cell r="AH382">
            <v>3.0000000000000001E-3</v>
          </cell>
          <cell r="AI382">
            <v>3.0000000000000001E-3</v>
          </cell>
          <cell r="AJ382">
            <v>3.0000000000000001E-3</v>
          </cell>
          <cell r="AK382">
            <v>3.0000000000000001E-3</v>
          </cell>
          <cell r="AL382">
            <v>3.0000000000000001E-3</v>
          </cell>
          <cell r="AM382">
            <v>3.0000000000000001E-3</v>
          </cell>
          <cell r="AN382">
            <v>3.0000000000000001E-3</v>
          </cell>
          <cell r="AO382">
            <v>3.0000000000000001E-3</v>
          </cell>
          <cell r="AP382">
            <v>3.0000000000000001E-3</v>
          </cell>
          <cell r="AQ382">
            <v>3.0000000000000001E-3</v>
          </cell>
          <cell r="AR382">
            <v>3.0000000000000001E-3</v>
          </cell>
          <cell r="AS382">
            <v>3.0000000000000001E-3</v>
          </cell>
          <cell r="AT382">
            <v>3.0000000000000001E-3</v>
          </cell>
          <cell r="AU382">
            <v>3.0000000000000001E-3</v>
          </cell>
          <cell r="AV382">
            <v>3.0000000000000001E-3</v>
          </cell>
          <cell r="AW382">
            <v>3.0000000000000001E-3</v>
          </cell>
          <cell r="AX382">
            <v>3.0000000000000001E-3</v>
          </cell>
          <cell r="AY382">
            <v>3.0000000000000001E-3</v>
          </cell>
          <cell r="BB382" t="e">
            <v>#N/A</v>
          </cell>
        </row>
        <row r="383">
          <cell r="A383" t="str">
            <v>EF_N2_storage_slurry_Goats</v>
          </cell>
          <cell r="B383" t="str">
            <v>-</v>
          </cell>
          <cell r="C383" t="str">
            <v>EF_N2_storage_slurry</v>
          </cell>
          <cell r="D383" t="str">
            <v>N2-N</v>
          </cell>
          <cell r="E383" t="str">
            <v>Goats</v>
          </cell>
          <cell r="F383" t="str">
            <v>Fraction TAN</v>
          </cell>
          <cell r="G383" t="str">
            <v>D</v>
          </cell>
          <cell r="H383" t="str">
            <v>-</v>
          </cell>
          <cell r="I383" t="str">
            <v>Table 3.10, 3B, EMEP/EEA Guidebook 2019</v>
          </cell>
          <cell r="K383">
            <v>3.0000000000000001E-3</v>
          </cell>
          <cell r="L383">
            <v>3.0000000000000001E-3</v>
          </cell>
          <cell r="M383">
            <v>3.0000000000000001E-3</v>
          </cell>
          <cell r="N383">
            <v>3.0000000000000001E-3</v>
          </cell>
          <cell r="O383">
            <v>3.0000000000000001E-3</v>
          </cell>
          <cell r="P383">
            <v>3.0000000000000001E-3</v>
          </cell>
          <cell r="Q383">
            <v>3.0000000000000001E-3</v>
          </cell>
          <cell r="R383">
            <v>3.0000000000000001E-3</v>
          </cell>
          <cell r="S383">
            <v>3.0000000000000001E-3</v>
          </cell>
          <cell r="T383">
            <v>3.0000000000000001E-3</v>
          </cell>
          <cell r="U383">
            <v>3.0000000000000001E-3</v>
          </cell>
          <cell r="V383">
            <v>3.0000000000000001E-3</v>
          </cell>
          <cell r="W383">
            <v>3.0000000000000001E-3</v>
          </cell>
          <cell r="X383">
            <v>3.0000000000000001E-3</v>
          </cell>
          <cell r="Y383">
            <v>3.0000000000000001E-3</v>
          </cell>
          <cell r="Z383">
            <v>3.0000000000000001E-3</v>
          </cell>
          <cell r="AA383">
            <v>3.0000000000000001E-3</v>
          </cell>
          <cell r="AB383">
            <v>3.0000000000000001E-3</v>
          </cell>
          <cell r="AC383">
            <v>3.0000000000000001E-3</v>
          </cell>
          <cell r="AD383">
            <v>3.0000000000000001E-3</v>
          </cell>
          <cell r="AE383">
            <v>3.0000000000000001E-3</v>
          </cell>
          <cell r="AF383">
            <v>3.0000000000000001E-3</v>
          </cell>
          <cell r="AG383">
            <v>3.0000000000000001E-3</v>
          </cell>
          <cell r="AH383">
            <v>3.0000000000000001E-3</v>
          </cell>
          <cell r="AI383">
            <v>3.0000000000000001E-3</v>
          </cell>
          <cell r="AJ383">
            <v>3.0000000000000001E-3</v>
          </cell>
          <cell r="AK383">
            <v>3.0000000000000001E-3</v>
          </cell>
          <cell r="AL383">
            <v>3.0000000000000001E-3</v>
          </cell>
          <cell r="AM383">
            <v>3.0000000000000001E-3</v>
          </cell>
          <cell r="AN383">
            <v>3.0000000000000001E-3</v>
          </cell>
          <cell r="AO383">
            <v>3.0000000000000001E-3</v>
          </cell>
          <cell r="AP383">
            <v>3.0000000000000001E-3</v>
          </cell>
          <cell r="AQ383">
            <v>3.0000000000000001E-3</v>
          </cell>
          <cell r="AR383">
            <v>3.0000000000000001E-3</v>
          </cell>
          <cell r="AS383">
            <v>3.0000000000000001E-3</v>
          </cell>
          <cell r="AT383">
            <v>3.0000000000000001E-3</v>
          </cell>
          <cell r="AU383">
            <v>3.0000000000000001E-3</v>
          </cell>
          <cell r="AV383">
            <v>3.0000000000000001E-3</v>
          </cell>
          <cell r="AW383">
            <v>3.0000000000000001E-3</v>
          </cell>
          <cell r="AX383">
            <v>3.0000000000000001E-3</v>
          </cell>
          <cell r="AY383">
            <v>3.0000000000000001E-3</v>
          </cell>
          <cell r="BB383" t="e">
            <v>#N/A</v>
          </cell>
        </row>
        <row r="384">
          <cell r="A384" t="str">
            <v>EF_N2_storage_slurry_Horses</v>
          </cell>
          <cell r="B384" t="str">
            <v>-</v>
          </cell>
          <cell r="C384" t="str">
            <v>EF_N2_storage_slurry</v>
          </cell>
          <cell r="D384" t="str">
            <v>N2-N</v>
          </cell>
          <cell r="E384" t="str">
            <v>Horses</v>
          </cell>
          <cell r="F384" t="str">
            <v>Fraction TAN</v>
          </cell>
          <cell r="G384" t="str">
            <v>D</v>
          </cell>
          <cell r="H384" t="str">
            <v>-</v>
          </cell>
          <cell r="I384" t="str">
            <v>Table 3.10, 3B, EMEP/EEA Guidebook 2019</v>
          </cell>
          <cell r="K384">
            <v>3.0000000000000001E-3</v>
          </cell>
          <cell r="L384">
            <v>3.0000000000000001E-3</v>
          </cell>
          <cell r="M384">
            <v>3.0000000000000001E-3</v>
          </cell>
          <cell r="N384">
            <v>3.0000000000000001E-3</v>
          </cell>
          <cell r="O384">
            <v>3.0000000000000001E-3</v>
          </cell>
          <cell r="P384">
            <v>3.0000000000000001E-3</v>
          </cell>
          <cell r="Q384">
            <v>3.0000000000000001E-3</v>
          </cell>
          <cell r="R384">
            <v>3.0000000000000001E-3</v>
          </cell>
          <cell r="S384">
            <v>3.0000000000000001E-3</v>
          </cell>
          <cell r="T384">
            <v>3.0000000000000001E-3</v>
          </cell>
          <cell r="U384">
            <v>3.0000000000000001E-3</v>
          </cell>
          <cell r="V384">
            <v>3.0000000000000001E-3</v>
          </cell>
          <cell r="W384">
            <v>3.0000000000000001E-3</v>
          </cell>
          <cell r="X384">
            <v>3.0000000000000001E-3</v>
          </cell>
          <cell r="Y384">
            <v>3.0000000000000001E-3</v>
          </cell>
          <cell r="Z384">
            <v>3.0000000000000001E-3</v>
          </cell>
          <cell r="AA384">
            <v>3.0000000000000001E-3</v>
          </cell>
          <cell r="AB384">
            <v>3.0000000000000001E-3</v>
          </cell>
          <cell r="AC384">
            <v>3.0000000000000001E-3</v>
          </cell>
          <cell r="AD384">
            <v>3.0000000000000001E-3</v>
          </cell>
          <cell r="AE384">
            <v>3.0000000000000001E-3</v>
          </cell>
          <cell r="AF384">
            <v>3.0000000000000001E-3</v>
          </cell>
          <cell r="AG384">
            <v>3.0000000000000001E-3</v>
          </cell>
          <cell r="AH384">
            <v>3.0000000000000001E-3</v>
          </cell>
          <cell r="AI384">
            <v>3.0000000000000001E-3</v>
          </cell>
          <cell r="AJ384">
            <v>3.0000000000000001E-3</v>
          </cell>
          <cell r="AK384">
            <v>3.0000000000000001E-3</v>
          </cell>
          <cell r="AL384">
            <v>3.0000000000000001E-3</v>
          </cell>
          <cell r="AM384">
            <v>3.0000000000000001E-3</v>
          </cell>
          <cell r="AN384">
            <v>3.0000000000000001E-3</v>
          </cell>
          <cell r="AO384">
            <v>3.0000000000000001E-3</v>
          </cell>
          <cell r="AP384">
            <v>3.0000000000000001E-3</v>
          </cell>
          <cell r="AQ384">
            <v>3.0000000000000001E-3</v>
          </cell>
          <cell r="AR384">
            <v>3.0000000000000001E-3</v>
          </cell>
          <cell r="AS384">
            <v>3.0000000000000001E-3</v>
          </cell>
          <cell r="AT384">
            <v>3.0000000000000001E-3</v>
          </cell>
          <cell r="AU384">
            <v>3.0000000000000001E-3</v>
          </cell>
          <cell r="AV384">
            <v>3.0000000000000001E-3</v>
          </cell>
          <cell r="AW384">
            <v>3.0000000000000001E-3</v>
          </cell>
          <cell r="AX384">
            <v>3.0000000000000001E-3</v>
          </cell>
          <cell r="AY384">
            <v>3.0000000000000001E-3</v>
          </cell>
          <cell r="BB384" t="e">
            <v>#N/A</v>
          </cell>
        </row>
        <row r="385">
          <cell r="A385" t="str">
            <v>EF_N2_storage_slurry_Mules and asses</v>
          </cell>
          <cell r="B385" t="str">
            <v>-</v>
          </cell>
          <cell r="C385" t="str">
            <v>EF_N2_storage_slurry</v>
          </cell>
          <cell r="D385" t="str">
            <v>N2-N</v>
          </cell>
          <cell r="E385" t="str">
            <v>Mules and asses</v>
          </cell>
          <cell r="F385" t="str">
            <v>Fraction TAN</v>
          </cell>
          <cell r="G385" t="str">
            <v>D</v>
          </cell>
          <cell r="H385" t="str">
            <v>-</v>
          </cell>
          <cell r="I385" t="str">
            <v>Table 3.10, 3B, EMEP/EEA Guidebook 2019</v>
          </cell>
          <cell r="K385">
            <v>3.0000000000000001E-3</v>
          </cell>
          <cell r="L385">
            <v>3.0000000000000001E-3</v>
          </cell>
          <cell r="M385">
            <v>3.0000000000000001E-3</v>
          </cell>
          <cell r="N385">
            <v>3.0000000000000001E-3</v>
          </cell>
          <cell r="O385">
            <v>3.0000000000000001E-3</v>
          </cell>
          <cell r="P385">
            <v>3.0000000000000001E-3</v>
          </cell>
          <cell r="Q385">
            <v>3.0000000000000001E-3</v>
          </cell>
          <cell r="R385">
            <v>3.0000000000000001E-3</v>
          </cell>
          <cell r="S385">
            <v>3.0000000000000001E-3</v>
          </cell>
          <cell r="T385">
            <v>3.0000000000000001E-3</v>
          </cell>
          <cell r="U385">
            <v>3.0000000000000001E-3</v>
          </cell>
          <cell r="V385">
            <v>3.0000000000000001E-3</v>
          </cell>
          <cell r="W385">
            <v>3.0000000000000001E-3</v>
          </cell>
          <cell r="X385">
            <v>3.0000000000000001E-3</v>
          </cell>
          <cell r="Y385">
            <v>3.0000000000000001E-3</v>
          </cell>
          <cell r="Z385">
            <v>3.0000000000000001E-3</v>
          </cell>
          <cell r="AA385">
            <v>3.0000000000000001E-3</v>
          </cell>
          <cell r="AB385">
            <v>3.0000000000000001E-3</v>
          </cell>
          <cell r="AC385">
            <v>3.0000000000000001E-3</v>
          </cell>
          <cell r="AD385">
            <v>3.0000000000000001E-3</v>
          </cell>
          <cell r="AE385">
            <v>3.0000000000000001E-3</v>
          </cell>
          <cell r="AF385">
            <v>3.0000000000000001E-3</v>
          </cell>
          <cell r="AG385">
            <v>3.0000000000000001E-3</v>
          </cell>
          <cell r="AH385">
            <v>3.0000000000000001E-3</v>
          </cell>
          <cell r="AI385">
            <v>3.0000000000000001E-3</v>
          </cell>
          <cell r="AJ385">
            <v>3.0000000000000001E-3</v>
          </cell>
          <cell r="AK385">
            <v>3.0000000000000001E-3</v>
          </cell>
          <cell r="AL385">
            <v>3.0000000000000001E-3</v>
          </cell>
          <cell r="AM385">
            <v>3.0000000000000001E-3</v>
          </cell>
          <cell r="AN385">
            <v>3.0000000000000001E-3</v>
          </cell>
          <cell r="AO385">
            <v>3.0000000000000001E-3</v>
          </cell>
          <cell r="AP385">
            <v>3.0000000000000001E-3</v>
          </cell>
          <cell r="AQ385">
            <v>3.0000000000000001E-3</v>
          </cell>
          <cell r="AR385">
            <v>3.0000000000000001E-3</v>
          </cell>
          <cell r="AS385">
            <v>3.0000000000000001E-3</v>
          </cell>
          <cell r="AT385">
            <v>3.0000000000000001E-3</v>
          </cell>
          <cell r="AU385">
            <v>3.0000000000000001E-3</v>
          </cell>
          <cell r="AV385">
            <v>3.0000000000000001E-3</v>
          </cell>
          <cell r="AW385">
            <v>3.0000000000000001E-3</v>
          </cell>
          <cell r="AX385">
            <v>3.0000000000000001E-3</v>
          </cell>
          <cell r="AY385">
            <v>3.0000000000000001E-3</v>
          </cell>
          <cell r="BB385" t="e">
            <v>#N/A</v>
          </cell>
        </row>
        <row r="386">
          <cell r="A386" t="str">
            <v>EF_N2_storage_slurry_Laying hens</v>
          </cell>
          <cell r="B386" t="str">
            <v>-</v>
          </cell>
          <cell r="C386" t="str">
            <v>EF_N2_storage_slurry</v>
          </cell>
          <cell r="D386" t="str">
            <v>N2-N</v>
          </cell>
          <cell r="E386" t="str">
            <v>Laying hens</v>
          </cell>
          <cell r="F386" t="str">
            <v>Fraction TAN</v>
          </cell>
          <cell r="G386" t="str">
            <v>D</v>
          </cell>
          <cell r="H386" t="str">
            <v>-</v>
          </cell>
          <cell r="I386" t="str">
            <v>Table 3.10, 3B, EMEP/EEA Guidebook 2019</v>
          </cell>
          <cell r="K386">
            <v>3.0000000000000001E-3</v>
          </cell>
          <cell r="L386">
            <v>3.0000000000000001E-3</v>
          </cell>
          <cell r="M386">
            <v>3.0000000000000001E-3</v>
          </cell>
          <cell r="N386">
            <v>3.0000000000000001E-3</v>
          </cell>
          <cell r="O386">
            <v>3.0000000000000001E-3</v>
          </cell>
          <cell r="P386">
            <v>3.0000000000000001E-3</v>
          </cell>
          <cell r="Q386">
            <v>3.0000000000000001E-3</v>
          </cell>
          <cell r="R386">
            <v>3.0000000000000001E-3</v>
          </cell>
          <cell r="S386">
            <v>3.0000000000000001E-3</v>
          </cell>
          <cell r="T386">
            <v>3.0000000000000001E-3</v>
          </cell>
          <cell r="U386">
            <v>3.0000000000000001E-3</v>
          </cell>
          <cell r="V386">
            <v>3.0000000000000001E-3</v>
          </cell>
          <cell r="W386">
            <v>3.0000000000000001E-3</v>
          </cell>
          <cell r="X386">
            <v>3.0000000000000001E-3</v>
          </cell>
          <cell r="Y386">
            <v>3.0000000000000001E-3</v>
          </cell>
          <cell r="Z386">
            <v>3.0000000000000001E-3</v>
          </cell>
          <cell r="AA386">
            <v>3.0000000000000001E-3</v>
          </cell>
          <cell r="AB386">
            <v>3.0000000000000001E-3</v>
          </cell>
          <cell r="AC386">
            <v>3.0000000000000001E-3</v>
          </cell>
          <cell r="AD386">
            <v>3.0000000000000001E-3</v>
          </cell>
          <cell r="AE386">
            <v>3.0000000000000001E-3</v>
          </cell>
          <cell r="AF386">
            <v>3.0000000000000001E-3</v>
          </cell>
          <cell r="AG386">
            <v>3.0000000000000001E-3</v>
          </cell>
          <cell r="AH386">
            <v>3.0000000000000001E-3</v>
          </cell>
          <cell r="AI386">
            <v>3.0000000000000001E-3</v>
          </cell>
          <cell r="AJ386">
            <v>3.0000000000000001E-3</v>
          </cell>
          <cell r="AK386">
            <v>3.0000000000000001E-3</v>
          </cell>
          <cell r="AL386">
            <v>3.0000000000000001E-3</v>
          </cell>
          <cell r="AM386">
            <v>3.0000000000000001E-3</v>
          </cell>
          <cell r="AN386">
            <v>3.0000000000000001E-3</v>
          </cell>
          <cell r="AO386">
            <v>3.0000000000000001E-3</v>
          </cell>
          <cell r="AP386">
            <v>3.0000000000000001E-3</v>
          </cell>
          <cell r="AQ386">
            <v>3.0000000000000001E-3</v>
          </cell>
          <cell r="AR386">
            <v>3.0000000000000001E-3</v>
          </cell>
          <cell r="AS386">
            <v>3.0000000000000001E-3</v>
          </cell>
          <cell r="AT386">
            <v>3.0000000000000001E-3</v>
          </cell>
          <cell r="AU386">
            <v>3.0000000000000001E-3</v>
          </cell>
          <cell r="AV386">
            <v>3.0000000000000001E-3</v>
          </cell>
          <cell r="AW386">
            <v>3.0000000000000001E-3</v>
          </cell>
          <cell r="AX386">
            <v>3.0000000000000001E-3</v>
          </cell>
          <cell r="AY386">
            <v>3.0000000000000001E-3</v>
          </cell>
          <cell r="BB386" t="e">
            <v>#N/A</v>
          </cell>
        </row>
        <row r="387">
          <cell r="A387" t="str">
            <v>EF_N2_storage_slurry_Broilers</v>
          </cell>
          <cell r="B387" t="str">
            <v>-</v>
          </cell>
          <cell r="C387" t="str">
            <v>EF_N2_storage_slurry</v>
          </cell>
          <cell r="D387" t="str">
            <v>N2-N</v>
          </cell>
          <cell r="E387" t="str">
            <v>Broilers</v>
          </cell>
          <cell r="F387" t="str">
            <v>Fraction TAN</v>
          </cell>
          <cell r="G387" t="str">
            <v>D</v>
          </cell>
          <cell r="H387" t="str">
            <v>-</v>
          </cell>
          <cell r="I387" t="str">
            <v>Table 3.10, 3B, EMEP/EEA Guidebook 2019</v>
          </cell>
          <cell r="K387">
            <v>3.0000000000000001E-3</v>
          </cell>
          <cell r="L387">
            <v>3.0000000000000001E-3</v>
          </cell>
          <cell r="M387">
            <v>3.0000000000000001E-3</v>
          </cell>
          <cell r="N387">
            <v>3.0000000000000001E-3</v>
          </cell>
          <cell r="O387">
            <v>3.0000000000000001E-3</v>
          </cell>
          <cell r="P387">
            <v>3.0000000000000001E-3</v>
          </cell>
          <cell r="Q387">
            <v>3.0000000000000001E-3</v>
          </cell>
          <cell r="R387">
            <v>3.0000000000000001E-3</v>
          </cell>
          <cell r="S387">
            <v>3.0000000000000001E-3</v>
          </cell>
          <cell r="T387">
            <v>3.0000000000000001E-3</v>
          </cell>
          <cell r="U387">
            <v>3.0000000000000001E-3</v>
          </cell>
          <cell r="V387">
            <v>3.0000000000000001E-3</v>
          </cell>
          <cell r="W387">
            <v>3.0000000000000001E-3</v>
          </cell>
          <cell r="X387">
            <v>3.0000000000000001E-3</v>
          </cell>
          <cell r="Y387">
            <v>3.0000000000000001E-3</v>
          </cell>
          <cell r="Z387">
            <v>3.0000000000000001E-3</v>
          </cell>
          <cell r="AA387">
            <v>3.0000000000000001E-3</v>
          </cell>
          <cell r="AB387">
            <v>3.0000000000000001E-3</v>
          </cell>
          <cell r="AC387">
            <v>3.0000000000000001E-3</v>
          </cell>
          <cell r="AD387">
            <v>3.0000000000000001E-3</v>
          </cell>
          <cell r="AE387">
            <v>3.0000000000000001E-3</v>
          </cell>
          <cell r="AF387">
            <v>3.0000000000000001E-3</v>
          </cell>
          <cell r="AG387">
            <v>3.0000000000000001E-3</v>
          </cell>
          <cell r="AH387">
            <v>3.0000000000000001E-3</v>
          </cell>
          <cell r="AI387">
            <v>3.0000000000000001E-3</v>
          </cell>
          <cell r="AJ387">
            <v>3.0000000000000001E-3</v>
          </cell>
          <cell r="AK387">
            <v>3.0000000000000001E-3</v>
          </cell>
          <cell r="AL387">
            <v>3.0000000000000001E-3</v>
          </cell>
          <cell r="AM387">
            <v>3.0000000000000001E-3</v>
          </cell>
          <cell r="AN387">
            <v>3.0000000000000001E-3</v>
          </cell>
          <cell r="AO387">
            <v>3.0000000000000001E-3</v>
          </cell>
          <cell r="AP387">
            <v>3.0000000000000001E-3</v>
          </cell>
          <cell r="AQ387">
            <v>3.0000000000000001E-3</v>
          </cell>
          <cell r="AR387">
            <v>3.0000000000000001E-3</v>
          </cell>
          <cell r="AS387">
            <v>3.0000000000000001E-3</v>
          </cell>
          <cell r="AT387">
            <v>3.0000000000000001E-3</v>
          </cell>
          <cell r="AU387">
            <v>3.0000000000000001E-3</v>
          </cell>
          <cell r="AV387">
            <v>3.0000000000000001E-3</v>
          </cell>
          <cell r="AW387">
            <v>3.0000000000000001E-3</v>
          </cell>
          <cell r="AX387">
            <v>3.0000000000000001E-3</v>
          </cell>
          <cell r="AY387">
            <v>3.0000000000000001E-3</v>
          </cell>
          <cell r="BB387" t="e">
            <v>#N/A</v>
          </cell>
        </row>
        <row r="388">
          <cell r="A388" t="str">
            <v>EF_N2_storage_slurry_Turkeys</v>
          </cell>
          <cell r="B388" t="str">
            <v>-</v>
          </cell>
          <cell r="C388" t="str">
            <v>EF_N2_storage_slurry</v>
          </cell>
          <cell r="D388" t="str">
            <v>N2-N</v>
          </cell>
          <cell r="E388" t="str">
            <v>Turkeys</v>
          </cell>
          <cell r="F388" t="str">
            <v>Fraction TAN</v>
          </cell>
          <cell r="G388" t="str">
            <v>D</v>
          </cell>
          <cell r="H388" t="str">
            <v>-</v>
          </cell>
          <cell r="I388" t="str">
            <v>Table 3.10, 3B, EMEP/EEA Guidebook 2019</v>
          </cell>
          <cell r="K388">
            <v>3.0000000000000001E-3</v>
          </cell>
          <cell r="L388">
            <v>3.0000000000000001E-3</v>
          </cell>
          <cell r="M388">
            <v>3.0000000000000001E-3</v>
          </cell>
          <cell r="N388">
            <v>3.0000000000000001E-3</v>
          </cell>
          <cell r="O388">
            <v>3.0000000000000001E-3</v>
          </cell>
          <cell r="P388">
            <v>3.0000000000000001E-3</v>
          </cell>
          <cell r="Q388">
            <v>3.0000000000000001E-3</v>
          </cell>
          <cell r="R388">
            <v>3.0000000000000001E-3</v>
          </cell>
          <cell r="S388">
            <v>3.0000000000000001E-3</v>
          </cell>
          <cell r="T388">
            <v>3.0000000000000001E-3</v>
          </cell>
          <cell r="U388">
            <v>3.0000000000000001E-3</v>
          </cell>
          <cell r="V388">
            <v>3.0000000000000001E-3</v>
          </cell>
          <cell r="W388">
            <v>3.0000000000000001E-3</v>
          </cell>
          <cell r="X388">
            <v>3.0000000000000001E-3</v>
          </cell>
          <cell r="Y388">
            <v>3.0000000000000001E-3</v>
          </cell>
          <cell r="Z388">
            <v>3.0000000000000001E-3</v>
          </cell>
          <cell r="AA388">
            <v>3.0000000000000001E-3</v>
          </cell>
          <cell r="AB388">
            <v>3.0000000000000001E-3</v>
          </cell>
          <cell r="AC388">
            <v>3.0000000000000001E-3</v>
          </cell>
          <cell r="AD388">
            <v>3.0000000000000001E-3</v>
          </cell>
          <cell r="AE388">
            <v>3.0000000000000001E-3</v>
          </cell>
          <cell r="AF388">
            <v>3.0000000000000001E-3</v>
          </cell>
          <cell r="AG388">
            <v>3.0000000000000001E-3</v>
          </cell>
          <cell r="AH388">
            <v>3.0000000000000001E-3</v>
          </cell>
          <cell r="AI388">
            <v>3.0000000000000001E-3</v>
          </cell>
          <cell r="AJ388">
            <v>3.0000000000000001E-3</v>
          </cell>
          <cell r="AK388">
            <v>3.0000000000000001E-3</v>
          </cell>
          <cell r="AL388">
            <v>3.0000000000000001E-3</v>
          </cell>
          <cell r="AM388">
            <v>3.0000000000000001E-3</v>
          </cell>
          <cell r="AN388">
            <v>3.0000000000000001E-3</v>
          </cell>
          <cell r="AO388">
            <v>3.0000000000000001E-3</v>
          </cell>
          <cell r="AP388">
            <v>3.0000000000000001E-3</v>
          </cell>
          <cell r="AQ388">
            <v>3.0000000000000001E-3</v>
          </cell>
          <cell r="AR388">
            <v>3.0000000000000001E-3</v>
          </cell>
          <cell r="AS388">
            <v>3.0000000000000001E-3</v>
          </cell>
          <cell r="AT388">
            <v>3.0000000000000001E-3</v>
          </cell>
          <cell r="AU388">
            <v>3.0000000000000001E-3</v>
          </cell>
          <cell r="AV388">
            <v>3.0000000000000001E-3</v>
          </cell>
          <cell r="AW388">
            <v>3.0000000000000001E-3</v>
          </cell>
          <cell r="AX388">
            <v>3.0000000000000001E-3</v>
          </cell>
          <cell r="AY388">
            <v>3.0000000000000001E-3</v>
          </cell>
          <cell r="BB388" t="e">
            <v>#N/A</v>
          </cell>
        </row>
        <row r="389">
          <cell r="A389" t="str">
            <v>EF_N2_storage_slurry_Other poultry (ducks)</v>
          </cell>
          <cell r="B389" t="str">
            <v>-</v>
          </cell>
          <cell r="C389" t="str">
            <v>EF_N2_storage_slurry</v>
          </cell>
          <cell r="D389" t="str">
            <v>N2-N</v>
          </cell>
          <cell r="E389" t="str">
            <v>Other poultry (ducks)</v>
          </cell>
          <cell r="F389" t="str">
            <v>Fraction TAN</v>
          </cell>
          <cell r="G389" t="str">
            <v>D</v>
          </cell>
          <cell r="H389" t="str">
            <v>-</v>
          </cell>
          <cell r="I389" t="str">
            <v>Table 3.10, 3B, EMEP/EEA Guidebook 2019</v>
          </cell>
          <cell r="K389">
            <v>3.0000000000000001E-3</v>
          </cell>
          <cell r="L389">
            <v>3.0000000000000001E-3</v>
          </cell>
          <cell r="M389">
            <v>3.0000000000000001E-3</v>
          </cell>
          <cell r="N389">
            <v>3.0000000000000001E-3</v>
          </cell>
          <cell r="O389">
            <v>3.0000000000000001E-3</v>
          </cell>
          <cell r="P389">
            <v>3.0000000000000001E-3</v>
          </cell>
          <cell r="Q389">
            <v>3.0000000000000001E-3</v>
          </cell>
          <cell r="R389">
            <v>3.0000000000000001E-3</v>
          </cell>
          <cell r="S389">
            <v>3.0000000000000001E-3</v>
          </cell>
          <cell r="T389">
            <v>3.0000000000000001E-3</v>
          </cell>
          <cell r="U389">
            <v>3.0000000000000001E-3</v>
          </cell>
          <cell r="V389">
            <v>3.0000000000000001E-3</v>
          </cell>
          <cell r="W389">
            <v>3.0000000000000001E-3</v>
          </cell>
          <cell r="X389">
            <v>3.0000000000000001E-3</v>
          </cell>
          <cell r="Y389">
            <v>3.0000000000000001E-3</v>
          </cell>
          <cell r="Z389">
            <v>3.0000000000000001E-3</v>
          </cell>
          <cell r="AA389">
            <v>3.0000000000000001E-3</v>
          </cell>
          <cell r="AB389">
            <v>3.0000000000000001E-3</v>
          </cell>
          <cell r="AC389">
            <v>3.0000000000000001E-3</v>
          </cell>
          <cell r="AD389">
            <v>3.0000000000000001E-3</v>
          </cell>
          <cell r="AE389">
            <v>3.0000000000000001E-3</v>
          </cell>
          <cell r="AF389">
            <v>3.0000000000000001E-3</v>
          </cell>
          <cell r="AG389">
            <v>3.0000000000000001E-3</v>
          </cell>
          <cell r="AH389">
            <v>3.0000000000000001E-3</v>
          </cell>
          <cell r="AI389">
            <v>3.0000000000000001E-3</v>
          </cell>
          <cell r="AJ389">
            <v>3.0000000000000001E-3</v>
          </cell>
          <cell r="AK389">
            <v>3.0000000000000001E-3</v>
          </cell>
          <cell r="AL389">
            <v>3.0000000000000001E-3</v>
          </cell>
          <cell r="AM389">
            <v>3.0000000000000001E-3</v>
          </cell>
          <cell r="AN389">
            <v>3.0000000000000001E-3</v>
          </cell>
          <cell r="AO389">
            <v>3.0000000000000001E-3</v>
          </cell>
          <cell r="AP389">
            <v>3.0000000000000001E-3</v>
          </cell>
          <cell r="AQ389">
            <v>3.0000000000000001E-3</v>
          </cell>
          <cell r="AR389">
            <v>3.0000000000000001E-3</v>
          </cell>
          <cell r="AS389">
            <v>3.0000000000000001E-3</v>
          </cell>
          <cell r="AT389">
            <v>3.0000000000000001E-3</v>
          </cell>
          <cell r="AU389">
            <v>3.0000000000000001E-3</v>
          </cell>
          <cell r="AV389">
            <v>3.0000000000000001E-3</v>
          </cell>
          <cell r="AW389">
            <v>3.0000000000000001E-3</v>
          </cell>
          <cell r="AX389">
            <v>3.0000000000000001E-3</v>
          </cell>
          <cell r="AY389">
            <v>3.0000000000000001E-3</v>
          </cell>
          <cell r="BB389" t="e">
            <v>#N/A</v>
          </cell>
        </row>
        <row r="390">
          <cell r="A390" t="str">
            <v>EF_N2_storage_slurry_Other poultry (geese)</v>
          </cell>
          <cell r="B390" t="str">
            <v>-</v>
          </cell>
          <cell r="C390" t="str">
            <v>EF_N2_storage_slurry</v>
          </cell>
          <cell r="D390" t="str">
            <v>N2-N</v>
          </cell>
          <cell r="E390" t="str">
            <v>Other poultry (geese)</v>
          </cell>
          <cell r="F390" t="str">
            <v>Fraction TAN</v>
          </cell>
          <cell r="G390" t="str">
            <v>D</v>
          </cell>
          <cell r="H390" t="str">
            <v>-</v>
          </cell>
          <cell r="I390" t="str">
            <v>Table 3.10, 3B, EMEP/EEA Guidebook 2019</v>
          </cell>
          <cell r="K390">
            <v>3.0000000000000001E-3</v>
          </cell>
          <cell r="L390">
            <v>3.0000000000000001E-3</v>
          </cell>
          <cell r="M390">
            <v>3.0000000000000001E-3</v>
          </cell>
          <cell r="N390">
            <v>3.0000000000000001E-3</v>
          </cell>
          <cell r="O390">
            <v>3.0000000000000001E-3</v>
          </cell>
          <cell r="P390">
            <v>3.0000000000000001E-3</v>
          </cell>
          <cell r="Q390">
            <v>3.0000000000000001E-3</v>
          </cell>
          <cell r="R390">
            <v>3.0000000000000001E-3</v>
          </cell>
          <cell r="S390">
            <v>3.0000000000000001E-3</v>
          </cell>
          <cell r="T390">
            <v>3.0000000000000001E-3</v>
          </cell>
          <cell r="U390">
            <v>3.0000000000000001E-3</v>
          </cell>
          <cell r="V390">
            <v>3.0000000000000001E-3</v>
          </cell>
          <cell r="W390">
            <v>3.0000000000000001E-3</v>
          </cell>
          <cell r="X390">
            <v>3.0000000000000001E-3</v>
          </cell>
          <cell r="Y390">
            <v>3.0000000000000001E-3</v>
          </cell>
          <cell r="Z390">
            <v>3.0000000000000001E-3</v>
          </cell>
          <cell r="AA390">
            <v>3.0000000000000001E-3</v>
          </cell>
          <cell r="AB390">
            <v>3.0000000000000001E-3</v>
          </cell>
          <cell r="AC390">
            <v>3.0000000000000001E-3</v>
          </cell>
          <cell r="AD390">
            <v>3.0000000000000001E-3</v>
          </cell>
          <cell r="AE390">
            <v>3.0000000000000001E-3</v>
          </cell>
          <cell r="AF390">
            <v>3.0000000000000001E-3</v>
          </cell>
          <cell r="AG390">
            <v>3.0000000000000001E-3</v>
          </cell>
          <cell r="AH390">
            <v>3.0000000000000001E-3</v>
          </cell>
          <cell r="AI390">
            <v>3.0000000000000001E-3</v>
          </cell>
          <cell r="AJ390">
            <v>3.0000000000000001E-3</v>
          </cell>
          <cell r="AK390">
            <v>3.0000000000000001E-3</v>
          </cell>
          <cell r="AL390">
            <v>3.0000000000000001E-3</v>
          </cell>
          <cell r="AM390">
            <v>3.0000000000000001E-3</v>
          </cell>
          <cell r="AN390">
            <v>3.0000000000000001E-3</v>
          </cell>
          <cell r="AO390">
            <v>3.0000000000000001E-3</v>
          </cell>
          <cell r="AP390">
            <v>3.0000000000000001E-3</v>
          </cell>
          <cell r="AQ390">
            <v>3.0000000000000001E-3</v>
          </cell>
          <cell r="AR390">
            <v>3.0000000000000001E-3</v>
          </cell>
          <cell r="AS390">
            <v>3.0000000000000001E-3</v>
          </cell>
          <cell r="AT390">
            <v>3.0000000000000001E-3</v>
          </cell>
          <cell r="AU390">
            <v>3.0000000000000001E-3</v>
          </cell>
          <cell r="AV390">
            <v>3.0000000000000001E-3</v>
          </cell>
          <cell r="AW390">
            <v>3.0000000000000001E-3</v>
          </cell>
          <cell r="AX390">
            <v>3.0000000000000001E-3</v>
          </cell>
          <cell r="AY390">
            <v>3.0000000000000001E-3</v>
          </cell>
          <cell r="BB390" t="e">
            <v>#N/A</v>
          </cell>
        </row>
        <row r="391">
          <cell r="A391" t="str">
            <v>EF_N2_storage_slurry_Other animals (fur animals)</v>
          </cell>
          <cell r="B391" t="str">
            <v>-</v>
          </cell>
          <cell r="C391" t="str">
            <v>EF_N2_storage_slurry</v>
          </cell>
          <cell r="D391" t="str">
            <v>N2-N</v>
          </cell>
          <cell r="E391" t="str">
            <v>Other animals (fur animals)</v>
          </cell>
          <cell r="F391" t="str">
            <v>Fraction TAN</v>
          </cell>
          <cell r="G391" t="str">
            <v>D</v>
          </cell>
          <cell r="H391" t="str">
            <v>-</v>
          </cell>
          <cell r="I391" t="str">
            <v>Table 3.10, 3B, EMEP/EEA Guidebook 2019</v>
          </cell>
          <cell r="K391">
            <v>3.0000000000000001E-3</v>
          </cell>
          <cell r="L391">
            <v>3.0000000000000001E-3</v>
          </cell>
          <cell r="M391">
            <v>3.0000000000000001E-3</v>
          </cell>
          <cell r="N391">
            <v>3.0000000000000001E-3</v>
          </cell>
          <cell r="O391">
            <v>3.0000000000000001E-3</v>
          </cell>
          <cell r="P391">
            <v>3.0000000000000001E-3</v>
          </cell>
          <cell r="Q391">
            <v>3.0000000000000001E-3</v>
          </cell>
          <cell r="R391">
            <v>3.0000000000000001E-3</v>
          </cell>
          <cell r="S391">
            <v>3.0000000000000001E-3</v>
          </cell>
          <cell r="T391">
            <v>3.0000000000000001E-3</v>
          </cell>
          <cell r="U391">
            <v>3.0000000000000001E-3</v>
          </cell>
          <cell r="V391">
            <v>3.0000000000000001E-3</v>
          </cell>
          <cell r="W391">
            <v>3.0000000000000001E-3</v>
          </cell>
          <cell r="X391">
            <v>3.0000000000000001E-3</v>
          </cell>
          <cell r="Y391">
            <v>3.0000000000000001E-3</v>
          </cell>
          <cell r="Z391">
            <v>3.0000000000000001E-3</v>
          </cell>
          <cell r="AA391">
            <v>3.0000000000000001E-3</v>
          </cell>
          <cell r="AB391">
            <v>3.0000000000000001E-3</v>
          </cell>
          <cell r="AC391">
            <v>3.0000000000000001E-3</v>
          </cell>
          <cell r="AD391">
            <v>3.0000000000000001E-3</v>
          </cell>
          <cell r="AE391">
            <v>3.0000000000000001E-3</v>
          </cell>
          <cell r="AF391">
            <v>3.0000000000000001E-3</v>
          </cell>
          <cell r="AG391">
            <v>3.0000000000000001E-3</v>
          </cell>
          <cell r="AH391">
            <v>3.0000000000000001E-3</v>
          </cell>
          <cell r="AI391">
            <v>3.0000000000000001E-3</v>
          </cell>
          <cell r="AJ391">
            <v>3.0000000000000001E-3</v>
          </cell>
          <cell r="AK391">
            <v>3.0000000000000001E-3</v>
          </cell>
          <cell r="AL391">
            <v>3.0000000000000001E-3</v>
          </cell>
          <cell r="AM391">
            <v>3.0000000000000001E-3</v>
          </cell>
          <cell r="AN391">
            <v>3.0000000000000001E-3</v>
          </cell>
          <cell r="AO391">
            <v>3.0000000000000001E-3</v>
          </cell>
          <cell r="AP391">
            <v>3.0000000000000001E-3</v>
          </cell>
          <cell r="AQ391">
            <v>3.0000000000000001E-3</v>
          </cell>
          <cell r="AR391">
            <v>3.0000000000000001E-3</v>
          </cell>
          <cell r="AS391">
            <v>3.0000000000000001E-3</v>
          </cell>
          <cell r="AT391">
            <v>3.0000000000000001E-3</v>
          </cell>
          <cell r="AU391">
            <v>3.0000000000000001E-3</v>
          </cell>
          <cell r="AV391">
            <v>3.0000000000000001E-3</v>
          </cell>
          <cell r="AW391">
            <v>3.0000000000000001E-3</v>
          </cell>
          <cell r="AX391">
            <v>3.0000000000000001E-3</v>
          </cell>
          <cell r="AY391">
            <v>3.0000000000000001E-3</v>
          </cell>
          <cell r="BB391" t="e">
            <v>#N/A</v>
          </cell>
        </row>
        <row r="392">
          <cell r="A392" t="str">
            <v>EF_NO_storage_solid_Dairy cattle</v>
          </cell>
          <cell r="B392" t="str">
            <v>-</v>
          </cell>
          <cell r="C392" t="str">
            <v>EF_NO_storage_solid</v>
          </cell>
          <cell r="D392" t="str">
            <v>NO-N</v>
          </cell>
          <cell r="E392" t="str">
            <v>Dairy cattle</v>
          </cell>
          <cell r="F392" t="str">
            <v>Fraction TAN</v>
          </cell>
          <cell r="G392" t="str">
            <v>D</v>
          </cell>
          <cell r="H392" t="str">
            <v>-</v>
          </cell>
          <cell r="I392" t="str">
            <v>Table 3.10, 3B, EMEP/EEA Guidebook 2019</v>
          </cell>
          <cell r="K392">
            <v>0.01</v>
          </cell>
          <cell r="L392">
            <v>0.01</v>
          </cell>
          <cell r="M392">
            <v>0.01</v>
          </cell>
          <cell r="N392">
            <v>0.01</v>
          </cell>
          <cell r="O392">
            <v>0.01</v>
          </cell>
          <cell r="P392">
            <v>0.01</v>
          </cell>
          <cell r="Q392">
            <v>0.01</v>
          </cell>
          <cell r="R392">
            <v>0.01</v>
          </cell>
          <cell r="S392">
            <v>0.01</v>
          </cell>
          <cell r="T392">
            <v>0.01</v>
          </cell>
          <cell r="U392">
            <v>0.01</v>
          </cell>
          <cell r="V392">
            <v>0.01</v>
          </cell>
          <cell r="W392">
            <v>0.01</v>
          </cell>
          <cell r="X392">
            <v>0.01</v>
          </cell>
          <cell r="Y392">
            <v>0.01</v>
          </cell>
          <cell r="Z392">
            <v>0.01</v>
          </cell>
          <cell r="AA392">
            <v>0.01</v>
          </cell>
          <cell r="AB392">
            <v>0.01</v>
          </cell>
          <cell r="AC392">
            <v>0.01</v>
          </cell>
          <cell r="AD392">
            <v>0.01</v>
          </cell>
          <cell r="AE392">
            <v>0.01</v>
          </cell>
          <cell r="AF392">
            <v>0.01</v>
          </cell>
          <cell r="AG392">
            <v>0.01</v>
          </cell>
          <cell r="AH392">
            <v>0.01</v>
          </cell>
          <cell r="AI392">
            <v>0.01</v>
          </cell>
          <cell r="AJ392">
            <v>0.01</v>
          </cell>
          <cell r="AK392">
            <v>0.01</v>
          </cell>
          <cell r="AL392">
            <v>0.01</v>
          </cell>
          <cell r="AM392">
            <v>0.01</v>
          </cell>
          <cell r="AN392">
            <v>0.01</v>
          </cell>
          <cell r="AO392">
            <v>0.01</v>
          </cell>
          <cell r="AP392">
            <v>0.01</v>
          </cell>
          <cell r="AQ392">
            <v>0.01</v>
          </cell>
          <cell r="AR392">
            <v>0.01</v>
          </cell>
          <cell r="AS392">
            <v>0.01</v>
          </cell>
          <cell r="AT392">
            <v>0.01</v>
          </cell>
          <cell r="AU392">
            <v>0.01</v>
          </cell>
          <cell r="AV392">
            <v>0.01</v>
          </cell>
          <cell r="AW392">
            <v>0.01</v>
          </cell>
          <cell r="AX392">
            <v>0.01</v>
          </cell>
          <cell r="AY392">
            <v>0.01</v>
          </cell>
          <cell r="BB392" t="e">
            <v>#N/A</v>
          </cell>
        </row>
        <row r="393">
          <cell r="A393" t="str">
            <v>EF_NO_storage_solid_Non-dairy cattle</v>
          </cell>
          <cell r="B393" t="str">
            <v>-</v>
          </cell>
          <cell r="C393" t="str">
            <v>EF_NO_storage_solid</v>
          </cell>
          <cell r="D393" t="str">
            <v>NO-N</v>
          </cell>
          <cell r="E393" t="str">
            <v>Non-dairy cattle</v>
          </cell>
          <cell r="F393" t="str">
            <v>Fraction TAN</v>
          </cell>
          <cell r="G393" t="str">
            <v>D</v>
          </cell>
          <cell r="H393" t="str">
            <v>-</v>
          </cell>
          <cell r="I393" t="str">
            <v>Table 3.10, 3B, EMEP/EEA Guidebook 2019</v>
          </cell>
          <cell r="K393">
            <v>0.01</v>
          </cell>
          <cell r="L393">
            <v>0.01</v>
          </cell>
          <cell r="M393">
            <v>0.01</v>
          </cell>
          <cell r="N393">
            <v>0.01</v>
          </cell>
          <cell r="O393">
            <v>0.01</v>
          </cell>
          <cell r="P393">
            <v>0.01</v>
          </cell>
          <cell r="Q393">
            <v>0.01</v>
          </cell>
          <cell r="R393">
            <v>0.01</v>
          </cell>
          <cell r="S393">
            <v>0.01</v>
          </cell>
          <cell r="T393">
            <v>0.01</v>
          </cell>
          <cell r="U393">
            <v>0.01</v>
          </cell>
          <cell r="V393">
            <v>0.01</v>
          </cell>
          <cell r="W393">
            <v>0.01</v>
          </cell>
          <cell r="X393">
            <v>0.01</v>
          </cell>
          <cell r="Y393">
            <v>0.01</v>
          </cell>
          <cell r="Z393">
            <v>0.01</v>
          </cell>
          <cell r="AA393">
            <v>0.01</v>
          </cell>
          <cell r="AB393">
            <v>0.01</v>
          </cell>
          <cell r="AC393">
            <v>0.01</v>
          </cell>
          <cell r="AD393">
            <v>0.01</v>
          </cell>
          <cell r="AE393">
            <v>0.01</v>
          </cell>
          <cell r="AF393">
            <v>0.01</v>
          </cell>
          <cell r="AG393">
            <v>0.01</v>
          </cell>
          <cell r="AH393">
            <v>0.01</v>
          </cell>
          <cell r="AI393">
            <v>0.01</v>
          </cell>
          <cell r="AJ393">
            <v>0.01</v>
          </cell>
          <cell r="AK393">
            <v>0.01</v>
          </cell>
          <cell r="AL393">
            <v>0.01</v>
          </cell>
          <cell r="AM393">
            <v>0.01</v>
          </cell>
          <cell r="AN393">
            <v>0.01</v>
          </cell>
          <cell r="AO393">
            <v>0.01</v>
          </cell>
          <cell r="AP393">
            <v>0.01</v>
          </cell>
          <cell r="AQ393">
            <v>0.01</v>
          </cell>
          <cell r="AR393">
            <v>0.01</v>
          </cell>
          <cell r="AS393">
            <v>0.01</v>
          </cell>
          <cell r="AT393">
            <v>0.01</v>
          </cell>
          <cell r="AU393">
            <v>0.01</v>
          </cell>
          <cell r="AV393">
            <v>0.01</v>
          </cell>
          <cell r="AW393">
            <v>0.01</v>
          </cell>
          <cell r="AX393">
            <v>0.01</v>
          </cell>
          <cell r="AY393">
            <v>0.01</v>
          </cell>
          <cell r="BB393" t="e">
            <v>#N/A</v>
          </cell>
        </row>
        <row r="394">
          <cell r="A394" t="str">
            <v>EF_NO_storage_solid_Non-dairy cattle (calves)</v>
          </cell>
          <cell r="B394" t="str">
            <v>-</v>
          </cell>
          <cell r="C394" t="str">
            <v>EF_NO_storage_solid</v>
          </cell>
          <cell r="D394" t="str">
            <v>NO-N</v>
          </cell>
          <cell r="E394" t="str">
            <v>Non-dairy cattle (calves)</v>
          </cell>
          <cell r="F394" t="str">
            <v>Fraction TAN</v>
          </cell>
          <cell r="G394" t="str">
            <v>D</v>
          </cell>
          <cell r="H394" t="str">
            <v>-</v>
          </cell>
          <cell r="I394" t="str">
            <v>Table 3.10, 3B, EMEP/EEA Guidebook 2019</v>
          </cell>
          <cell r="K394">
            <v>0.01</v>
          </cell>
          <cell r="L394">
            <v>0.01</v>
          </cell>
          <cell r="M394">
            <v>0.01</v>
          </cell>
          <cell r="N394">
            <v>0.01</v>
          </cell>
          <cell r="O394">
            <v>0.01</v>
          </cell>
          <cell r="P394">
            <v>0.01</v>
          </cell>
          <cell r="Q394">
            <v>0.01</v>
          </cell>
          <cell r="R394">
            <v>0.01</v>
          </cell>
          <cell r="S394">
            <v>0.01</v>
          </cell>
          <cell r="T394">
            <v>0.01</v>
          </cell>
          <cell r="U394">
            <v>0.01</v>
          </cell>
          <cell r="V394">
            <v>0.01</v>
          </cell>
          <cell r="W394">
            <v>0.01</v>
          </cell>
          <cell r="X394">
            <v>0.01</v>
          </cell>
          <cell r="Y394">
            <v>0.01</v>
          </cell>
          <cell r="Z394">
            <v>0.01</v>
          </cell>
          <cell r="AA394">
            <v>0.01</v>
          </cell>
          <cell r="AB394">
            <v>0.01</v>
          </cell>
          <cell r="AC394">
            <v>0.01</v>
          </cell>
          <cell r="AD394">
            <v>0.01</v>
          </cell>
          <cell r="AE394">
            <v>0.01</v>
          </cell>
          <cell r="AF394">
            <v>0.01</v>
          </cell>
          <cell r="AG394">
            <v>0.01</v>
          </cell>
          <cell r="AH394">
            <v>0.01</v>
          </cell>
          <cell r="AI394">
            <v>0.01</v>
          </cell>
          <cell r="AJ394">
            <v>0.01</v>
          </cell>
          <cell r="AK394">
            <v>0.01</v>
          </cell>
          <cell r="AL394">
            <v>0.01</v>
          </cell>
          <cell r="AM394">
            <v>0.01</v>
          </cell>
          <cell r="AN394">
            <v>0.01</v>
          </cell>
          <cell r="AO394">
            <v>0.01</v>
          </cell>
          <cell r="AP394">
            <v>0.01</v>
          </cell>
          <cell r="AQ394">
            <v>0.01</v>
          </cell>
          <cell r="AR394">
            <v>0.01</v>
          </cell>
          <cell r="AS394">
            <v>0.01</v>
          </cell>
          <cell r="AT394">
            <v>0.01</v>
          </cell>
          <cell r="AU394">
            <v>0.01</v>
          </cell>
          <cell r="AV394">
            <v>0.01</v>
          </cell>
          <cell r="AW394">
            <v>0.01</v>
          </cell>
          <cell r="AX394">
            <v>0.01</v>
          </cell>
          <cell r="AY394">
            <v>0.01</v>
          </cell>
          <cell r="BB394" t="e">
            <v>#N/A</v>
          </cell>
        </row>
        <row r="395">
          <cell r="A395" t="str">
            <v>EF_NO_storage_solid_Sheep</v>
          </cell>
          <cell r="B395" t="str">
            <v>-</v>
          </cell>
          <cell r="C395" t="str">
            <v>EF_NO_storage_solid</v>
          </cell>
          <cell r="D395" t="str">
            <v>NO-N</v>
          </cell>
          <cell r="E395" t="str">
            <v>Sheep</v>
          </cell>
          <cell r="F395" t="str">
            <v>Fraction TAN</v>
          </cell>
          <cell r="G395" t="str">
            <v>D</v>
          </cell>
          <cell r="H395" t="str">
            <v>-</v>
          </cell>
          <cell r="I395" t="str">
            <v>Table 3.10, 3B, EMEP/EEA Guidebook 2019</v>
          </cell>
          <cell r="K395">
            <v>0.01</v>
          </cell>
          <cell r="L395">
            <v>0.01</v>
          </cell>
          <cell r="M395">
            <v>0.01</v>
          </cell>
          <cell r="N395">
            <v>0.01</v>
          </cell>
          <cell r="O395">
            <v>0.01</v>
          </cell>
          <cell r="P395">
            <v>0.01</v>
          </cell>
          <cell r="Q395">
            <v>0.01</v>
          </cell>
          <cell r="R395">
            <v>0.01</v>
          </cell>
          <cell r="S395">
            <v>0.01</v>
          </cell>
          <cell r="T395">
            <v>0.01</v>
          </cell>
          <cell r="U395">
            <v>0.01</v>
          </cell>
          <cell r="V395">
            <v>0.01</v>
          </cell>
          <cell r="W395">
            <v>0.01</v>
          </cell>
          <cell r="X395">
            <v>0.01</v>
          </cell>
          <cell r="Y395">
            <v>0.01</v>
          </cell>
          <cell r="Z395">
            <v>0.01</v>
          </cell>
          <cell r="AA395">
            <v>0.01</v>
          </cell>
          <cell r="AB395">
            <v>0.01</v>
          </cell>
          <cell r="AC395">
            <v>0.01</v>
          </cell>
          <cell r="AD395">
            <v>0.01</v>
          </cell>
          <cell r="AE395">
            <v>0.01</v>
          </cell>
          <cell r="AF395">
            <v>0.01</v>
          </cell>
          <cell r="AG395">
            <v>0.01</v>
          </cell>
          <cell r="AH395">
            <v>0.01</v>
          </cell>
          <cell r="AI395">
            <v>0.01</v>
          </cell>
          <cell r="AJ395">
            <v>0.01</v>
          </cell>
          <cell r="AK395">
            <v>0.01</v>
          </cell>
          <cell r="AL395">
            <v>0.01</v>
          </cell>
          <cell r="AM395">
            <v>0.01</v>
          </cell>
          <cell r="AN395">
            <v>0.01</v>
          </cell>
          <cell r="AO395">
            <v>0.01</v>
          </cell>
          <cell r="AP395">
            <v>0.01</v>
          </cell>
          <cell r="AQ395">
            <v>0.01</v>
          </cell>
          <cell r="AR395">
            <v>0.01</v>
          </cell>
          <cell r="AS395">
            <v>0.01</v>
          </cell>
          <cell r="AT395">
            <v>0.01</v>
          </cell>
          <cell r="AU395">
            <v>0.01</v>
          </cell>
          <cell r="AV395">
            <v>0.01</v>
          </cell>
          <cell r="AW395">
            <v>0.01</v>
          </cell>
          <cell r="AX395">
            <v>0.01</v>
          </cell>
          <cell r="AY395">
            <v>0.01</v>
          </cell>
          <cell r="BB395" t="e">
            <v>#N/A</v>
          </cell>
        </row>
        <row r="396">
          <cell r="A396" t="str">
            <v>EF_NO_storage_solid_Swine (finishing pigs)</v>
          </cell>
          <cell r="B396" t="str">
            <v>-</v>
          </cell>
          <cell r="C396" t="str">
            <v>EF_NO_storage_solid</v>
          </cell>
          <cell r="D396" t="str">
            <v>NO-N</v>
          </cell>
          <cell r="E396" t="str">
            <v>Swine (finishing pigs)</v>
          </cell>
          <cell r="F396" t="str">
            <v>Fraction TAN</v>
          </cell>
          <cell r="G396" t="str">
            <v>D</v>
          </cell>
          <cell r="H396" t="str">
            <v>-</v>
          </cell>
          <cell r="I396" t="str">
            <v>Table 3.10, 3B, EMEP/EEA Guidebook 2019</v>
          </cell>
          <cell r="K396">
            <v>0.01</v>
          </cell>
          <cell r="L396">
            <v>0.01</v>
          </cell>
          <cell r="M396">
            <v>0.01</v>
          </cell>
          <cell r="N396">
            <v>0.01</v>
          </cell>
          <cell r="O396">
            <v>0.01</v>
          </cell>
          <cell r="P396">
            <v>0.01</v>
          </cell>
          <cell r="Q396">
            <v>0.01</v>
          </cell>
          <cell r="R396">
            <v>0.01</v>
          </cell>
          <cell r="S396">
            <v>0.01</v>
          </cell>
          <cell r="T396">
            <v>0.01</v>
          </cell>
          <cell r="U396">
            <v>0.01</v>
          </cell>
          <cell r="V396">
            <v>0.01</v>
          </cell>
          <cell r="W396">
            <v>0.01</v>
          </cell>
          <cell r="X396">
            <v>0.01</v>
          </cell>
          <cell r="Y396">
            <v>0.01</v>
          </cell>
          <cell r="Z396">
            <v>0.01</v>
          </cell>
          <cell r="AA396">
            <v>0.01</v>
          </cell>
          <cell r="AB396">
            <v>0.01</v>
          </cell>
          <cell r="AC396">
            <v>0.01</v>
          </cell>
          <cell r="AD396">
            <v>0.01</v>
          </cell>
          <cell r="AE396">
            <v>0.01</v>
          </cell>
          <cell r="AF396">
            <v>0.01</v>
          </cell>
          <cell r="AG396">
            <v>0.01</v>
          </cell>
          <cell r="AH396">
            <v>0.01</v>
          </cell>
          <cell r="AI396">
            <v>0.01</v>
          </cell>
          <cell r="AJ396">
            <v>0.01</v>
          </cell>
          <cell r="AK396">
            <v>0.01</v>
          </cell>
          <cell r="AL396">
            <v>0.01</v>
          </cell>
          <cell r="AM396">
            <v>0.01</v>
          </cell>
          <cell r="AN396">
            <v>0.01</v>
          </cell>
          <cell r="AO396">
            <v>0.01</v>
          </cell>
          <cell r="AP396">
            <v>0.01</v>
          </cell>
          <cell r="AQ396">
            <v>0.01</v>
          </cell>
          <cell r="AR396">
            <v>0.01</v>
          </cell>
          <cell r="AS396">
            <v>0.01</v>
          </cell>
          <cell r="AT396">
            <v>0.01</v>
          </cell>
          <cell r="AU396">
            <v>0.01</v>
          </cell>
          <cell r="AV396">
            <v>0.01</v>
          </cell>
          <cell r="AW396">
            <v>0.01</v>
          </cell>
          <cell r="AX396">
            <v>0.01</v>
          </cell>
          <cell r="AY396">
            <v>0.01</v>
          </cell>
          <cell r="BB396" t="e">
            <v>#N/A</v>
          </cell>
        </row>
        <row r="397">
          <cell r="A397" t="str">
            <v>EF_NO_storage_solid_Swine (sows)</v>
          </cell>
          <cell r="B397" t="str">
            <v>-</v>
          </cell>
          <cell r="C397" t="str">
            <v>EF_NO_storage_solid</v>
          </cell>
          <cell r="D397" t="str">
            <v>NO-N</v>
          </cell>
          <cell r="E397" t="str">
            <v>Swine (sows)</v>
          </cell>
          <cell r="F397" t="str">
            <v>Fraction TAN</v>
          </cell>
          <cell r="G397" t="str">
            <v>D</v>
          </cell>
          <cell r="H397" t="str">
            <v>-</v>
          </cell>
          <cell r="I397" t="str">
            <v>Table 3.10, 3B, EMEP/EEA Guidebook 2019</v>
          </cell>
          <cell r="K397">
            <v>0.01</v>
          </cell>
          <cell r="L397">
            <v>0.01</v>
          </cell>
          <cell r="M397">
            <v>0.01</v>
          </cell>
          <cell r="N397">
            <v>0.01</v>
          </cell>
          <cell r="O397">
            <v>0.01</v>
          </cell>
          <cell r="P397">
            <v>0.01</v>
          </cell>
          <cell r="Q397">
            <v>0.01</v>
          </cell>
          <cell r="R397">
            <v>0.01</v>
          </cell>
          <cell r="S397">
            <v>0.01</v>
          </cell>
          <cell r="T397">
            <v>0.01</v>
          </cell>
          <cell r="U397">
            <v>0.01</v>
          </cell>
          <cell r="V397">
            <v>0.01</v>
          </cell>
          <cell r="W397">
            <v>0.01</v>
          </cell>
          <cell r="X397">
            <v>0.01</v>
          </cell>
          <cell r="Y397">
            <v>0.01</v>
          </cell>
          <cell r="Z397">
            <v>0.01</v>
          </cell>
          <cell r="AA397">
            <v>0.01</v>
          </cell>
          <cell r="AB397">
            <v>0.01</v>
          </cell>
          <cell r="AC397">
            <v>0.01</v>
          </cell>
          <cell r="AD397">
            <v>0.01</v>
          </cell>
          <cell r="AE397">
            <v>0.01</v>
          </cell>
          <cell r="AF397">
            <v>0.01</v>
          </cell>
          <cell r="AG397">
            <v>0.01</v>
          </cell>
          <cell r="AH397">
            <v>0.01</v>
          </cell>
          <cell r="AI397">
            <v>0.01</v>
          </cell>
          <cell r="AJ397">
            <v>0.01</v>
          </cell>
          <cell r="AK397">
            <v>0.01</v>
          </cell>
          <cell r="AL397">
            <v>0.01</v>
          </cell>
          <cell r="AM397">
            <v>0.01</v>
          </cell>
          <cell r="AN397">
            <v>0.01</v>
          </cell>
          <cell r="AO397">
            <v>0.01</v>
          </cell>
          <cell r="AP397">
            <v>0.01</v>
          </cell>
          <cell r="AQ397">
            <v>0.01</v>
          </cell>
          <cell r="AR397">
            <v>0.01</v>
          </cell>
          <cell r="AS397">
            <v>0.01</v>
          </cell>
          <cell r="AT397">
            <v>0.01</v>
          </cell>
          <cell r="AU397">
            <v>0.01</v>
          </cell>
          <cell r="AV397">
            <v>0.01</v>
          </cell>
          <cell r="AW397">
            <v>0.01</v>
          </cell>
          <cell r="AX397">
            <v>0.01</v>
          </cell>
          <cell r="AY397">
            <v>0.01</v>
          </cell>
          <cell r="BB397" t="e">
            <v>#N/A</v>
          </cell>
        </row>
        <row r="398">
          <cell r="A398" t="str">
            <v>EF_NO_storage_solid_Buffalo</v>
          </cell>
          <cell r="B398" t="str">
            <v>-</v>
          </cell>
          <cell r="C398" t="str">
            <v>EF_NO_storage_solid</v>
          </cell>
          <cell r="D398" t="str">
            <v>NO-N</v>
          </cell>
          <cell r="E398" t="str">
            <v>Buffalo</v>
          </cell>
          <cell r="F398" t="str">
            <v>Fraction TAN</v>
          </cell>
          <cell r="G398" t="str">
            <v>D</v>
          </cell>
          <cell r="H398" t="str">
            <v>-</v>
          </cell>
          <cell r="I398" t="str">
            <v>Table 3.10, 3B, EMEP/EEA Guidebook 2019</v>
          </cell>
          <cell r="K398">
            <v>0.01</v>
          </cell>
          <cell r="L398">
            <v>0.01</v>
          </cell>
          <cell r="M398">
            <v>0.01</v>
          </cell>
          <cell r="N398">
            <v>0.01</v>
          </cell>
          <cell r="O398">
            <v>0.01</v>
          </cell>
          <cell r="P398">
            <v>0.01</v>
          </cell>
          <cell r="Q398">
            <v>0.01</v>
          </cell>
          <cell r="R398">
            <v>0.01</v>
          </cell>
          <cell r="S398">
            <v>0.01</v>
          </cell>
          <cell r="T398">
            <v>0.01</v>
          </cell>
          <cell r="U398">
            <v>0.01</v>
          </cell>
          <cell r="V398">
            <v>0.01</v>
          </cell>
          <cell r="W398">
            <v>0.01</v>
          </cell>
          <cell r="X398">
            <v>0.01</v>
          </cell>
          <cell r="Y398">
            <v>0.01</v>
          </cell>
          <cell r="Z398">
            <v>0.01</v>
          </cell>
          <cell r="AA398">
            <v>0.01</v>
          </cell>
          <cell r="AB398">
            <v>0.01</v>
          </cell>
          <cell r="AC398">
            <v>0.01</v>
          </cell>
          <cell r="AD398">
            <v>0.01</v>
          </cell>
          <cell r="AE398">
            <v>0.01</v>
          </cell>
          <cell r="AF398">
            <v>0.01</v>
          </cell>
          <cell r="AG398">
            <v>0.01</v>
          </cell>
          <cell r="AH398">
            <v>0.01</v>
          </cell>
          <cell r="AI398">
            <v>0.01</v>
          </cell>
          <cell r="AJ398">
            <v>0.01</v>
          </cell>
          <cell r="AK398">
            <v>0.01</v>
          </cell>
          <cell r="AL398">
            <v>0.01</v>
          </cell>
          <cell r="AM398">
            <v>0.01</v>
          </cell>
          <cell r="AN398">
            <v>0.01</v>
          </cell>
          <cell r="AO398">
            <v>0.01</v>
          </cell>
          <cell r="AP398">
            <v>0.01</v>
          </cell>
          <cell r="AQ398">
            <v>0.01</v>
          </cell>
          <cell r="AR398">
            <v>0.01</v>
          </cell>
          <cell r="AS398">
            <v>0.01</v>
          </cell>
          <cell r="AT398">
            <v>0.01</v>
          </cell>
          <cell r="AU398">
            <v>0.01</v>
          </cell>
          <cell r="AV398">
            <v>0.01</v>
          </cell>
          <cell r="AW398">
            <v>0.01</v>
          </cell>
          <cell r="AX398">
            <v>0.01</v>
          </cell>
          <cell r="AY398">
            <v>0.01</v>
          </cell>
          <cell r="BB398" t="e">
            <v>#N/A</v>
          </cell>
        </row>
        <row r="399">
          <cell r="A399" t="str">
            <v>EF_NO_storage_solid_Goats</v>
          </cell>
          <cell r="B399" t="str">
            <v>-</v>
          </cell>
          <cell r="C399" t="str">
            <v>EF_NO_storage_solid</v>
          </cell>
          <cell r="D399" t="str">
            <v>NO-N</v>
          </cell>
          <cell r="E399" t="str">
            <v>Goats</v>
          </cell>
          <cell r="F399" t="str">
            <v>Fraction TAN</v>
          </cell>
          <cell r="G399" t="str">
            <v>D</v>
          </cell>
          <cell r="H399" t="str">
            <v>-</v>
          </cell>
          <cell r="I399" t="str">
            <v>Table 3.10, 3B, EMEP/EEA Guidebook 2019</v>
          </cell>
          <cell r="K399">
            <v>0.01</v>
          </cell>
          <cell r="L399">
            <v>0.01</v>
          </cell>
          <cell r="M399">
            <v>0.01</v>
          </cell>
          <cell r="N399">
            <v>0.01</v>
          </cell>
          <cell r="O399">
            <v>0.01</v>
          </cell>
          <cell r="P399">
            <v>0.01</v>
          </cell>
          <cell r="Q399">
            <v>0.01</v>
          </cell>
          <cell r="R399">
            <v>0.01</v>
          </cell>
          <cell r="S399">
            <v>0.01</v>
          </cell>
          <cell r="T399">
            <v>0.01</v>
          </cell>
          <cell r="U399">
            <v>0.01</v>
          </cell>
          <cell r="V399">
            <v>0.01</v>
          </cell>
          <cell r="W399">
            <v>0.01</v>
          </cell>
          <cell r="X399">
            <v>0.01</v>
          </cell>
          <cell r="Y399">
            <v>0.01</v>
          </cell>
          <cell r="Z399">
            <v>0.01</v>
          </cell>
          <cell r="AA399">
            <v>0.01</v>
          </cell>
          <cell r="AB399">
            <v>0.01</v>
          </cell>
          <cell r="AC399">
            <v>0.01</v>
          </cell>
          <cell r="AD399">
            <v>0.01</v>
          </cell>
          <cell r="AE399">
            <v>0.01</v>
          </cell>
          <cell r="AF399">
            <v>0.01</v>
          </cell>
          <cell r="AG399">
            <v>0.01</v>
          </cell>
          <cell r="AH399">
            <v>0.01</v>
          </cell>
          <cell r="AI399">
            <v>0.01</v>
          </cell>
          <cell r="AJ399">
            <v>0.01</v>
          </cell>
          <cell r="AK399">
            <v>0.01</v>
          </cell>
          <cell r="AL399">
            <v>0.01</v>
          </cell>
          <cell r="AM399">
            <v>0.01</v>
          </cell>
          <cell r="AN399">
            <v>0.01</v>
          </cell>
          <cell r="AO399">
            <v>0.01</v>
          </cell>
          <cell r="AP399">
            <v>0.01</v>
          </cell>
          <cell r="AQ399">
            <v>0.01</v>
          </cell>
          <cell r="AR399">
            <v>0.01</v>
          </cell>
          <cell r="AS399">
            <v>0.01</v>
          </cell>
          <cell r="AT399">
            <v>0.01</v>
          </cell>
          <cell r="AU399">
            <v>0.01</v>
          </cell>
          <cell r="AV399">
            <v>0.01</v>
          </cell>
          <cell r="AW399">
            <v>0.01</v>
          </cell>
          <cell r="AX399">
            <v>0.01</v>
          </cell>
          <cell r="AY399">
            <v>0.01</v>
          </cell>
          <cell r="BB399" t="e">
            <v>#N/A</v>
          </cell>
        </row>
        <row r="400">
          <cell r="A400" t="str">
            <v>EF_NO_storage_solid_Horses</v>
          </cell>
          <cell r="B400" t="str">
            <v>-</v>
          </cell>
          <cell r="C400" t="str">
            <v>EF_NO_storage_solid</v>
          </cell>
          <cell r="D400" t="str">
            <v>NO-N</v>
          </cell>
          <cell r="E400" t="str">
            <v>Horses</v>
          </cell>
          <cell r="F400" t="str">
            <v>Fraction TAN</v>
          </cell>
          <cell r="G400" t="str">
            <v>D</v>
          </cell>
          <cell r="H400" t="str">
            <v>-</v>
          </cell>
          <cell r="I400" t="str">
            <v>Table 3.10, 3B, EMEP/EEA Guidebook 2019</v>
          </cell>
          <cell r="K400">
            <v>0.01</v>
          </cell>
          <cell r="L400">
            <v>0.01</v>
          </cell>
          <cell r="M400">
            <v>0.01</v>
          </cell>
          <cell r="N400">
            <v>0.01</v>
          </cell>
          <cell r="O400">
            <v>0.01</v>
          </cell>
          <cell r="P400">
            <v>0.01</v>
          </cell>
          <cell r="Q400">
            <v>0.01</v>
          </cell>
          <cell r="R400">
            <v>0.01</v>
          </cell>
          <cell r="S400">
            <v>0.01</v>
          </cell>
          <cell r="T400">
            <v>0.01</v>
          </cell>
          <cell r="U400">
            <v>0.01</v>
          </cell>
          <cell r="V400">
            <v>0.01</v>
          </cell>
          <cell r="W400">
            <v>0.01</v>
          </cell>
          <cell r="X400">
            <v>0.01</v>
          </cell>
          <cell r="Y400">
            <v>0.01</v>
          </cell>
          <cell r="Z400">
            <v>0.01</v>
          </cell>
          <cell r="AA400">
            <v>0.01</v>
          </cell>
          <cell r="AB400">
            <v>0.01</v>
          </cell>
          <cell r="AC400">
            <v>0.01</v>
          </cell>
          <cell r="AD400">
            <v>0.01</v>
          </cell>
          <cell r="AE400">
            <v>0.01</v>
          </cell>
          <cell r="AF400">
            <v>0.01</v>
          </cell>
          <cell r="AG400">
            <v>0.01</v>
          </cell>
          <cell r="AH400">
            <v>0.01</v>
          </cell>
          <cell r="AI400">
            <v>0.01</v>
          </cell>
          <cell r="AJ400">
            <v>0.01</v>
          </cell>
          <cell r="AK400">
            <v>0.01</v>
          </cell>
          <cell r="AL400">
            <v>0.01</v>
          </cell>
          <cell r="AM400">
            <v>0.01</v>
          </cell>
          <cell r="AN400">
            <v>0.01</v>
          </cell>
          <cell r="AO400">
            <v>0.01</v>
          </cell>
          <cell r="AP400">
            <v>0.01</v>
          </cell>
          <cell r="AQ400">
            <v>0.01</v>
          </cell>
          <cell r="AR400">
            <v>0.01</v>
          </cell>
          <cell r="AS400">
            <v>0.01</v>
          </cell>
          <cell r="AT400">
            <v>0.01</v>
          </cell>
          <cell r="AU400">
            <v>0.01</v>
          </cell>
          <cell r="AV400">
            <v>0.01</v>
          </cell>
          <cell r="AW400">
            <v>0.01</v>
          </cell>
          <cell r="AX400">
            <v>0.01</v>
          </cell>
          <cell r="AY400">
            <v>0.01</v>
          </cell>
          <cell r="BB400" t="e">
            <v>#N/A</v>
          </cell>
        </row>
        <row r="401">
          <cell r="A401" t="str">
            <v>EF_NO_storage_solid_Mules and asses</v>
          </cell>
          <cell r="B401" t="str">
            <v>-</v>
          </cell>
          <cell r="C401" t="str">
            <v>EF_NO_storage_solid</v>
          </cell>
          <cell r="D401" t="str">
            <v>NO-N</v>
          </cell>
          <cell r="E401" t="str">
            <v>Mules and asses</v>
          </cell>
          <cell r="F401" t="str">
            <v>Fraction TAN</v>
          </cell>
          <cell r="G401" t="str">
            <v>D</v>
          </cell>
          <cell r="H401" t="str">
            <v>-</v>
          </cell>
          <cell r="I401" t="str">
            <v>Table 3.10, 3B, EMEP/EEA Guidebook 2019</v>
          </cell>
          <cell r="K401">
            <v>0.01</v>
          </cell>
          <cell r="L401">
            <v>0.01</v>
          </cell>
          <cell r="M401">
            <v>0.01</v>
          </cell>
          <cell r="N401">
            <v>0.01</v>
          </cell>
          <cell r="O401">
            <v>0.01</v>
          </cell>
          <cell r="P401">
            <v>0.01</v>
          </cell>
          <cell r="Q401">
            <v>0.01</v>
          </cell>
          <cell r="R401">
            <v>0.01</v>
          </cell>
          <cell r="S401">
            <v>0.01</v>
          </cell>
          <cell r="T401">
            <v>0.01</v>
          </cell>
          <cell r="U401">
            <v>0.01</v>
          </cell>
          <cell r="V401">
            <v>0.01</v>
          </cell>
          <cell r="W401">
            <v>0.01</v>
          </cell>
          <cell r="X401">
            <v>0.01</v>
          </cell>
          <cell r="Y401">
            <v>0.01</v>
          </cell>
          <cell r="Z401">
            <v>0.01</v>
          </cell>
          <cell r="AA401">
            <v>0.01</v>
          </cell>
          <cell r="AB401">
            <v>0.01</v>
          </cell>
          <cell r="AC401">
            <v>0.01</v>
          </cell>
          <cell r="AD401">
            <v>0.01</v>
          </cell>
          <cell r="AE401">
            <v>0.01</v>
          </cell>
          <cell r="AF401">
            <v>0.01</v>
          </cell>
          <cell r="AG401">
            <v>0.01</v>
          </cell>
          <cell r="AH401">
            <v>0.01</v>
          </cell>
          <cell r="AI401">
            <v>0.01</v>
          </cell>
          <cell r="AJ401">
            <v>0.01</v>
          </cell>
          <cell r="AK401">
            <v>0.01</v>
          </cell>
          <cell r="AL401">
            <v>0.01</v>
          </cell>
          <cell r="AM401">
            <v>0.01</v>
          </cell>
          <cell r="AN401">
            <v>0.01</v>
          </cell>
          <cell r="AO401">
            <v>0.01</v>
          </cell>
          <cell r="AP401">
            <v>0.01</v>
          </cell>
          <cell r="AQ401">
            <v>0.01</v>
          </cell>
          <cell r="AR401">
            <v>0.01</v>
          </cell>
          <cell r="AS401">
            <v>0.01</v>
          </cell>
          <cell r="AT401">
            <v>0.01</v>
          </cell>
          <cell r="AU401">
            <v>0.01</v>
          </cell>
          <cell r="AV401">
            <v>0.01</v>
          </cell>
          <cell r="AW401">
            <v>0.01</v>
          </cell>
          <cell r="AX401">
            <v>0.01</v>
          </cell>
          <cell r="AY401">
            <v>0.01</v>
          </cell>
          <cell r="BB401" t="e">
            <v>#N/A</v>
          </cell>
        </row>
        <row r="402">
          <cell r="A402" t="str">
            <v>EF_NO_storage_solid_Laying hens</v>
          </cell>
          <cell r="B402" t="str">
            <v>-</v>
          </cell>
          <cell r="C402" t="str">
            <v>EF_NO_storage_solid</v>
          </cell>
          <cell r="D402" t="str">
            <v>NO-N</v>
          </cell>
          <cell r="E402" t="str">
            <v>Laying hens</v>
          </cell>
          <cell r="F402" t="str">
            <v>Fraction TAN</v>
          </cell>
          <cell r="G402" t="str">
            <v>D</v>
          </cell>
          <cell r="H402" t="str">
            <v>-</v>
          </cell>
          <cell r="I402" t="str">
            <v>Table 3.10, 3B, EMEP/EEA Guidebook 2019</v>
          </cell>
          <cell r="K402">
            <v>0.01</v>
          </cell>
          <cell r="L402">
            <v>0.01</v>
          </cell>
          <cell r="M402">
            <v>0.01</v>
          </cell>
          <cell r="N402">
            <v>0.01</v>
          </cell>
          <cell r="O402">
            <v>0.01</v>
          </cell>
          <cell r="P402">
            <v>0.01</v>
          </cell>
          <cell r="Q402">
            <v>0.01</v>
          </cell>
          <cell r="R402">
            <v>0.01</v>
          </cell>
          <cell r="S402">
            <v>0.01</v>
          </cell>
          <cell r="T402">
            <v>0.01</v>
          </cell>
          <cell r="U402">
            <v>0.01</v>
          </cell>
          <cell r="V402">
            <v>0.01</v>
          </cell>
          <cell r="W402">
            <v>0.01</v>
          </cell>
          <cell r="X402">
            <v>0.01</v>
          </cell>
          <cell r="Y402">
            <v>0.01</v>
          </cell>
          <cell r="Z402">
            <v>0.01</v>
          </cell>
          <cell r="AA402">
            <v>0.01</v>
          </cell>
          <cell r="AB402">
            <v>0.01</v>
          </cell>
          <cell r="AC402">
            <v>0.01</v>
          </cell>
          <cell r="AD402">
            <v>0.01</v>
          </cell>
          <cell r="AE402">
            <v>0.01</v>
          </cell>
          <cell r="AF402">
            <v>0.01</v>
          </cell>
          <cell r="AG402">
            <v>0.01</v>
          </cell>
          <cell r="AH402">
            <v>0.01</v>
          </cell>
          <cell r="AI402">
            <v>0.01</v>
          </cell>
          <cell r="AJ402">
            <v>0.01</v>
          </cell>
          <cell r="AK402">
            <v>0.01</v>
          </cell>
          <cell r="AL402">
            <v>0.01</v>
          </cell>
          <cell r="AM402">
            <v>0.01</v>
          </cell>
          <cell r="AN402">
            <v>0.01</v>
          </cell>
          <cell r="AO402">
            <v>0.01</v>
          </cell>
          <cell r="AP402">
            <v>0.01</v>
          </cell>
          <cell r="AQ402">
            <v>0.01</v>
          </cell>
          <cell r="AR402">
            <v>0.01</v>
          </cell>
          <cell r="AS402">
            <v>0.01</v>
          </cell>
          <cell r="AT402">
            <v>0.01</v>
          </cell>
          <cell r="AU402">
            <v>0.01</v>
          </cell>
          <cell r="AV402">
            <v>0.01</v>
          </cell>
          <cell r="AW402">
            <v>0.01</v>
          </cell>
          <cell r="AX402">
            <v>0.01</v>
          </cell>
          <cell r="AY402">
            <v>0.01</v>
          </cell>
          <cell r="BB402" t="e">
            <v>#N/A</v>
          </cell>
        </row>
        <row r="403">
          <cell r="A403" t="str">
            <v>EF_NO_storage_solid_Broilers</v>
          </cell>
          <cell r="B403" t="str">
            <v>-</v>
          </cell>
          <cell r="C403" t="str">
            <v>EF_NO_storage_solid</v>
          </cell>
          <cell r="D403" t="str">
            <v>NO-N</v>
          </cell>
          <cell r="E403" t="str">
            <v>Broilers</v>
          </cell>
          <cell r="F403" t="str">
            <v>Fraction TAN</v>
          </cell>
          <cell r="G403" t="str">
            <v>D</v>
          </cell>
          <cell r="H403" t="str">
            <v>-</v>
          </cell>
          <cell r="I403" t="str">
            <v>Table 3.10, 3B, EMEP/EEA Guidebook 2019</v>
          </cell>
          <cell r="K403">
            <v>0.01</v>
          </cell>
          <cell r="L403">
            <v>0.01</v>
          </cell>
          <cell r="M403">
            <v>0.01</v>
          </cell>
          <cell r="N403">
            <v>0.01</v>
          </cell>
          <cell r="O403">
            <v>0.01</v>
          </cell>
          <cell r="P403">
            <v>0.01</v>
          </cell>
          <cell r="Q403">
            <v>0.01</v>
          </cell>
          <cell r="R403">
            <v>0.01</v>
          </cell>
          <cell r="S403">
            <v>0.01</v>
          </cell>
          <cell r="T403">
            <v>0.01</v>
          </cell>
          <cell r="U403">
            <v>0.01</v>
          </cell>
          <cell r="V403">
            <v>0.01</v>
          </cell>
          <cell r="W403">
            <v>0.01</v>
          </cell>
          <cell r="X403">
            <v>0.01</v>
          </cell>
          <cell r="Y403">
            <v>0.01</v>
          </cell>
          <cell r="Z403">
            <v>0.01</v>
          </cell>
          <cell r="AA403">
            <v>0.01</v>
          </cell>
          <cell r="AB403">
            <v>0.01</v>
          </cell>
          <cell r="AC403">
            <v>0.01</v>
          </cell>
          <cell r="AD403">
            <v>0.01</v>
          </cell>
          <cell r="AE403">
            <v>0.01</v>
          </cell>
          <cell r="AF403">
            <v>0.01</v>
          </cell>
          <cell r="AG403">
            <v>0.01</v>
          </cell>
          <cell r="AH403">
            <v>0.01</v>
          </cell>
          <cell r="AI403">
            <v>0.01</v>
          </cell>
          <cell r="AJ403">
            <v>0.01</v>
          </cell>
          <cell r="AK403">
            <v>0.01</v>
          </cell>
          <cell r="AL403">
            <v>0.01</v>
          </cell>
          <cell r="AM403">
            <v>0.01</v>
          </cell>
          <cell r="AN403">
            <v>0.01</v>
          </cell>
          <cell r="AO403">
            <v>0.01</v>
          </cell>
          <cell r="AP403">
            <v>0.01</v>
          </cell>
          <cell r="AQ403">
            <v>0.01</v>
          </cell>
          <cell r="AR403">
            <v>0.01</v>
          </cell>
          <cell r="AS403">
            <v>0.01</v>
          </cell>
          <cell r="AT403">
            <v>0.01</v>
          </cell>
          <cell r="AU403">
            <v>0.01</v>
          </cell>
          <cell r="AV403">
            <v>0.01</v>
          </cell>
          <cell r="AW403">
            <v>0.01</v>
          </cell>
          <cell r="AX403">
            <v>0.01</v>
          </cell>
          <cell r="AY403">
            <v>0.01</v>
          </cell>
          <cell r="BB403" t="e">
            <v>#N/A</v>
          </cell>
        </row>
        <row r="404">
          <cell r="A404" t="str">
            <v>EF_NO_storage_solid_Turkeys</v>
          </cell>
          <cell r="B404" t="str">
            <v>-</v>
          </cell>
          <cell r="C404" t="str">
            <v>EF_NO_storage_solid</v>
          </cell>
          <cell r="D404" t="str">
            <v>NO-N</v>
          </cell>
          <cell r="E404" t="str">
            <v>Turkeys</v>
          </cell>
          <cell r="F404" t="str">
            <v>Fraction TAN</v>
          </cell>
          <cell r="G404" t="str">
            <v>D</v>
          </cell>
          <cell r="H404" t="str">
            <v>-</v>
          </cell>
          <cell r="I404" t="str">
            <v>Table 3.10, 3B, EMEP/EEA Guidebook 2019</v>
          </cell>
          <cell r="K404">
            <v>0.01</v>
          </cell>
          <cell r="L404">
            <v>0.01</v>
          </cell>
          <cell r="M404">
            <v>0.01</v>
          </cell>
          <cell r="N404">
            <v>0.01</v>
          </cell>
          <cell r="O404">
            <v>0.01</v>
          </cell>
          <cell r="P404">
            <v>0.01</v>
          </cell>
          <cell r="Q404">
            <v>0.01</v>
          </cell>
          <cell r="R404">
            <v>0.01</v>
          </cell>
          <cell r="S404">
            <v>0.01</v>
          </cell>
          <cell r="T404">
            <v>0.01</v>
          </cell>
          <cell r="U404">
            <v>0.01</v>
          </cell>
          <cell r="V404">
            <v>0.01</v>
          </cell>
          <cell r="W404">
            <v>0.01</v>
          </cell>
          <cell r="X404">
            <v>0.01</v>
          </cell>
          <cell r="Y404">
            <v>0.01</v>
          </cell>
          <cell r="Z404">
            <v>0.01</v>
          </cell>
          <cell r="AA404">
            <v>0.01</v>
          </cell>
          <cell r="AB404">
            <v>0.01</v>
          </cell>
          <cell r="AC404">
            <v>0.01</v>
          </cell>
          <cell r="AD404">
            <v>0.01</v>
          </cell>
          <cell r="AE404">
            <v>0.01</v>
          </cell>
          <cell r="AF404">
            <v>0.01</v>
          </cell>
          <cell r="AG404">
            <v>0.01</v>
          </cell>
          <cell r="AH404">
            <v>0.01</v>
          </cell>
          <cell r="AI404">
            <v>0.01</v>
          </cell>
          <cell r="AJ404">
            <v>0.01</v>
          </cell>
          <cell r="AK404">
            <v>0.01</v>
          </cell>
          <cell r="AL404">
            <v>0.01</v>
          </cell>
          <cell r="AM404">
            <v>0.01</v>
          </cell>
          <cell r="AN404">
            <v>0.01</v>
          </cell>
          <cell r="AO404">
            <v>0.01</v>
          </cell>
          <cell r="AP404">
            <v>0.01</v>
          </cell>
          <cell r="AQ404">
            <v>0.01</v>
          </cell>
          <cell r="AR404">
            <v>0.01</v>
          </cell>
          <cell r="AS404">
            <v>0.01</v>
          </cell>
          <cell r="AT404">
            <v>0.01</v>
          </cell>
          <cell r="AU404">
            <v>0.01</v>
          </cell>
          <cell r="AV404">
            <v>0.01</v>
          </cell>
          <cell r="AW404">
            <v>0.01</v>
          </cell>
          <cell r="AX404">
            <v>0.01</v>
          </cell>
          <cell r="AY404">
            <v>0.01</v>
          </cell>
          <cell r="BB404" t="e">
            <v>#N/A</v>
          </cell>
        </row>
        <row r="405">
          <cell r="A405" t="str">
            <v>EF_NO_storage_solid_Other poultry (ducks)</v>
          </cell>
          <cell r="B405" t="str">
            <v>-</v>
          </cell>
          <cell r="C405" t="str">
            <v>EF_NO_storage_solid</v>
          </cell>
          <cell r="D405" t="str">
            <v>NO-N</v>
          </cell>
          <cell r="E405" t="str">
            <v>Other poultry (ducks)</v>
          </cell>
          <cell r="F405" t="str">
            <v>Fraction TAN</v>
          </cell>
          <cell r="G405" t="str">
            <v>D</v>
          </cell>
          <cell r="H405" t="str">
            <v>-</v>
          </cell>
          <cell r="I405" t="str">
            <v>Table 3.10, 3B, EMEP/EEA Guidebook 2019</v>
          </cell>
          <cell r="K405">
            <v>0.01</v>
          </cell>
          <cell r="L405">
            <v>0.01</v>
          </cell>
          <cell r="M405">
            <v>0.01</v>
          </cell>
          <cell r="N405">
            <v>0.01</v>
          </cell>
          <cell r="O405">
            <v>0.01</v>
          </cell>
          <cell r="P405">
            <v>0.01</v>
          </cell>
          <cell r="Q405">
            <v>0.01</v>
          </cell>
          <cell r="R405">
            <v>0.01</v>
          </cell>
          <cell r="S405">
            <v>0.01</v>
          </cell>
          <cell r="T405">
            <v>0.01</v>
          </cell>
          <cell r="U405">
            <v>0.01</v>
          </cell>
          <cell r="V405">
            <v>0.01</v>
          </cell>
          <cell r="W405">
            <v>0.01</v>
          </cell>
          <cell r="X405">
            <v>0.01</v>
          </cell>
          <cell r="Y405">
            <v>0.01</v>
          </cell>
          <cell r="Z405">
            <v>0.01</v>
          </cell>
          <cell r="AA405">
            <v>0.01</v>
          </cell>
          <cell r="AB405">
            <v>0.01</v>
          </cell>
          <cell r="AC405">
            <v>0.01</v>
          </cell>
          <cell r="AD405">
            <v>0.01</v>
          </cell>
          <cell r="AE405">
            <v>0.01</v>
          </cell>
          <cell r="AF405">
            <v>0.01</v>
          </cell>
          <cell r="AG405">
            <v>0.01</v>
          </cell>
          <cell r="AH405">
            <v>0.01</v>
          </cell>
          <cell r="AI405">
            <v>0.01</v>
          </cell>
          <cell r="AJ405">
            <v>0.01</v>
          </cell>
          <cell r="AK405">
            <v>0.01</v>
          </cell>
          <cell r="AL405">
            <v>0.01</v>
          </cell>
          <cell r="AM405">
            <v>0.01</v>
          </cell>
          <cell r="AN405">
            <v>0.01</v>
          </cell>
          <cell r="AO405">
            <v>0.01</v>
          </cell>
          <cell r="AP405">
            <v>0.01</v>
          </cell>
          <cell r="AQ405">
            <v>0.01</v>
          </cell>
          <cell r="AR405">
            <v>0.01</v>
          </cell>
          <cell r="AS405">
            <v>0.01</v>
          </cell>
          <cell r="AT405">
            <v>0.01</v>
          </cell>
          <cell r="AU405">
            <v>0.01</v>
          </cell>
          <cell r="AV405">
            <v>0.01</v>
          </cell>
          <cell r="AW405">
            <v>0.01</v>
          </cell>
          <cell r="AX405">
            <v>0.01</v>
          </cell>
          <cell r="AY405">
            <v>0.01</v>
          </cell>
          <cell r="BB405" t="e">
            <v>#N/A</v>
          </cell>
        </row>
        <row r="406">
          <cell r="A406" t="str">
            <v>EF_NO_storage_solid_Other poultry (geese)</v>
          </cell>
          <cell r="B406" t="str">
            <v>-</v>
          </cell>
          <cell r="C406" t="str">
            <v>EF_NO_storage_solid</v>
          </cell>
          <cell r="D406" t="str">
            <v>NO-N</v>
          </cell>
          <cell r="E406" t="str">
            <v>Other poultry (geese)</v>
          </cell>
          <cell r="F406" t="str">
            <v>Fraction TAN</v>
          </cell>
          <cell r="G406" t="str">
            <v>D</v>
          </cell>
          <cell r="H406" t="str">
            <v>-</v>
          </cell>
          <cell r="I406" t="str">
            <v>Table 3.10, 3B, EMEP/EEA Guidebook 2019</v>
          </cell>
          <cell r="K406">
            <v>0.01</v>
          </cell>
          <cell r="L406">
            <v>0.01</v>
          </cell>
          <cell r="M406">
            <v>0.01</v>
          </cell>
          <cell r="N406">
            <v>0.01</v>
          </cell>
          <cell r="O406">
            <v>0.01</v>
          </cell>
          <cell r="P406">
            <v>0.01</v>
          </cell>
          <cell r="Q406">
            <v>0.01</v>
          </cell>
          <cell r="R406">
            <v>0.01</v>
          </cell>
          <cell r="S406">
            <v>0.01</v>
          </cell>
          <cell r="T406">
            <v>0.01</v>
          </cell>
          <cell r="U406">
            <v>0.01</v>
          </cell>
          <cell r="V406">
            <v>0.01</v>
          </cell>
          <cell r="W406">
            <v>0.01</v>
          </cell>
          <cell r="X406">
            <v>0.01</v>
          </cell>
          <cell r="Y406">
            <v>0.01</v>
          </cell>
          <cell r="Z406">
            <v>0.01</v>
          </cell>
          <cell r="AA406">
            <v>0.01</v>
          </cell>
          <cell r="AB406">
            <v>0.01</v>
          </cell>
          <cell r="AC406">
            <v>0.01</v>
          </cell>
          <cell r="AD406">
            <v>0.01</v>
          </cell>
          <cell r="AE406">
            <v>0.01</v>
          </cell>
          <cell r="AF406">
            <v>0.01</v>
          </cell>
          <cell r="AG406">
            <v>0.01</v>
          </cell>
          <cell r="AH406">
            <v>0.01</v>
          </cell>
          <cell r="AI406">
            <v>0.01</v>
          </cell>
          <cell r="AJ406">
            <v>0.01</v>
          </cell>
          <cell r="AK406">
            <v>0.01</v>
          </cell>
          <cell r="AL406">
            <v>0.01</v>
          </cell>
          <cell r="AM406">
            <v>0.01</v>
          </cell>
          <cell r="AN406">
            <v>0.01</v>
          </cell>
          <cell r="AO406">
            <v>0.01</v>
          </cell>
          <cell r="AP406">
            <v>0.01</v>
          </cell>
          <cell r="AQ406">
            <v>0.01</v>
          </cell>
          <cell r="AR406">
            <v>0.01</v>
          </cell>
          <cell r="AS406">
            <v>0.01</v>
          </cell>
          <cell r="AT406">
            <v>0.01</v>
          </cell>
          <cell r="AU406">
            <v>0.01</v>
          </cell>
          <cell r="AV406">
            <v>0.01</v>
          </cell>
          <cell r="AW406">
            <v>0.01</v>
          </cell>
          <cell r="AX406">
            <v>0.01</v>
          </cell>
          <cell r="AY406">
            <v>0.01</v>
          </cell>
          <cell r="BB406" t="e">
            <v>#N/A</v>
          </cell>
        </row>
        <row r="407">
          <cell r="A407" t="str">
            <v>EF_NO_storage_solid_Other animals (fur animals)</v>
          </cell>
          <cell r="B407" t="str">
            <v>-</v>
          </cell>
          <cell r="C407" t="str">
            <v>EF_NO_storage_solid</v>
          </cell>
          <cell r="D407" t="str">
            <v>NO-N</v>
          </cell>
          <cell r="E407" t="str">
            <v>Other animals (fur animals)</v>
          </cell>
          <cell r="F407" t="str">
            <v>Fraction TAN</v>
          </cell>
          <cell r="G407" t="str">
            <v>D</v>
          </cell>
          <cell r="H407" t="str">
            <v>-</v>
          </cell>
          <cell r="I407" t="str">
            <v>Table 3.10, 3B, EMEP/EEA Guidebook 2019</v>
          </cell>
          <cell r="K407">
            <v>0.01</v>
          </cell>
          <cell r="L407">
            <v>0.01</v>
          </cell>
          <cell r="M407">
            <v>0.01</v>
          </cell>
          <cell r="N407">
            <v>0.01</v>
          </cell>
          <cell r="O407">
            <v>0.01</v>
          </cell>
          <cell r="P407">
            <v>0.01</v>
          </cell>
          <cell r="Q407">
            <v>0.01</v>
          </cell>
          <cell r="R407">
            <v>0.01</v>
          </cell>
          <cell r="S407">
            <v>0.01</v>
          </cell>
          <cell r="T407">
            <v>0.01</v>
          </cell>
          <cell r="U407">
            <v>0.01</v>
          </cell>
          <cell r="V407">
            <v>0.01</v>
          </cell>
          <cell r="W407">
            <v>0.01</v>
          </cell>
          <cell r="X407">
            <v>0.01</v>
          </cell>
          <cell r="Y407">
            <v>0.01</v>
          </cell>
          <cell r="Z407">
            <v>0.01</v>
          </cell>
          <cell r="AA407">
            <v>0.01</v>
          </cell>
          <cell r="AB407">
            <v>0.01</v>
          </cell>
          <cell r="AC407">
            <v>0.01</v>
          </cell>
          <cell r="AD407">
            <v>0.01</v>
          </cell>
          <cell r="AE407">
            <v>0.01</v>
          </cell>
          <cell r="AF407">
            <v>0.01</v>
          </cell>
          <cell r="AG407">
            <v>0.01</v>
          </cell>
          <cell r="AH407">
            <v>0.01</v>
          </cell>
          <cell r="AI407">
            <v>0.01</v>
          </cell>
          <cell r="AJ407">
            <v>0.01</v>
          </cell>
          <cell r="AK407">
            <v>0.01</v>
          </cell>
          <cell r="AL407">
            <v>0.01</v>
          </cell>
          <cell r="AM407">
            <v>0.01</v>
          </cell>
          <cell r="AN407">
            <v>0.01</v>
          </cell>
          <cell r="AO407">
            <v>0.01</v>
          </cell>
          <cell r="AP407">
            <v>0.01</v>
          </cell>
          <cell r="AQ407">
            <v>0.01</v>
          </cell>
          <cell r="AR407">
            <v>0.01</v>
          </cell>
          <cell r="AS407">
            <v>0.01</v>
          </cell>
          <cell r="AT407">
            <v>0.01</v>
          </cell>
          <cell r="AU407">
            <v>0.01</v>
          </cell>
          <cell r="AV407">
            <v>0.01</v>
          </cell>
          <cell r="AW407">
            <v>0.01</v>
          </cell>
          <cell r="AX407">
            <v>0.01</v>
          </cell>
          <cell r="AY407">
            <v>0.01</v>
          </cell>
          <cell r="BB407" t="e">
            <v>#N/A</v>
          </cell>
        </row>
        <row r="408">
          <cell r="A408" t="str">
            <v>EF_N2_storage_solid_Dairy cattle</v>
          </cell>
          <cell r="B408" t="str">
            <v>-</v>
          </cell>
          <cell r="C408" t="str">
            <v>EF_N2_storage_solid</v>
          </cell>
          <cell r="D408" t="str">
            <v>N2-N</v>
          </cell>
          <cell r="E408" t="str">
            <v>Dairy cattle</v>
          </cell>
          <cell r="F408" t="str">
            <v>Fraction TAN</v>
          </cell>
          <cell r="G408" t="str">
            <v>D</v>
          </cell>
          <cell r="H408" t="str">
            <v>-</v>
          </cell>
          <cell r="I408" t="str">
            <v>Table 3.10, 3B, EMEP/EEA Guidebook 2019</v>
          </cell>
          <cell r="K408">
            <v>0.3</v>
          </cell>
          <cell r="L408">
            <v>0.3</v>
          </cell>
          <cell r="M408">
            <v>0.3</v>
          </cell>
          <cell r="N408">
            <v>0.3</v>
          </cell>
          <cell r="O408">
            <v>0.3</v>
          </cell>
          <cell r="P408">
            <v>0.3</v>
          </cell>
          <cell r="Q408">
            <v>0.3</v>
          </cell>
          <cell r="R408">
            <v>0.3</v>
          </cell>
          <cell r="S408">
            <v>0.3</v>
          </cell>
          <cell r="T408">
            <v>0.3</v>
          </cell>
          <cell r="U408">
            <v>0.3</v>
          </cell>
          <cell r="V408">
            <v>0.3</v>
          </cell>
          <cell r="W408">
            <v>0.3</v>
          </cell>
          <cell r="X408">
            <v>0.3</v>
          </cell>
          <cell r="Y408">
            <v>0.3</v>
          </cell>
          <cell r="Z408">
            <v>0.3</v>
          </cell>
          <cell r="AA408">
            <v>0.3</v>
          </cell>
          <cell r="AB408">
            <v>0.3</v>
          </cell>
          <cell r="AC408">
            <v>0.3</v>
          </cell>
          <cell r="AD408">
            <v>0.3</v>
          </cell>
          <cell r="AE408">
            <v>0.3</v>
          </cell>
          <cell r="AF408">
            <v>0.3</v>
          </cell>
          <cell r="AG408">
            <v>0.3</v>
          </cell>
          <cell r="AH408">
            <v>0.3</v>
          </cell>
          <cell r="AI408">
            <v>0.3</v>
          </cell>
          <cell r="AJ408">
            <v>0.3</v>
          </cell>
          <cell r="AK408">
            <v>0.3</v>
          </cell>
          <cell r="AL408">
            <v>0.3</v>
          </cell>
          <cell r="AM408">
            <v>0.3</v>
          </cell>
          <cell r="AN408">
            <v>0.3</v>
          </cell>
          <cell r="AO408">
            <v>0.3</v>
          </cell>
          <cell r="AP408">
            <v>0.3</v>
          </cell>
          <cell r="AQ408">
            <v>0.3</v>
          </cell>
          <cell r="AR408">
            <v>0.3</v>
          </cell>
          <cell r="AS408">
            <v>0.3</v>
          </cell>
          <cell r="AT408">
            <v>0.3</v>
          </cell>
          <cell r="AU408">
            <v>0.3</v>
          </cell>
          <cell r="AV408">
            <v>0.3</v>
          </cell>
          <cell r="AW408">
            <v>0.3</v>
          </cell>
          <cell r="AX408">
            <v>0.3</v>
          </cell>
          <cell r="AY408">
            <v>0.3</v>
          </cell>
          <cell r="BB408" t="e">
            <v>#N/A</v>
          </cell>
        </row>
        <row r="409">
          <cell r="A409" t="str">
            <v>EF_N2_storage_solid_Non-dairy cattle</v>
          </cell>
          <cell r="B409" t="str">
            <v>-</v>
          </cell>
          <cell r="C409" t="str">
            <v>EF_N2_storage_solid</v>
          </cell>
          <cell r="D409" t="str">
            <v>N2-N</v>
          </cell>
          <cell r="E409" t="str">
            <v>Non-dairy cattle</v>
          </cell>
          <cell r="F409" t="str">
            <v>Fraction TAN</v>
          </cell>
          <cell r="G409" t="str">
            <v>D</v>
          </cell>
          <cell r="H409" t="str">
            <v>-</v>
          </cell>
          <cell r="I409" t="str">
            <v>Table 3.10, 3B, EMEP/EEA Guidebook 2019</v>
          </cell>
          <cell r="K409">
            <v>0.3</v>
          </cell>
          <cell r="L409">
            <v>0.3</v>
          </cell>
          <cell r="M409">
            <v>0.3</v>
          </cell>
          <cell r="N409">
            <v>0.3</v>
          </cell>
          <cell r="O409">
            <v>0.3</v>
          </cell>
          <cell r="P409">
            <v>0.3</v>
          </cell>
          <cell r="Q409">
            <v>0.3</v>
          </cell>
          <cell r="R409">
            <v>0.3</v>
          </cell>
          <cell r="S409">
            <v>0.3</v>
          </cell>
          <cell r="T409">
            <v>0.3</v>
          </cell>
          <cell r="U409">
            <v>0.3</v>
          </cell>
          <cell r="V409">
            <v>0.3</v>
          </cell>
          <cell r="W409">
            <v>0.3</v>
          </cell>
          <cell r="X409">
            <v>0.3</v>
          </cell>
          <cell r="Y409">
            <v>0.3</v>
          </cell>
          <cell r="Z409">
            <v>0.3</v>
          </cell>
          <cell r="AA409">
            <v>0.3</v>
          </cell>
          <cell r="AB409">
            <v>0.3</v>
          </cell>
          <cell r="AC409">
            <v>0.3</v>
          </cell>
          <cell r="AD409">
            <v>0.3</v>
          </cell>
          <cell r="AE409">
            <v>0.3</v>
          </cell>
          <cell r="AF409">
            <v>0.3</v>
          </cell>
          <cell r="AG409">
            <v>0.3</v>
          </cell>
          <cell r="AH409">
            <v>0.3</v>
          </cell>
          <cell r="AI409">
            <v>0.3</v>
          </cell>
          <cell r="AJ409">
            <v>0.3</v>
          </cell>
          <cell r="AK409">
            <v>0.3</v>
          </cell>
          <cell r="AL409">
            <v>0.3</v>
          </cell>
          <cell r="AM409">
            <v>0.3</v>
          </cell>
          <cell r="AN409">
            <v>0.3</v>
          </cell>
          <cell r="AO409">
            <v>0.3</v>
          </cell>
          <cell r="AP409">
            <v>0.3</v>
          </cell>
          <cell r="AQ409">
            <v>0.3</v>
          </cell>
          <cell r="AR409">
            <v>0.3</v>
          </cell>
          <cell r="AS409">
            <v>0.3</v>
          </cell>
          <cell r="AT409">
            <v>0.3</v>
          </cell>
          <cell r="AU409">
            <v>0.3</v>
          </cell>
          <cell r="AV409">
            <v>0.3</v>
          </cell>
          <cell r="AW409">
            <v>0.3</v>
          </cell>
          <cell r="AX409">
            <v>0.3</v>
          </cell>
          <cell r="AY409">
            <v>0.3</v>
          </cell>
          <cell r="BB409" t="e">
            <v>#N/A</v>
          </cell>
        </row>
        <row r="410">
          <cell r="A410" t="str">
            <v>EF_N2_storage_solid_Non-dairy cattle (calves)</v>
          </cell>
          <cell r="B410" t="str">
            <v>-</v>
          </cell>
          <cell r="C410" t="str">
            <v>EF_N2_storage_solid</v>
          </cell>
          <cell r="D410" t="str">
            <v>N2-N</v>
          </cell>
          <cell r="E410" t="str">
            <v>Non-dairy cattle (calves)</v>
          </cell>
          <cell r="F410" t="str">
            <v>Fraction TAN</v>
          </cell>
          <cell r="G410" t="str">
            <v>D</v>
          </cell>
          <cell r="H410" t="str">
            <v>-</v>
          </cell>
          <cell r="I410" t="str">
            <v>Table 3.10, 3B, EMEP/EEA Guidebook 2019</v>
          </cell>
          <cell r="K410">
            <v>0.3</v>
          </cell>
          <cell r="L410">
            <v>0.3</v>
          </cell>
          <cell r="M410">
            <v>0.3</v>
          </cell>
          <cell r="N410">
            <v>0.3</v>
          </cell>
          <cell r="O410">
            <v>0.3</v>
          </cell>
          <cell r="P410">
            <v>0.3</v>
          </cell>
          <cell r="Q410">
            <v>0.3</v>
          </cell>
          <cell r="R410">
            <v>0.3</v>
          </cell>
          <cell r="S410">
            <v>0.3</v>
          </cell>
          <cell r="T410">
            <v>0.3</v>
          </cell>
          <cell r="U410">
            <v>0.3</v>
          </cell>
          <cell r="V410">
            <v>0.3</v>
          </cell>
          <cell r="W410">
            <v>0.3</v>
          </cell>
          <cell r="X410">
            <v>0.3</v>
          </cell>
          <cell r="Y410">
            <v>0.3</v>
          </cell>
          <cell r="Z410">
            <v>0.3</v>
          </cell>
          <cell r="AA410">
            <v>0.3</v>
          </cell>
          <cell r="AB410">
            <v>0.3</v>
          </cell>
          <cell r="AC410">
            <v>0.3</v>
          </cell>
          <cell r="AD410">
            <v>0.3</v>
          </cell>
          <cell r="AE410">
            <v>0.3</v>
          </cell>
          <cell r="AF410">
            <v>0.3</v>
          </cell>
          <cell r="AG410">
            <v>0.3</v>
          </cell>
          <cell r="AH410">
            <v>0.3</v>
          </cell>
          <cell r="AI410">
            <v>0.3</v>
          </cell>
          <cell r="AJ410">
            <v>0.3</v>
          </cell>
          <cell r="AK410">
            <v>0.3</v>
          </cell>
          <cell r="AL410">
            <v>0.3</v>
          </cell>
          <cell r="AM410">
            <v>0.3</v>
          </cell>
          <cell r="AN410">
            <v>0.3</v>
          </cell>
          <cell r="AO410">
            <v>0.3</v>
          </cell>
          <cell r="AP410">
            <v>0.3</v>
          </cell>
          <cell r="AQ410">
            <v>0.3</v>
          </cell>
          <cell r="AR410">
            <v>0.3</v>
          </cell>
          <cell r="AS410">
            <v>0.3</v>
          </cell>
          <cell r="AT410">
            <v>0.3</v>
          </cell>
          <cell r="AU410">
            <v>0.3</v>
          </cell>
          <cell r="AV410">
            <v>0.3</v>
          </cell>
          <cell r="AW410">
            <v>0.3</v>
          </cell>
          <cell r="AX410">
            <v>0.3</v>
          </cell>
          <cell r="AY410">
            <v>0.3</v>
          </cell>
          <cell r="BB410" t="e">
            <v>#N/A</v>
          </cell>
        </row>
        <row r="411">
          <cell r="A411" t="str">
            <v>EF_N2_storage_solid_Sheep</v>
          </cell>
          <cell r="B411" t="str">
            <v>-</v>
          </cell>
          <cell r="C411" t="str">
            <v>EF_N2_storage_solid</v>
          </cell>
          <cell r="D411" t="str">
            <v>N2-N</v>
          </cell>
          <cell r="E411" t="str">
            <v>Sheep</v>
          </cell>
          <cell r="F411" t="str">
            <v>Fraction TAN</v>
          </cell>
          <cell r="G411" t="str">
            <v>D</v>
          </cell>
          <cell r="H411" t="str">
            <v>-</v>
          </cell>
          <cell r="I411" t="str">
            <v>Table 3.10, 3B, EMEP/EEA Guidebook 2019</v>
          </cell>
          <cell r="K411">
            <v>0.3</v>
          </cell>
          <cell r="L411">
            <v>0.3</v>
          </cell>
          <cell r="M411">
            <v>0.3</v>
          </cell>
          <cell r="N411">
            <v>0.3</v>
          </cell>
          <cell r="O411">
            <v>0.3</v>
          </cell>
          <cell r="P411">
            <v>0.3</v>
          </cell>
          <cell r="Q411">
            <v>0.3</v>
          </cell>
          <cell r="R411">
            <v>0.3</v>
          </cell>
          <cell r="S411">
            <v>0.3</v>
          </cell>
          <cell r="T411">
            <v>0.3</v>
          </cell>
          <cell r="U411">
            <v>0.3</v>
          </cell>
          <cell r="V411">
            <v>0.3</v>
          </cell>
          <cell r="W411">
            <v>0.3</v>
          </cell>
          <cell r="X411">
            <v>0.3</v>
          </cell>
          <cell r="Y411">
            <v>0.3</v>
          </cell>
          <cell r="Z411">
            <v>0.3</v>
          </cell>
          <cell r="AA411">
            <v>0.3</v>
          </cell>
          <cell r="AB411">
            <v>0.3</v>
          </cell>
          <cell r="AC411">
            <v>0.3</v>
          </cell>
          <cell r="AD411">
            <v>0.3</v>
          </cell>
          <cell r="AE411">
            <v>0.3</v>
          </cell>
          <cell r="AF411">
            <v>0.3</v>
          </cell>
          <cell r="AG411">
            <v>0.3</v>
          </cell>
          <cell r="AH411">
            <v>0.3</v>
          </cell>
          <cell r="AI411">
            <v>0.3</v>
          </cell>
          <cell r="AJ411">
            <v>0.3</v>
          </cell>
          <cell r="AK411">
            <v>0.3</v>
          </cell>
          <cell r="AL411">
            <v>0.3</v>
          </cell>
          <cell r="AM411">
            <v>0.3</v>
          </cell>
          <cell r="AN411">
            <v>0.3</v>
          </cell>
          <cell r="AO411">
            <v>0.3</v>
          </cell>
          <cell r="AP411">
            <v>0.3</v>
          </cell>
          <cell r="AQ411">
            <v>0.3</v>
          </cell>
          <cell r="AR411">
            <v>0.3</v>
          </cell>
          <cell r="AS411">
            <v>0.3</v>
          </cell>
          <cell r="AT411">
            <v>0.3</v>
          </cell>
          <cell r="AU411">
            <v>0.3</v>
          </cell>
          <cell r="AV411">
            <v>0.3</v>
          </cell>
          <cell r="AW411">
            <v>0.3</v>
          </cell>
          <cell r="AX411">
            <v>0.3</v>
          </cell>
          <cell r="AY411">
            <v>0.3</v>
          </cell>
          <cell r="BB411" t="e">
            <v>#N/A</v>
          </cell>
        </row>
        <row r="412">
          <cell r="A412" t="str">
            <v>EF_N2_storage_solid_Swine (finishing pigs)</v>
          </cell>
          <cell r="B412" t="str">
            <v>-</v>
          </cell>
          <cell r="C412" t="str">
            <v>EF_N2_storage_solid</v>
          </cell>
          <cell r="D412" t="str">
            <v>N2-N</v>
          </cell>
          <cell r="E412" t="str">
            <v>Swine (finishing pigs)</v>
          </cell>
          <cell r="F412" t="str">
            <v>Fraction TAN</v>
          </cell>
          <cell r="G412" t="str">
            <v>D</v>
          </cell>
          <cell r="H412" t="str">
            <v>-</v>
          </cell>
          <cell r="I412" t="str">
            <v>Table 3.10, 3B, EMEP/EEA Guidebook 2019</v>
          </cell>
          <cell r="K412">
            <v>0.3</v>
          </cell>
          <cell r="L412">
            <v>0.3</v>
          </cell>
          <cell r="M412">
            <v>0.3</v>
          </cell>
          <cell r="N412">
            <v>0.3</v>
          </cell>
          <cell r="O412">
            <v>0.3</v>
          </cell>
          <cell r="P412">
            <v>0.3</v>
          </cell>
          <cell r="Q412">
            <v>0.3</v>
          </cell>
          <cell r="R412">
            <v>0.3</v>
          </cell>
          <cell r="S412">
            <v>0.3</v>
          </cell>
          <cell r="T412">
            <v>0.3</v>
          </cell>
          <cell r="U412">
            <v>0.3</v>
          </cell>
          <cell r="V412">
            <v>0.3</v>
          </cell>
          <cell r="W412">
            <v>0.3</v>
          </cell>
          <cell r="X412">
            <v>0.3</v>
          </cell>
          <cell r="Y412">
            <v>0.3</v>
          </cell>
          <cell r="Z412">
            <v>0.3</v>
          </cell>
          <cell r="AA412">
            <v>0.3</v>
          </cell>
          <cell r="AB412">
            <v>0.3</v>
          </cell>
          <cell r="AC412">
            <v>0.3</v>
          </cell>
          <cell r="AD412">
            <v>0.3</v>
          </cell>
          <cell r="AE412">
            <v>0.3</v>
          </cell>
          <cell r="AF412">
            <v>0.3</v>
          </cell>
          <cell r="AG412">
            <v>0.3</v>
          </cell>
          <cell r="AH412">
            <v>0.3</v>
          </cell>
          <cell r="AI412">
            <v>0.3</v>
          </cell>
          <cell r="AJ412">
            <v>0.3</v>
          </cell>
          <cell r="AK412">
            <v>0.3</v>
          </cell>
          <cell r="AL412">
            <v>0.3</v>
          </cell>
          <cell r="AM412">
            <v>0.3</v>
          </cell>
          <cell r="AN412">
            <v>0.3</v>
          </cell>
          <cell r="AO412">
            <v>0.3</v>
          </cell>
          <cell r="AP412">
            <v>0.3</v>
          </cell>
          <cell r="AQ412">
            <v>0.3</v>
          </cell>
          <cell r="AR412">
            <v>0.3</v>
          </cell>
          <cell r="AS412">
            <v>0.3</v>
          </cell>
          <cell r="AT412">
            <v>0.3</v>
          </cell>
          <cell r="AU412">
            <v>0.3</v>
          </cell>
          <cell r="AV412">
            <v>0.3</v>
          </cell>
          <cell r="AW412">
            <v>0.3</v>
          </cell>
          <cell r="AX412">
            <v>0.3</v>
          </cell>
          <cell r="AY412">
            <v>0.3</v>
          </cell>
          <cell r="BB412" t="e">
            <v>#N/A</v>
          </cell>
        </row>
        <row r="413">
          <cell r="A413" t="str">
            <v>EF_N2_storage_solid_Swine (sows)</v>
          </cell>
          <cell r="B413" t="str">
            <v>-</v>
          </cell>
          <cell r="C413" t="str">
            <v>EF_N2_storage_solid</v>
          </cell>
          <cell r="D413" t="str">
            <v>N2-N</v>
          </cell>
          <cell r="E413" t="str">
            <v>Swine (sows)</v>
          </cell>
          <cell r="F413" t="str">
            <v>Fraction TAN</v>
          </cell>
          <cell r="G413" t="str">
            <v>D</v>
          </cell>
          <cell r="H413" t="str">
            <v>-</v>
          </cell>
          <cell r="I413" t="str">
            <v>Table 3.10, 3B, EMEP/EEA Guidebook 2019</v>
          </cell>
          <cell r="K413">
            <v>0.3</v>
          </cell>
          <cell r="L413">
            <v>0.3</v>
          </cell>
          <cell r="M413">
            <v>0.3</v>
          </cell>
          <cell r="N413">
            <v>0.3</v>
          </cell>
          <cell r="O413">
            <v>0.3</v>
          </cell>
          <cell r="P413">
            <v>0.3</v>
          </cell>
          <cell r="Q413">
            <v>0.3</v>
          </cell>
          <cell r="R413">
            <v>0.3</v>
          </cell>
          <cell r="S413">
            <v>0.3</v>
          </cell>
          <cell r="T413">
            <v>0.3</v>
          </cell>
          <cell r="U413">
            <v>0.3</v>
          </cell>
          <cell r="V413">
            <v>0.3</v>
          </cell>
          <cell r="W413">
            <v>0.3</v>
          </cell>
          <cell r="X413">
            <v>0.3</v>
          </cell>
          <cell r="Y413">
            <v>0.3</v>
          </cell>
          <cell r="Z413">
            <v>0.3</v>
          </cell>
          <cell r="AA413">
            <v>0.3</v>
          </cell>
          <cell r="AB413">
            <v>0.3</v>
          </cell>
          <cell r="AC413">
            <v>0.3</v>
          </cell>
          <cell r="AD413">
            <v>0.3</v>
          </cell>
          <cell r="AE413">
            <v>0.3</v>
          </cell>
          <cell r="AF413">
            <v>0.3</v>
          </cell>
          <cell r="AG413">
            <v>0.3</v>
          </cell>
          <cell r="AH413">
            <v>0.3</v>
          </cell>
          <cell r="AI413">
            <v>0.3</v>
          </cell>
          <cell r="AJ413">
            <v>0.3</v>
          </cell>
          <cell r="AK413">
            <v>0.3</v>
          </cell>
          <cell r="AL413">
            <v>0.3</v>
          </cell>
          <cell r="AM413">
            <v>0.3</v>
          </cell>
          <cell r="AN413">
            <v>0.3</v>
          </cell>
          <cell r="AO413">
            <v>0.3</v>
          </cell>
          <cell r="AP413">
            <v>0.3</v>
          </cell>
          <cell r="AQ413">
            <v>0.3</v>
          </cell>
          <cell r="AR413">
            <v>0.3</v>
          </cell>
          <cell r="AS413">
            <v>0.3</v>
          </cell>
          <cell r="AT413">
            <v>0.3</v>
          </cell>
          <cell r="AU413">
            <v>0.3</v>
          </cell>
          <cell r="AV413">
            <v>0.3</v>
          </cell>
          <cell r="AW413">
            <v>0.3</v>
          </cell>
          <cell r="AX413">
            <v>0.3</v>
          </cell>
          <cell r="AY413">
            <v>0.3</v>
          </cell>
          <cell r="BB413" t="e">
            <v>#N/A</v>
          </cell>
        </row>
        <row r="414">
          <cell r="A414" t="str">
            <v>EF_N2_storage_solid_Buffalo</v>
          </cell>
          <cell r="B414" t="str">
            <v>-</v>
          </cell>
          <cell r="C414" t="str">
            <v>EF_N2_storage_solid</v>
          </cell>
          <cell r="D414" t="str">
            <v>N2-N</v>
          </cell>
          <cell r="E414" t="str">
            <v>Buffalo</v>
          </cell>
          <cell r="F414" t="str">
            <v>Fraction TAN</v>
          </cell>
          <cell r="G414" t="str">
            <v>D</v>
          </cell>
          <cell r="H414" t="str">
            <v>-</v>
          </cell>
          <cell r="I414" t="str">
            <v>Table 3.10, 3B, EMEP/EEA Guidebook 2019</v>
          </cell>
          <cell r="K414">
            <v>0.3</v>
          </cell>
          <cell r="L414">
            <v>0.3</v>
          </cell>
          <cell r="M414">
            <v>0.3</v>
          </cell>
          <cell r="N414">
            <v>0.3</v>
          </cell>
          <cell r="O414">
            <v>0.3</v>
          </cell>
          <cell r="P414">
            <v>0.3</v>
          </cell>
          <cell r="Q414">
            <v>0.3</v>
          </cell>
          <cell r="R414">
            <v>0.3</v>
          </cell>
          <cell r="S414">
            <v>0.3</v>
          </cell>
          <cell r="T414">
            <v>0.3</v>
          </cell>
          <cell r="U414">
            <v>0.3</v>
          </cell>
          <cell r="V414">
            <v>0.3</v>
          </cell>
          <cell r="W414">
            <v>0.3</v>
          </cell>
          <cell r="X414">
            <v>0.3</v>
          </cell>
          <cell r="Y414">
            <v>0.3</v>
          </cell>
          <cell r="Z414">
            <v>0.3</v>
          </cell>
          <cell r="AA414">
            <v>0.3</v>
          </cell>
          <cell r="AB414">
            <v>0.3</v>
          </cell>
          <cell r="AC414">
            <v>0.3</v>
          </cell>
          <cell r="AD414">
            <v>0.3</v>
          </cell>
          <cell r="AE414">
            <v>0.3</v>
          </cell>
          <cell r="AF414">
            <v>0.3</v>
          </cell>
          <cell r="AG414">
            <v>0.3</v>
          </cell>
          <cell r="AH414">
            <v>0.3</v>
          </cell>
          <cell r="AI414">
            <v>0.3</v>
          </cell>
          <cell r="AJ414">
            <v>0.3</v>
          </cell>
          <cell r="AK414">
            <v>0.3</v>
          </cell>
          <cell r="AL414">
            <v>0.3</v>
          </cell>
          <cell r="AM414">
            <v>0.3</v>
          </cell>
          <cell r="AN414">
            <v>0.3</v>
          </cell>
          <cell r="AO414">
            <v>0.3</v>
          </cell>
          <cell r="AP414">
            <v>0.3</v>
          </cell>
          <cell r="AQ414">
            <v>0.3</v>
          </cell>
          <cell r="AR414">
            <v>0.3</v>
          </cell>
          <cell r="AS414">
            <v>0.3</v>
          </cell>
          <cell r="AT414">
            <v>0.3</v>
          </cell>
          <cell r="AU414">
            <v>0.3</v>
          </cell>
          <cell r="AV414">
            <v>0.3</v>
          </cell>
          <cell r="AW414">
            <v>0.3</v>
          </cell>
          <cell r="AX414">
            <v>0.3</v>
          </cell>
          <cell r="AY414">
            <v>0.3</v>
          </cell>
          <cell r="BB414" t="e">
            <v>#N/A</v>
          </cell>
        </row>
        <row r="415">
          <cell r="A415" t="str">
            <v>EF_N2_storage_solid_Goats</v>
          </cell>
          <cell r="B415" t="str">
            <v>-</v>
          </cell>
          <cell r="C415" t="str">
            <v>EF_N2_storage_solid</v>
          </cell>
          <cell r="D415" t="str">
            <v>N2-N</v>
          </cell>
          <cell r="E415" t="str">
            <v>Goats</v>
          </cell>
          <cell r="F415" t="str">
            <v>Fraction TAN</v>
          </cell>
          <cell r="G415" t="str">
            <v>D</v>
          </cell>
          <cell r="H415" t="str">
            <v>-</v>
          </cell>
          <cell r="I415" t="str">
            <v>Table 3.10, 3B, EMEP/EEA Guidebook 2019</v>
          </cell>
          <cell r="K415">
            <v>0.3</v>
          </cell>
          <cell r="L415">
            <v>0.3</v>
          </cell>
          <cell r="M415">
            <v>0.3</v>
          </cell>
          <cell r="N415">
            <v>0.3</v>
          </cell>
          <cell r="O415">
            <v>0.3</v>
          </cell>
          <cell r="P415">
            <v>0.3</v>
          </cell>
          <cell r="Q415">
            <v>0.3</v>
          </cell>
          <cell r="R415">
            <v>0.3</v>
          </cell>
          <cell r="S415">
            <v>0.3</v>
          </cell>
          <cell r="T415">
            <v>0.3</v>
          </cell>
          <cell r="U415">
            <v>0.3</v>
          </cell>
          <cell r="V415">
            <v>0.3</v>
          </cell>
          <cell r="W415">
            <v>0.3</v>
          </cell>
          <cell r="X415">
            <v>0.3</v>
          </cell>
          <cell r="Y415">
            <v>0.3</v>
          </cell>
          <cell r="Z415">
            <v>0.3</v>
          </cell>
          <cell r="AA415">
            <v>0.3</v>
          </cell>
          <cell r="AB415">
            <v>0.3</v>
          </cell>
          <cell r="AC415">
            <v>0.3</v>
          </cell>
          <cell r="AD415">
            <v>0.3</v>
          </cell>
          <cell r="AE415">
            <v>0.3</v>
          </cell>
          <cell r="AF415">
            <v>0.3</v>
          </cell>
          <cell r="AG415">
            <v>0.3</v>
          </cell>
          <cell r="AH415">
            <v>0.3</v>
          </cell>
          <cell r="AI415">
            <v>0.3</v>
          </cell>
          <cell r="AJ415">
            <v>0.3</v>
          </cell>
          <cell r="AK415">
            <v>0.3</v>
          </cell>
          <cell r="AL415">
            <v>0.3</v>
          </cell>
          <cell r="AM415">
            <v>0.3</v>
          </cell>
          <cell r="AN415">
            <v>0.3</v>
          </cell>
          <cell r="AO415">
            <v>0.3</v>
          </cell>
          <cell r="AP415">
            <v>0.3</v>
          </cell>
          <cell r="AQ415">
            <v>0.3</v>
          </cell>
          <cell r="AR415">
            <v>0.3</v>
          </cell>
          <cell r="AS415">
            <v>0.3</v>
          </cell>
          <cell r="AT415">
            <v>0.3</v>
          </cell>
          <cell r="AU415">
            <v>0.3</v>
          </cell>
          <cell r="AV415">
            <v>0.3</v>
          </cell>
          <cell r="AW415">
            <v>0.3</v>
          </cell>
          <cell r="AX415">
            <v>0.3</v>
          </cell>
          <cell r="AY415">
            <v>0.3</v>
          </cell>
          <cell r="BB415" t="e">
            <v>#N/A</v>
          </cell>
        </row>
        <row r="416">
          <cell r="A416" t="str">
            <v>EF_N2_storage_solid_Horses</v>
          </cell>
          <cell r="B416" t="str">
            <v>-</v>
          </cell>
          <cell r="C416" t="str">
            <v>EF_N2_storage_solid</v>
          </cell>
          <cell r="D416" t="str">
            <v>N2-N</v>
          </cell>
          <cell r="E416" t="str">
            <v>Horses</v>
          </cell>
          <cell r="F416" t="str">
            <v>Fraction TAN</v>
          </cell>
          <cell r="G416" t="str">
            <v>D</v>
          </cell>
          <cell r="H416" t="str">
            <v>-</v>
          </cell>
          <cell r="I416" t="str">
            <v>Table 3.10, 3B, EMEP/EEA Guidebook 2019</v>
          </cell>
          <cell r="K416">
            <v>0.3</v>
          </cell>
          <cell r="L416">
            <v>0.3</v>
          </cell>
          <cell r="M416">
            <v>0.3</v>
          </cell>
          <cell r="N416">
            <v>0.3</v>
          </cell>
          <cell r="O416">
            <v>0.3</v>
          </cell>
          <cell r="P416">
            <v>0.3</v>
          </cell>
          <cell r="Q416">
            <v>0.3</v>
          </cell>
          <cell r="R416">
            <v>0.3</v>
          </cell>
          <cell r="S416">
            <v>0.3</v>
          </cell>
          <cell r="T416">
            <v>0.3</v>
          </cell>
          <cell r="U416">
            <v>0.3</v>
          </cell>
          <cell r="V416">
            <v>0.3</v>
          </cell>
          <cell r="W416">
            <v>0.3</v>
          </cell>
          <cell r="X416">
            <v>0.3</v>
          </cell>
          <cell r="Y416">
            <v>0.3</v>
          </cell>
          <cell r="Z416">
            <v>0.3</v>
          </cell>
          <cell r="AA416">
            <v>0.3</v>
          </cell>
          <cell r="AB416">
            <v>0.3</v>
          </cell>
          <cell r="AC416">
            <v>0.3</v>
          </cell>
          <cell r="AD416">
            <v>0.3</v>
          </cell>
          <cell r="AE416">
            <v>0.3</v>
          </cell>
          <cell r="AF416">
            <v>0.3</v>
          </cell>
          <cell r="AG416">
            <v>0.3</v>
          </cell>
          <cell r="AH416">
            <v>0.3</v>
          </cell>
          <cell r="AI416">
            <v>0.3</v>
          </cell>
          <cell r="AJ416">
            <v>0.3</v>
          </cell>
          <cell r="AK416">
            <v>0.3</v>
          </cell>
          <cell r="AL416">
            <v>0.3</v>
          </cell>
          <cell r="AM416">
            <v>0.3</v>
          </cell>
          <cell r="AN416">
            <v>0.3</v>
          </cell>
          <cell r="AO416">
            <v>0.3</v>
          </cell>
          <cell r="AP416">
            <v>0.3</v>
          </cell>
          <cell r="AQ416">
            <v>0.3</v>
          </cell>
          <cell r="AR416">
            <v>0.3</v>
          </cell>
          <cell r="AS416">
            <v>0.3</v>
          </cell>
          <cell r="AT416">
            <v>0.3</v>
          </cell>
          <cell r="AU416">
            <v>0.3</v>
          </cell>
          <cell r="AV416">
            <v>0.3</v>
          </cell>
          <cell r="AW416">
            <v>0.3</v>
          </cell>
          <cell r="AX416">
            <v>0.3</v>
          </cell>
          <cell r="AY416">
            <v>0.3</v>
          </cell>
          <cell r="BB416" t="e">
            <v>#N/A</v>
          </cell>
        </row>
        <row r="417">
          <cell r="A417" t="str">
            <v>EF_N2_storage_solid_Mules and asses</v>
          </cell>
          <cell r="B417" t="str">
            <v>-</v>
          </cell>
          <cell r="C417" t="str">
            <v>EF_N2_storage_solid</v>
          </cell>
          <cell r="D417" t="str">
            <v>N2-N</v>
          </cell>
          <cell r="E417" t="str">
            <v>Mules and asses</v>
          </cell>
          <cell r="F417" t="str">
            <v>Fraction TAN</v>
          </cell>
          <cell r="G417" t="str">
            <v>D</v>
          </cell>
          <cell r="H417" t="str">
            <v>-</v>
          </cell>
          <cell r="I417" t="str">
            <v>Table 3.10, 3B, EMEP/EEA Guidebook 2019</v>
          </cell>
          <cell r="K417">
            <v>0.3</v>
          </cell>
          <cell r="L417">
            <v>0.3</v>
          </cell>
          <cell r="M417">
            <v>0.3</v>
          </cell>
          <cell r="N417">
            <v>0.3</v>
          </cell>
          <cell r="O417">
            <v>0.3</v>
          </cell>
          <cell r="P417">
            <v>0.3</v>
          </cell>
          <cell r="Q417">
            <v>0.3</v>
          </cell>
          <cell r="R417">
            <v>0.3</v>
          </cell>
          <cell r="S417">
            <v>0.3</v>
          </cell>
          <cell r="T417">
            <v>0.3</v>
          </cell>
          <cell r="U417">
            <v>0.3</v>
          </cell>
          <cell r="V417">
            <v>0.3</v>
          </cell>
          <cell r="W417">
            <v>0.3</v>
          </cell>
          <cell r="X417">
            <v>0.3</v>
          </cell>
          <cell r="Y417">
            <v>0.3</v>
          </cell>
          <cell r="Z417">
            <v>0.3</v>
          </cell>
          <cell r="AA417">
            <v>0.3</v>
          </cell>
          <cell r="AB417">
            <v>0.3</v>
          </cell>
          <cell r="AC417">
            <v>0.3</v>
          </cell>
          <cell r="AD417">
            <v>0.3</v>
          </cell>
          <cell r="AE417">
            <v>0.3</v>
          </cell>
          <cell r="AF417">
            <v>0.3</v>
          </cell>
          <cell r="AG417">
            <v>0.3</v>
          </cell>
          <cell r="AH417">
            <v>0.3</v>
          </cell>
          <cell r="AI417">
            <v>0.3</v>
          </cell>
          <cell r="AJ417">
            <v>0.3</v>
          </cell>
          <cell r="AK417">
            <v>0.3</v>
          </cell>
          <cell r="AL417">
            <v>0.3</v>
          </cell>
          <cell r="AM417">
            <v>0.3</v>
          </cell>
          <cell r="AN417">
            <v>0.3</v>
          </cell>
          <cell r="AO417">
            <v>0.3</v>
          </cell>
          <cell r="AP417">
            <v>0.3</v>
          </cell>
          <cell r="AQ417">
            <v>0.3</v>
          </cell>
          <cell r="AR417">
            <v>0.3</v>
          </cell>
          <cell r="AS417">
            <v>0.3</v>
          </cell>
          <cell r="AT417">
            <v>0.3</v>
          </cell>
          <cell r="AU417">
            <v>0.3</v>
          </cell>
          <cell r="AV417">
            <v>0.3</v>
          </cell>
          <cell r="AW417">
            <v>0.3</v>
          </cell>
          <cell r="AX417">
            <v>0.3</v>
          </cell>
          <cell r="AY417">
            <v>0.3</v>
          </cell>
          <cell r="BB417" t="e">
            <v>#N/A</v>
          </cell>
        </row>
        <row r="418">
          <cell r="A418" t="str">
            <v>EF_N2_storage_solid_Laying hens</v>
          </cell>
          <cell r="B418" t="str">
            <v>-</v>
          </cell>
          <cell r="C418" t="str">
            <v>EF_N2_storage_solid</v>
          </cell>
          <cell r="D418" t="str">
            <v>N2-N</v>
          </cell>
          <cell r="E418" t="str">
            <v>Laying hens</v>
          </cell>
          <cell r="F418" t="str">
            <v>Fraction TAN</v>
          </cell>
          <cell r="G418" t="str">
            <v>D</v>
          </cell>
          <cell r="H418" t="str">
            <v>-</v>
          </cell>
          <cell r="I418" t="str">
            <v>Table 3.10, 3B, EMEP/EEA Guidebook 2019</v>
          </cell>
          <cell r="K418">
            <v>0.3</v>
          </cell>
          <cell r="L418">
            <v>0.3</v>
          </cell>
          <cell r="M418">
            <v>0.3</v>
          </cell>
          <cell r="N418">
            <v>0.3</v>
          </cell>
          <cell r="O418">
            <v>0.3</v>
          </cell>
          <cell r="P418">
            <v>0.3</v>
          </cell>
          <cell r="Q418">
            <v>0.3</v>
          </cell>
          <cell r="R418">
            <v>0.3</v>
          </cell>
          <cell r="S418">
            <v>0.3</v>
          </cell>
          <cell r="T418">
            <v>0.3</v>
          </cell>
          <cell r="U418">
            <v>0.3</v>
          </cell>
          <cell r="V418">
            <v>0.3</v>
          </cell>
          <cell r="W418">
            <v>0.3</v>
          </cell>
          <cell r="X418">
            <v>0.3</v>
          </cell>
          <cell r="Y418">
            <v>0.3</v>
          </cell>
          <cell r="Z418">
            <v>0.3</v>
          </cell>
          <cell r="AA418">
            <v>0.3</v>
          </cell>
          <cell r="AB418">
            <v>0.3</v>
          </cell>
          <cell r="AC418">
            <v>0.3</v>
          </cell>
          <cell r="AD418">
            <v>0.3</v>
          </cell>
          <cell r="AE418">
            <v>0.3</v>
          </cell>
          <cell r="AF418">
            <v>0.3</v>
          </cell>
          <cell r="AG418">
            <v>0.3</v>
          </cell>
          <cell r="AH418">
            <v>0.3</v>
          </cell>
          <cell r="AI418">
            <v>0.3</v>
          </cell>
          <cell r="AJ418">
            <v>0.3</v>
          </cell>
          <cell r="AK418">
            <v>0.3</v>
          </cell>
          <cell r="AL418">
            <v>0.3</v>
          </cell>
          <cell r="AM418">
            <v>0.3</v>
          </cell>
          <cell r="AN418">
            <v>0.3</v>
          </cell>
          <cell r="AO418">
            <v>0.3</v>
          </cell>
          <cell r="AP418">
            <v>0.3</v>
          </cell>
          <cell r="AQ418">
            <v>0.3</v>
          </cell>
          <cell r="AR418">
            <v>0.3</v>
          </cell>
          <cell r="AS418">
            <v>0.3</v>
          </cell>
          <cell r="AT418">
            <v>0.3</v>
          </cell>
          <cell r="AU418">
            <v>0.3</v>
          </cell>
          <cell r="AV418">
            <v>0.3</v>
          </cell>
          <cell r="AW418">
            <v>0.3</v>
          </cell>
          <cell r="AX418">
            <v>0.3</v>
          </cell>
          <cell r="AY418">
            <v>0.3</v>
          </cell>
          <cell r="BB418" t="e">
            <v>#N/A</v>
          </cell>
        </row>
        <row r="419">
          <cell r="A419" t="str">
            <v>EF_N2_storage_solid_Broilers</v>
          </cell>
          <cell r="B419" t="str">
            <v>-</v>
          </cell>
          <cell r="C419" t="str">
            <v>EF_N2_storage_solid</v>
          </cell>
          <cell r="D419" t="str">
            <v>N2-N</v>
          </cell>
          <cell r="E419" t="str">
            <v>Broilers</v>
          </cell>
          <cell r="F419" t="str">
            <v>Fraction TAN</v>
          </cell>
          <cell r="G419" t="str">
            <v>D</v>
          </cell>
          <cell r="H419" t="str">
            <v>-</v>
          </cell>
          <cell r="I419" t="str">
            <v>Table 3.10, 3B, EMEP/EEA Guidebook 2019</v>
          </cell>
          <cell r="K419">
            <v>0.3</v>
          </cell>
          <cell r="L419">
            <v>0.3</v>
          </cell>
          <cell r="M419">
            <v>0.3</v>
          </cell>
          <cell r="N419">
            <v>0.3</v>
          </cell>
          <cell r="O419">
            <v>0.3</v>
          </cell>
          <cell r="P419">
            <v>0.3</v>
          </cell>
          <cell r="Q419">
            <v>0.3</v>
          </cell>
          <cell r="R419">
            <v>0.3</v>
          </cell>
          <cell r="S419">
            <v>0.3</v>
          </cell>
          <cell r="T419">
            <v>0.3</v>
          </cell>
          <cell r="U419">
            <v>0.3</v>
          </cell>
          <cell r="V419">
            <v>0.3</v>
          </cell>
          <cell r="W419">
            <v>0.3</v>
          </cell>
          <cell r="X419">
            <v>0.3</v>
          </cell>
          <cell r="Y419">
            <v>0.3</v>
          </cell>
          <cell r="Z419">
            <v>0.3</v>
          </cell>
          <cell r="AA419">
            <v>0.3</v>
          </cell>
          <cell r="AB419">
            <v>0.3</v>
          </cell>
          <cell r="AC419">
            <v>0.3</v>
          </cell>
          <cell r="AD419">
            <v>0.3</v>
          </cell>
          <cell r="AE419">
            <v>0.3</v>
          </cell>
          <cell r="AF419">
            <v>0.3</v>
          </cell>
          <cell r="AG419">
            <v>0.3</v>
          </cell>
          <cell r="AH419">
            <v>0.3</v>
          </cell>
          <cell r="AI419">
            <v>0.3</v>
          </cell>
          <cell r="AJ419">
            <v>0.3</v>
          </cell>
          <cell r="AK419">
            <v>0.3</v>
          </cell>
          <cell r="AL419">
            <v>0.3</v>
          </cell>
          <cell r="AM419">
            <v>0.3</v>
          </cell>
          <cell r="AN419">
            <v>0.3</v>
          </cell>
          <cell r="AO419">
            <v>0.3</v>
          </cell>
          <cell r="AP419">
            <v>0.3</v>
          </cell>
          <cell r="AQ419">
            <v>0.3</v>
          </cell>
          <cell r="AR419">
            <v>0.3</v>
          </cell>
          <cell r="AS419">
            <v>0.3</v>
          </cell>
          <cell r="AT419">
            <v>0.3</v>
          </cell>
          <cell r="AU419">
            <v>0.3</v>
          </cell>
          <cell r="AV419">
            <v>0.3</v>
          </cell>
          <cell r="AW419">
            <v>0.3</v>
          </cell>
          <cell r="AX419">
            <v>0.3</v>
          </cell>
          <cell r="AY419">
            <v>0.3</v>
          </cell>
          <cell r="BB419" t="e">
            <v>#N/A</v>
          </cell>
        </row>
        <row r="420">
          <cell r="A420" t="str">
            <v>EF_N2_storage_solid_Turkeys</v>
          </cell>
          <cell r="B420" t="str">
            <v>-</v>
          </cell>
          <cell r="C420" t="str">
            <v>EF_N2_storage_solid</v>
          </cell>
          <cell r="D420" t="str">
            <v>N2-N</v>
          </cell>
          <cell r="E420" t="str">
            <v>Turkeys</v>
          </cell>
          <cell r="F420" t="str">
            <v>Fraction TAN</v>
          </cell>
          <cell r="G420" t="str">
            <v>D</v>
          </cell>
          <cell r="H420" t="str">
            <v>-</v>
          </cell>
          <cell r="I420" t="str">
            <v>Table 3.10, 3B, EMEP/EEA Guidebook 2019</v>
          </cell>
          <cell r="K420">
            <v>0.3</v>
          </cell>
          <cell r="L420">
            <v>0.3</v>
          </cell>
          <cell r="M420">
            <v>0.3</v>
          </cell>
          <cell r="N420">
            <v>0.3</v>
          </cell>
          <cell r="O420">
            <v>0.3</v>
          </cell>
          <cell r="P420">
            <v>0.3</v>
          </cell>
          <cell r="Q420">
            <v>0.3</v>
          </cell>
          <cell r="R420">
            <v>0.3</v>
          </cell>
          <cell r="S420">
            <v>0.3</v>
          </cell>
          <cell r="T420">
            <v>0.3</v>
          </cell>
          <cell r="U420">
            <v>0.3</v>
          </cell>
          <cell r="V420">
            <v>0.3</v>
          </cell>
          <cell r="W420">
            <v>0.3</v>
          </cell>
          <cell r="X420">
            <v>0.3</v>
          </cell>
          <cell r="Y420">
            <v>0.3</v>
          </cell>
          <cell r="Z420">
            <v>0.3</v>
          </cell>
          <cell r="AA420">
            <v>0.3</v>
          </cell>
          <cell r="AB420">
            <v>0.3</v>
          </cell>
          <cell r="AC420">
            <v>0.3</v>
          </cell>
          <cell r="AD420">
            <v>0.3</v>
          </cell>
          <cell r="AE420">
            <v>0.3</v>
          </cell>
          <cell r="AF420">
            <v>0.3</v>
          </cell>
          <cell r="AG420">
            <v>0.3</v>
          </cell>
          <cell r="AH420">
            <v>0.3</v>
          </cell>
          <cell r="AI420">
            <v>0.3</v>
          </cell>
          <cell r="AJ420">
            <v>0.3</v>
          </cell>
          <cell r="AK420">
            <v>0.3</v>
          </cell>
          <cell r="AL420">
            <v>0.3</v>
          </cell>
          <cell r="AM420">
            <v>0.3</v>
          </cell>
          <cell r="AN420">
            <v>0.3</v>
          </cell>
          <cell r="AO420">
            <v>0.3</v>
          </cell>
          <cell r="AP420">
            <v>0.3</v>
          </cell>
          <cell r="AQ420">
            <v>0.3</v>
          </cell>
          <cell r="AR420">
            <v>0.3</v>
          </cell>
          <cell r="AS420">
            <v>0.3</v>
          </cell>
          <cell r="AT420">
            <v>0.3</v>
          </cell>
          <cell r="AU420">
            <v>0.3</v>
          </cell>
          <cell r="AV420">
            <v>0.3</v>
          </cell>
          <cell r="AW420">
            <v>0.3</v>
          </cell>
          <cell r="AX420">
            <v>0.3</v>
          </cell>
          <cell r="AY420">
            <v>0.3</v>
          </cell>
          <cell r="BB420" t="e">
            <v>#N/A</v>
          </cell>
        </row>
        <row r="421">
          <cell r="A421" t="str">
            <v>EF_N2_storage_solid_Other poultry (ducks)</v>
          </cell>
          <cell r="B421" t="str">
            <v>-</v>
          </cell>
          <cell r="C421" t="str">
            <v>EF_N2_storage_solid</v>
          </cell>
          <cell r="D421" t="str">
            <v>N2-N</v>
          </cell>
          <cell r="E421" t="str">
            <v>Other poultry (ducks)</v>
          </cell>
          <cell r="F421" t="str">
            <v>Fraction TAN</v>
          </cell>
          <cell r="G421" t="str">
            <v>D</v>
          </cell>
          <cell r="H421" t="str">
            <v>-</v>
          </cell>
          <cell r="I421" t="str">
            <v>Table 3.10, 3B, EMEP/EEA Guidebook 2019</v>
          </cell>
          <cell r="K421">
            <v>0.3</v>
          </cell>
          <cell r="L421">
            <v>0.3</v>
          </cell>
          <cell r="M421">
            <v>0.3</v>
          </cell>
          <cell r="N421">
            <v>0.3</v>
          </cell>
          <cell r="O421">
            <v>0.3</v>
          </cell>
          <cell r="P421">
            <v>0.3</v>
          </cell>
          <cell r="Q421">
            <v>0.3</v>
          </cell>
          <cell r="R421">
            <v>0.3</v>
          </cell>
          <cell r="S421">
            <v>0.3</v>
          </cell>
          <cell r="T421">
            <v>0.3</v>
          </cell>
          <cell r="U421">
            <v>0.3</v>
          </cell>
          <cell r="V421">
            <v>0.3</v>
          </cell>
          <cell r="W421">
            <v>0.3</v>
          </cell>
          <cell r="X421">
            <v>0.3</v>
          </cell>
          <cell r="Y421">
            <v>0.3</v>
          </cell>
          <cell r="Z421">
            <v>0.3</v>
          </cell>
          <cell r="AA421">
            <v>0.3</v>
          </cell>
          <cell r="AB421">
            <v>0.3</v>
          </cell>
          <cell r="AC421">
            <v>0.3</v>
          </cell>
          <cell r="AD421">
            <v>0.3</v>
          </cell>
          <cell r="AE421">
            <v>0.3</v>
          </cell>
          <cell r="AF421">
            <v>0.3</v>
          </cell>
          <cell r="AG421">
            <v>0.3</v>
          </cell>
          <cell r="AH421">
            <v>0.3</v>
          </cell>
          <cell r="AI421">
            <v>0.3</v>
          </cell>
          <cell r="AJ421">
            <v>0.3</v>
          </cell>
          <cell r="AK421">
            <v>0.3</v>
          </cell>
          <cell r="AL421">
            <v>0.3</v>
          </cell>
          <cell r="AM421">
            <v>0.3</v>
          </cell>
          <cell r="AN421">
            <v>0.3</v>
          </cell>
          <cell r="AO421">
            <v>0.3</v>
          </cell>
          <cell r="AP421">
            <v>0.3</v>
          </cell>
          <cell r="AQ421">
            <v>0.3</v>
          </cell>
          <cell r="AR421">
            <v>0.3</v>
          </cell>
          <cell r="AS421">
            <v>0.3</v>
          </cell>
          <cell r="AT421">
            <v>0.3</v>
          </cell>
          <cell r="AU421">
            <v>0.3</v>
          </cell>
          <cell r="AV421">
            <v>0.3</v>
          </cell>
          <cell r="AW421">
            <v>0.3</v>
          </cell>
          <cell r="AX421">
            <v>0.3</v>
          </cell>
          <cell r="AY421">
            <v>0.3</v>
          </cell>
          <cell r="BB421" t="e">
            <v>#N/A</v>
          </cell>
        </row>
        <row r="422">
          <cell r="A422" t="str">
            <v>EF_N2_storage_solid_Other poultry (geese)</v>
          </cell>
          <cell r="B422" t="str">
            <v>-</v>
          </cell>
          <cell r="C422" t="str">
            <v>EF_N2_storage_solid</v>
          </cell>
          <cell r="D422" t="str">
            <v>N2-N</v>
          </cell>
          <cell r="E422" t="str">
            <v>Other poultry (geese)</v>
          </cell>
          <cell r="F422" t="str">
            <v>Fraction TAN</v>
          </cell>
          <cell r="G422" t="str">
            <v>D</v>
          </cell>
          <cell r="H422" t="str">
            <v>-</v>
          </cell>
          <cell r="I422" t="str">
            <v>Table 3.10, 3B, EMEP/EEA Guidebook 2019</v>
          </cell>
          <cell r="K422">
            <v>0.3</v>
          </cell>
          <cell r="L422">
            <v>0.3</v>
          </cell>
          <cell r="M422">
            <v>0.3</v>
          </cell>
          <cell r="N422">
            <v>0.3</v>
          </cell>
          <cell r="O422">
            <v>0.3</v>
          </cell>
          <cell r="P422">
            <v>0.3</v>
          </cell>
          <cell r="Q422">
            <v>0.3</v>
          </cell>
          <cell r="R422">
            <v>0.3</v>
          </cell>
          <cell r="S422">
            <v>0.3</v>
          </cell>
          <cell r="T422">
            <v>0.3</v>
          </cell>
          <cell r="U422">
            <v>0.3</v>
          </cell>
          <cell r="V422">
            <v>0.3</v>
          </cell>
          <cell r="W422">
            <v>0.3</v>
          </cell>
          <cell r="X422">
            <v>0.3</v>
          </cell>
          <cell r="Y422">
            <v>0.3</v>
          </cell>
          <cell r="Z422">
            <v>0.3</v>
          </cell>
          <cell r="AA422">
            <v>0.3</v>
          </cell>
          <cell r="AB422">
            <v>0.3</v>
          </cell>
          <cell r="AC422">
            <v>0.3</v>
          </cell>
          <cell r="AD422">
            <v>0.3</v>
          </cell>
          <cell r="AE422">
            <v>0.3</v>
          </cell>
          <cell r="AF422">
            <v>0.3</v>
          </cell>
          <cell r="AG422">
            <v>0.3</v>
          </cell>
          <cell r="AH422">
            <v>0.3</v>
          </cell>
          <cell r="AI422">
            <v>0.3</v>
          </cell>
          <cell r="AJ422">
            <v>0.3</v>
          </cell>
          <cell r="AK422">
            <v>0.3</v>
          </cell>
          <cell r="AL422">
            <v>0.3</v>
          </cell>
          <cell r="AM422">
            <v>0.3</v>
          </cell>
          <cell r="AN422">
            <v>0.3</v>
          </cell>
          <cell r="AO422">
            <v>0.3</v>
          </cell>
          <cell r="AP422">
            <v>0.3</v>
          </cell>
          <cell r="AQ422">
            <v>0.3</v>
          </cell>
          <cell r="AR422">
            <v>0.3</v>
          </cell>
          <cell r="AS422">
            <v>0.3</v>
          </cell>
          <cell r="AT422">
            <v>0.3</v>
          </cell>
          <cell r="AU422">
            <v>0.3</v>
          </cell>
          <cell r="AV422">
            <v>0.3</v>
          </cell>
          <cell r="AW422">
            <v>0.3</v>
          </cell>
          <cell r="AX422">
            <v>0.3</v>
          </cell>
          <cell r="AY422">
            <v>0.3</v>
          </cell>
          <cell r="BB422" t="e">
            <v>#N/A</v>
          </cell>
        </row>
        <row r="423">
          <cell r="A423" t="str">
            <v>EF_N2_storage_solid_Other animals (fur animals)</v>
          </cell>
          <cell r="B423" t="str">
            <v>-</v>
          </cell>
          <cell r="C423" t="str">
            <v>EF_N2_storage_solid</v>
          </cell>
          <cell r="D423" t="str">
            <v>N2-N</v>
          </cell>
          <cell r="E423" t="str">
            <v>Other animals (fur animals)</v>
          </cell>
          <cell r="F423" t="str">
            <v>Fraction TAN</v>
          </cell>
          <cell r="G423" t="str">
            <v>D</v>
          </cell>
          <cell r="H423" t="str">
            <v>-</v>
          </cell>
          <cell r="I423" t="str">
            <v>Table 3.10, 3B, EMEP/EEA Guidebook 2019</v>
          </cell>
          <cell r="K423">
            <v>0.3</v>
          </cell>
          <cell r="L423">
            <v>0.3</v>
          </cell>
          <cell r="M423">
            <v>0.3</v>
          </cell>
          <cell r="N423">
            <v>0.3</v>
          </cell>
          <cell r="O423">
            <v>0.3</v>
          </cell>
          <cell r="P423">
            <v>0.3</v>
          </cell>
          <cell r="Q423">
            <v>0.3</v>
          </cell>
          <cell r="R423">
            <v>0.3</v>
          </cell>
          <cell r="S423">
            <v>0.3</v>
          </cell>
          <cell r="T423">
            <v>0.3</v>
          </cell>
          <cell r="U423">
            <v>0.3</v>
          </cell>
          <cell r="V423">
            <v>0.3</v>
          </cell>
          <cell r="W423">
            <v>0.3</v>
          </cell>
          <cell r="X423">
            <v>0.3</v>
          </cell>
          <cell r="Y423">
            <v>0.3</v>
          </cell>
          <cell r="Z423">
            <v>0.3</v>
          </cell>
          <cell r="AA423">
            <v>0.3</v>
          </cell>
          <cell r="AB423">
            <v>0.3</v>
          </cell>
          <cell r="AC423">
            <v>0.3</v>
          </cell>
          <cell r="AD423">
            <v>0.3</v>
          </cell>
          <cell r="AE423">
            <v>0.3</v>
          </cell>
          <cell r="AF423">
            <v>0.3</v>
          </cell>
          <cell r="AG423">
            <v>0.3</v>
          </cell>
          <cell r="AH423">
            <v>0.3</v>
          </cell>
          <cell r="AI423">
            <v>0.3</v>
          </cell>
          <cell r="AJ423">
            <v>0.3</v>
          </cell>
          <cell r="AK423">
            <v>0.3</v>
          </cell>
          <cell r="AL423">
            <v>0.3</v>
          </cell>
          <cell r="AM423">
            <v>0.3</v>
          </cell>
          <cell r="AN423">
            <v>0.3</v>
          </cell>
          <cell r="AO423">
            <v>0.3</v>
          </cell>
          <cell r="AP423">
            <v>0.3</v>
          </cell>
          <cell r="AQ423">
            <v>0.3</v>
          </cell>
          <cell r="AR423">
            <v>0.3</v>
          </cell>
          <cell r="AS423">
            <v>0.3</v>
          </cell>
          <cell r="AT423">
            <v>0.3</v>
          </cell>
          <cell r="AU423">
            <v>0.3</v>
          </cell>
          <cell r="AV423">
            <v>0.3</v>
          </cell>
          <cell r="AW423">
            <v>0.3</v>
          </cell>
          <cell r="AX423">
            <v>0.3</v>
          </cell>
          <cell r="AY423">
            <v>0.3</v>
          </cell>
          <cell r="BB423" t="e">
            <v>#N/A</v>
          </cell>
        </row>
        <row r="424">
          <cell r="A424" t="str">
            <v>EF N2O storage, slurry (values for with and without natural crusts for cattle only)</v>
          </cell>
        </row>
        <row r="425">
          <cell r="A425" t="str">
            <v>EF_N2O_storage_slurry_with_natural_crust_Dairy cattle</v>
          </cell>
          <cell r="B425" t="str">
            <v>-</v>
          </cell>
          <cell r="C425" t="str">
            <v>EF_N2O_storage_slurry_with_natural_crust</v>
          </cell>
          <cell r="D425" t="str">
            <v>N2O-N</v>
          </cell>
          <cell r="E425" t="str">
            <v>Dairy cattle</v>
          </cell>
          <cell r="F425" t="str">
            <v>Fraction TAN</v>
          </cell>
          <cell r="G425" t="str">
            <v>D</v>
          </cell>
          <cell r="H425" t="str">
            <v>-</v>
          </cell>
          <cell r="I425" t="str">
            <v>Table 3.8, 3B, EMEP/EEA Guidebook 2019 with natural crust</v>
          </cell>
          <cell r="K425">
            <v>0.01</v>
          </cell>
          <cell r="L425">
            <v>0.01</v>
          </cell>
          <cell r="M425">
            <v>0.01</v>
          </cell>
          <cell r="N425">
            <v>0.01</v>
          </cell>
          <cell r="O425">
            <v>0.01</v>
          </cell>
          <cell r="P425">
            <v>0.01</v>
          </cell>
          <cell r="Q425">
            <v>0.01</v>
          </cell>
          <cell r="R425">
            <v>0.01</v>
          </cell>
          <cell r="S425">
            <v>0.01</v>
          </cell>
          <cell r="T425">
            <v>0.01</v>
          </cell>
          <cell r="U425">
            <v>0.01</v>
          </cell>
          <cell r="V425">
            <v>0.01</v>
          </cell>
          <cell r="W425">
            <v>0.01</v>
          </cell>
          <cell r="X425">
            <v>0.01</v>
          </cell>
          <cell r="Y425">
            <v>0.01</v>
          </cell>
          <cell r="Z425">
            <v>0.01</v>
          </cell>
          <cell r="AA425">
            <v>0.01</v>
          </cell>
          <cell r="AB425">
            <v>0.01</v>
          </cell>
          <cell r="AC425">
            <v>0.01</v>
          </cell>
          <cell r="AD425">
            <v>0.01</v>
          </cell>
          <cell r="AE425">
            <v>0.01</v>
          </cell>
          <cell r="AF425">
            <v>0.01</v>
          </cell>
          <cell r="AG425">
            <v>0.01</v>
          </cell>
          <cell r="AH425">
            <v>0.01</v>
          </cell>
          <cell r="AI425">
            <v>0.01</v>
          </cell>
          <cell r="AJ425">
            <v>0.01</v>
          </cell>
          <cell r="AK425">
            <v>0.01</v>
          </cell>
          <cell r="AL425">
            <v>0.01</v>
          </cell>
          <cell r="AM425">
            <v>0.01</v>
          </cell>
          <cell r="AN425">
            <v>0.01</v>
          </cell>
          <cell r="AO425">
            <v>0.01</v>
          </cell>
          <cell r="AP425">
            <v>0.01</v>
          </cell>
          <cell r="AQ425">
            <v>0.01</v>
          </cell>
          <cell r="AR425">
            <v>0.01</v>
          </cell>
          <cell r="AS425">
            <v>0.01</v>
          </cell>
          <cell r="AT425">
            <v>0.01</v>
          </cell>
          <cell r="AU425">
            <v>0.01</v>
          </cell>
          <cell r="AV425">
            <v>0.01</v>
          </cell>
          <cell r="AW425">
            <v>0.01</v>
          </cell>
          <cell r="AX425">
            <v>0.01</v>
          </cell>
          <cell r="AY425">
            <v>0.01</v>
          </cell>
          <cell r="BB425" t="e">
            <v>#N/A</v>
          </cell>
        </row>
        <row r="426">
          <cell r="A426" t="str">
            <v>EF_N2O_storage_slurry_with_natural_crust_Non-dairy cattle</v>
          </cell>
          <cell r="B426" t="str">
            <v>-</v>
          </cell>
          <cell r="C426" t="str">
            <v>EF_N2O_storage_slurry_with_natural_crust</v>
          </cell>
          <cell r="D426" t="str">
            <v>N2O-N</v>
          </cell>
          <cell r="E426" t="str">
            <v>Non-dairy cattle</v>
          </cell>
          <cell r="F426" t="str">
            <v>Fraction TAN</v>
          </cell>
          <cell r="G426" t="str">
            <v>D</v>
          </cell>
          <cell r="H426" t="str">
            <v>-</v>
          </cell>
          <cell r="I426" t="str">
            <v>Table 3.8, 3B, EMEP/EEA Guidebook 2019 with natural crust</v>
          </cell>
          <cell r="K426">
            <v>0.01</v>
          </cell>
          <cell r="L426">
            <v>0.01</v>
          </cell>
          <cell r="M426">
            <v>0.01</v>
          </cell>
          <cell r="N426">
            <v>0.01</v>
          </cell>
          <cell r="O426">
            <v>0.01</v>
          </cell>
          <cell r="P426">
            <v>0.01</v>
          </cell>
          <cell r="Q426">
            <v>0.01</v>
          </cell>
          <cell r="R426">
            <v>0.01</v>
          </cell>
          <cell r="S426">
            <v>0.01</v>
          </cell>
          <cell r="T426">
            <v>0.01</v>
          </cell>
          <cell r="U426">
            <v>0.01</v>
          </cell>
          <cell r="V426">
            <v>0.01</v>
          </cell>
          <cell r="W426">
            <v>0.01</v>
          </cell>
          <cell r="X426">
            <v>0.01</v>
          </cell>
          <cell r="Y426">
            <v>0.01</v>
          </cell>
          <cell r="Z426">
            <v>0.01</v>
          </cell>
          <cell r="AA426">
            <v>0.01</v>
          </cell>
          <cell r="AB426">
            <v>0.01</v>
          </cell>
          <cell r="AC426">
            <v>0.01</v>
          </cell>
          <cell r="AD426">
            <v>0.01</v>
          </cell>
          <cell r="AE426">
            <v>0.01</v>
          </cell>
          <cell r="AF426">
            <v>0.01</v>
          </cell>
          <cell r="AG426">
            <v>0.01</v>
          </cell>
          <cell r="AH426">
            <v>0.01</v>
          </cell>
          <cell r="AI426">
            <v>0.01</v>
          </cell>
          <cell r="AJ426">
            <v>0.01</v>
          </cell>
          <cell r="AK426">
            <v>0.01</v>
          </cell>
          <cell r="AL426">
            <v>0.01</v>
          </cell>
          <cell r="AM426">
            <v>0.01</v>
          </cell>
          <cell r="AN426">
            <v>0.01</v>
          </cell>
          <cell r="AO426">
            <v>0.01</v>
          </cell>
          <cell r="AP426">
            <v>0.01</v>
          </cell>
          <cell r="AQ426">
            <v>0.01</v>
          </cell>
          <cell r="AR426">
            <v>0.01</v>
          </cell>
          <cell r="AS426">
            <v>0.01</v>
          </cell>
          <cell r="AT426">
            <v>0.01</v>
          </cell>
          <cell r="AU426">
            <v>0.01</v>
          </cell>
          <cell r="AV426">
            <v>0.01</v>
          </cell>
          <cell r="AW426">
            <v>0.01</v>
          </cell>
          <cell r="AX426">
            <v>0.01</v>
          </cell>
          <cell r="AY426">
            <v>0.01</v>
          </cell>
          <cell r="BB426" t="e">
            <v>#N/A</v>
          </cell>
        </row>
        <row r="427">
          <cell r="A427" t="str">
            <v>EF_N2O_storage_slurry_with_natural_crust_Non-dairy cattle (calves)</v>
          </cell>
          <cell r="B427" t="str">
            <v>-</v>
          </cell>
          <cell r="C427" t="str">
            <v>EF_N2O_storage_slurry_with_natural_crust</v>
          </cell>
          <cell r="D427" t="str">
            <v>N2O-N</v>
          </cell>
          <cell r="E427" t="str">
            <v>Non-dairy cattle (calves)</v>
          </cell>
          <cell r="F427" t="str">
            <v>Fraction TAN</v>
          </cell>
          <cell r="G427" t="str">
            <v>D</v>
          </cell>
          <cell r="H427" t="str">
            <v>-</v>
          </cell>
          <cell r="I427" t="str">
            <v>Table 3.8, 3B, EMEP/EEA Guidebook 2019 with natural crust</v>
          </cell>
          <cell r="K427">
            <v>0.01</v>
          </cell>
          <cell r="L427">
            <v>0.01</v>
          </cell>
          <cell r="M427">
            <v>0.01</v>
          </cell>
          <cell r="N427">
            <v>0.01</v>
          </cell>
          <cell r="O427">
            <v>0.01</v>
          </cell>
          <cell r="P427">
            <v>0.01</v>
          </cell>
          <cell r="Q427">
            <v>0.01</v>
          </cell>
          <cell r="R427">
            <v>0.01</v>
          </cell>
          <cell r="S427">
            <v>0.01</v>
          </cell>
          <cell r="T427">
            <v>0.01</v>
          </cell>
          <cell r="U427">
            <v>0.01</v>
          </cell>
          <cell r="V427">
            <v>0.01</v>
          </cell>
          <cell r="W427">
            <v>0.01</v>
          </cell>
          <cell r="X427">
            <v>0.01</v>
          </cell>
          <cell r="Y427">
            <v>0.01</v>
          </cell>
          <cell r="Z427">
            <v>0.01</v>
          </cell>
          <cell r="AA427">
            <v>0.01</v>
          </cell>
          <cell r="AB427">
            <v>0.01</v>
          </cell>
          <cell r="AC427">
            <v>0.01</v>
          </cell>
          <cell r="AD427">
            <v>0.01</v>
          </cell>
          <cell r="AE427">
            <v>0.01</v>
          </cell>
          <cell r="AF427">
            <v>0.01</v>
          </cell>
          <cell r="AG427">
            <v>0.01</v>
          </cell>
          <cell r="AH427">
            <v>0.01</v>
          </cell>
          <cell r="AI427">
            <v>0.01</v>
          </cell>
          <cell r="AJ427">
            <v>0.01</v>
          </cell>
          <cell r="AK427">
            <v>0.01</v>
          </cell>
          <cell r="AL427">
            <v>0.01</v>
          </cell>
          <cell r="AM427">
            <v>0.01</v>
          </cell>
          <cell r="AN427">
            <v>0.01</v>
          </cell>
          <cell r="AO427">
            <v>0.01</v>
          </cell>
          <cell r="AP427">
            <v>0.01</v>
          </cell>
          <cell r="AQ427">
            <v>0.01</v>
          </cell>
          <cell r="AR427">
            <v>0.01</v>
          </cell>
          <cell r="AS427">
            <v>0.01</v>
          </cell>
          <cell r="AT427">
            <v>0.01</v>
          </cell>
          <cell r="AU427">
            <v>0.01</v>
          </cell>
          <cell r="AV427">
            <v>0.01</v>
          </cell>
          <cell r="AW427">
            <v>0.01</v>
          </cell>
          <cell r="AX427">
            <v>0.01</v>
          </cell>
          <cell r="AY427">
            <v>0.01</v>
          </cell>
          <cell r="BB427" t="e">
            <v>#N/A</v>
          </cell>
        </row>
        <row r="428">
          <cell r="A428" t="str">
            <v>EF_N2O_storage_slurry_without_natural_crust_Dairy cattle</v>
          </cell>
          <cell r="B428" t="str">
            <v>-</v>
          </cell>
          <cell r="C428" t="str">
            <v>EF_N2O_storage_slurry_without_natural_crust</v>
          </cell>
          <cell r="D428" t="str">
            <v>N2O-N</v>
          </cell>
          <cell r="E428" t="str">
            <v>Dairy cattle</v>
          </cell>
          <cell r="F428" t="str">
            <v>Fraction TAN</v>
          </cell>
          <cell r="G428" t="str">
            <v>D</v>
          </cell>
          <cell r="H428" t="str">
            <v>-</v>
          </cell>
          <cell r="I428" t="str">
            <v>Table 3.8, 3B, EMEP/EEA Guidebook 2019 without natural crust</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BB428" t="e">
            <v>#N/A</v>
          </cell>
        </row>
        <row r="429">
          <cell r="A429" t="str">
            <v>EF_N2O_storage_slurry_without_natural_crust_Non-dairy cattle</v>
          </cell>
          <cell r="B429" t="str">
            <v>-</v>
          </cell>
          <cell r="C429" t="str">
            <v>EF_N2O_storage_slurry_without_natural_crust</v>
          </cell>
          <cell r="D429" t="str">
            <v>N2O-N</v>
          </cell>
          <cell r="E429" t="str">
            <v>Non-dairy cattle</v>
          </cell>
          <cell r="F429" t="str">
            <v>Fraction TAN</v>
          </cell>
          <cell r="G429" t="str">
            <v>D</v>
          </cell>
          <cell r="H429" t="str">
            <v>-</v>
          </cell>
          <cell r="I429" t="str">
            <v>Table 3.8, 3B, EMEP/EEA Guidebook 2019 without natural crust</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BB429" t="e">
            <v>#N/A</v>
          </cell>
        </row>
        <row r="430">
          <cell r="A430" t="str">
            <v>EF_N2O_storage_slurry_without_natural_crust_Non-dairy cattle (calves)</v>
          </cell>
          <cell r="B430" t="str">
            <v>-</v>
          </cell>
          <cell r="C430" t="str">
            <v>EF_N2O_storage_slurry_without_natural_crust</v>
          </cell>
          <cell r="D430" t="str">
            <v>N2O-N</v>
          </cell>
          <cell r="E430" t="str">
            <v>Non-dairy cattle (calves)</v>
          </cell>
          <cell r="F430" t="str">
            <v>Fraction TAN</v>
          </cell>
          <cell r="G430" t="str">
            <v>D</v>
          </cell>
          <cell r="H430" t="str">
            <v>-</v>
          </cell>
          <cell r="I430" t="str">
            <v>Table 3.8, 3B, EMEP/EEA Guidebook 2019 without natural crust</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BB430" t="e">
            <v>#N/A</v>
          </cell>
        </row>
        <row r="431">
          <cell r="A431" t="str">
            <v>EF_N2O_storage_slurry_Sheep</v>
          </cell>
          <cell r="B431" t="str">
            <v>-</v>
          </cell>
          <cell r="C431" t="str">
            <v>EF_N2O_storage_slurry</v>
          </cell>
          <cell r="D431" t="str">
            <v>N2O-N</v>
          </cell>
          <cell r="E431" t="str">
            <v>Sheep</v>
          </cell>
          <cell r="F431" t="str">
            <v>Fraction TAN</v>
          </cell>
          <cell r="G431" t="str">
            <v>D</v>
          </cell>
          <cell r="H431" t="str">
            <v>-</v>
          </cell>
          <cell r="I431" t="str">
            <v>No default, assumed to be 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BB431" t="e">
            <v>#N/A</v>
          </cell>
        </row>
        <row r="432">
          <cell r="A432" t="str">
            <v>EF_N2O_storage_slurry_Swine (finishing pigs)</v>
          </cell>
          <cell r="B432" t="str">
            <v>-</v>
          </cell>
          <cell r="C432" t="str">
            <v>EF_N2O_storage_slurry</v>
          </cell>
          <cell r="D432" t="str">
            <v>N2O-N</v>
          </cell>
          <cell r="E432" t="str">
            <v>Swine (finishing pigs)</v>
          </cell>
          <cell r="F432" t="str">
            <v>Fraction TAN</v>
          </cell>
          <cell r="G432" t="str">
            <v>D</v>
          </cell>
          <cell r="H432" t="str">
            <v>-</v>
          </cell>
          <cell r="I432" t="str">
            <v>No default, assumed to be 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BB432" t="e">
            <v>#N/A</v>
          </cell>
        </row>
        <row r="433">
          <cell r="A433" t="str">
            <v>EF_N2O_storage_slurry_Swine (sows)</v>
          </cell>
          <cell r="B433" t="str">
            <v>-</v>
          </cell>
          <cell r="C433" t="str">
            <v>EF_N2O_storage_slurry</v>
          </cell>
          <cell r="D433" t="str">
            <v>N2O-N</v>
          </cell>
          <cell r="E433" t="str">
            <v>Swine (sows)</v>
          </cell>
          <cell r="F433" t="str">
            <v>Fraction TAN</v>
          </cell>
          <cell r="G433" t="str">
            <v>D</v>
          </cell>
          <cell r="H433" t="str">
            <v>-</v>
          </cell>
          <cell r="I433" t="str">
            <v>No default, assumed to be 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BB433" t="e">
            <v>#N/A</v>
          </cell>
        </row>
        <row r="434">
          <cell r="A434" t="str">
            <v>EF_N2O_storage_slurry_Buffalo</v>
          </cell>
          <cell r="B434" t="str">
            <v>-</v>
          </cell>
          <cell r="C434" t="str">
            <v>EF_N2O_storage_slurry</v>
          </cell>
          <cell r="D434" t="str">
            <v>N2O-N</v>
          </cell>
          <cell r="E434" t="str">
            <v>Buffalo</v>
          </cell>
          <cell r="F434" t="str">
            <v>Fraction TAN</v>
          </cell>
          <cell r="G434" t="str">
            <v>D</v>
          </cell>
          <cell r="H434" t="str">
            <v>-</v>
          </cell>
          <cell r="I434" t="str">
            <v>No default, assumed to be 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BB434" t="e">
            <v>#N/A</v>
          </cell>
        </row>
        <row r="435">
          <cell r="A435" t="str">
            <v>EF_N2O_storage_slurry_Goats</v>
          </cell>
          <cell r="B435" t="str">
            <v>-</v>
          </cell>
          <cell r="C435" t="str">
            <v>EF_N2O_storage_slurry</v>
          </cell>
          <cell r="D435" t="str">
            <v>N2O-N</v>
          </cell>
          <cell r="E435" t="str">
            <v>Goats</v>
          </cell>
          <cell r="F435" t="str">
            <v>Fraction TAN</v>
          </cell>
          <cell r="G435" t="str">
            <v>D</v>
          </cell>
          <cell r="H435" t="str">
            <v>-</v>
          </cell>
          <cell r="I435" t="str">
            <v>No default, assumed to be 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BB435" t="e">
            <v>#N/A</v>
          </cell>
        </row>
        <row r="436">
          <cell r="A436" t="str">
            <v>EF_N2O_storage_slurry_Horses</v>
          </cell>
          <cell r="B436" t="str">
            <v>-</v>
          </cell>
          <cell r="C436" t="str">
            <v>EF_N2O_storage_slurry</v>
          </cell>
          <cell r="D436" t="str">
            <v>N2O-N</v>
          </cell>
          <cell r="E436" t="str">
            <v>Horses</v>
          </cell>
          <cell r="F436" t="str">
            <v>Fraction TAN</v>
          </cell>
          <cell r="G436" t="str">
            <v>D</v>
          </cell>
          <cell r="H436" t="str">
            <v>-</v>
          </cell>
          <cell r="I436" t="str">
            <v>No default, assumed to be 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BB436" t="e">
            <v>#N/A</v>
          </cell>
        </row>
        <row r="437">
          <cell r="A437" t="str">
            <v>EF_N2O_storage_slurry_Mules and asses</v>
          </cell>
          <cell r="B437" t="str">
            <v>-</v>
          </cell>
          <cell r="C437" t="str">
            <v>EF_N2O_storage_slurry</v>
          </cell>
          <cell r="D437" t="str">
            <v>N2O-N</v>
          </cell>
          <cell r="E437" t="str">
            <v>Mules and asses</v>
          </cell>
          <cell r="F437" t="str">
            <v>Fraction TAN</v>
          </cell>
          <cell r="G437" t="str">
            <v>D</v>
          </cell>
          <cell r="H437" t="str">
            <v>-</v>
          </cell>
          <cell r="I437" t="str">
            <v>No default, assumed to be 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BB437" t="e">
            <v>#N/A</v>
          </cell>
        </row>
        <row r="438">
          <cell r="A438" t="str">
            <v>EF_N2O_storage_slurry_Laying hens</v>
          </cell>
          <cell r="B438" t="str">
            <v>-</v>
          </cell>
          <cell r="C438" t="str">
            <v>EF_N2O_storage_slurry</v>
          </cell>
          <cell r="D438" t="str">
            <v>N2O-N</v>
          </cell>
          <cell r="E438" t="str">
            <v>Laying hens</v>
          </cell>
          <cell r="F438" t="str">
            <v>Fraction TAN</v>
          </cell>
          <cell r="G438" t="str">
            <v>D</v>
          </cell>
          <cell r="H438" t="str">
            <v>-</v>
          </cell>
          <cell r="I438" t="str">
            <v>No default, assumed to be 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BB438" t="e">
            <v>#N/A</v>
          </cell>
        </row>
        <row r="439">
          <cell r="A439" t="str">
            <v>EF_N2O_storage_slurry_Broilers</v>
          </cell>
          <cell r="B439" t="str">
            <v>-</v>
          </cell>
          <cell r="C439" t="str">
            <v>EF_N2O_storage_slurry</v>
          </cell>
          <cell r="D439" t="str">
            <v>N2O-N</v>
          </cell>
          <cell r="E439" t="str">
            <v>Broilers</v>
          </cell>
          <cell r="F439" t="str">
            <v>Fraction TAN</v>
          </cell>
          <cell r="G439" t="str">
            <v>D</v>
          </cell>
          <cell r="H439" t="str">
            <v>-</v>
          </cell>
          <cell r="I439" t="str">
            <v>No default, assumed to be 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BB439" t="e">
            <v>#N/A</v>
          </cell>
        </row>
        <row r="440">
          <cell r="A440" t="str">
            <v>EF_N2O_storage_slurry_Turkeys</v>
          </cell>
          <cell r="B440" t="str">
            <v>-</v>
          </cell>
          <cell r="C440" t="str">
            <v>EF_N2O_storage_slurry</v>
          </cell>
          <cell r="D440" t="str">
            <v>N2O-N</v>
          </cell>
          <cell r="E440" t="str">
            <v>Turkeys</v>
          </cell>
          <cell r="F440" t="str">
            <v>Fraction TAN</v>
          </cell>
          <cell r="G440" t="str">
            <v>D</v>
          </cell>
          <cell r="H440" t="str">
            <v>-</v>
          </cell>
          <cell r="I440" t="str">
            <v>No default, assumed to be 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BB440" t="e">
            <v>#N/A</v>
          </cell>
        </row>
        <row r="441">
          <cell r="A441" t="str">
            <v>EF_N2O_storage_slurry_Other poultry (ducks)</v>
          </cell>
          <cell r="B441" t="str">
            <v>-</v>
          </cell>
          <cell r="C441" t="str">
            <v>EF_N2O_storage_slurry</v>
          </cell>
          <cell r="D441" t="str">
            <v>N2O-N</v>
          </cell>
          <cell r="E441" t="str">
            <v>Other poultry (ducks)</v>
          </cell>
          <cell r="F441" t="str">
            <v>Fraction TAN</v>
          </cell>
          <cell r="G441" t="str">
            <v>D</v>
          </cell>
          <cell r="H441" t="str">
            <v>-</v>
          </cell>
          <cell r="I441" t="str">
            <v>No default, assumed to be 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BB441" t="e">
            <v>#N/A</v>
          </cell>
        </row>
        <row r="442">
          <cell r="A442" t="str">
            <v>EF_N2O_storage_slurry_Other poultry (geese)</v>
          </cell>
          <cell r="B442" t="str">
            <v>-</v>
          </cell>
          <cell r="C442" t="str">
            <v>EF_N2O_storage_slurry</v>
          </cell>
          <cell r="D442" t="str">
            <v>N2O-N</v>
          </cell>
          <cell r="E442" t="str">
            <v>Other poultry (geese)</v>
          </cell>
          <cell r="F442" t="str">
            <v>Fraction TAN</v>
          </cell>
          <cell r="G442" t="str">
            <v>D</v>
          </cell>
          <cell r="H442" t="str">
            <v>-</v>
          </cell>
          <cell r="I442" t="str">
            <v>No default, assumed to be 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BB442" t="e">
            <v>#N/A</v>
          </cell>
        </row>
        <row r="443">
          <cell r="A443" t="str">
            <v>EF_N2O_storage_slurry_Other animals (fur animals)</v>
          </cell>
          <cell r="B443" t="str">
            <v>-</v>
          </cell>
          <cell r="C443" t="str">
            <v>EF_N2O_storage_slurry</v>
          </cell>
          <cell r="D443" t="str">
            <v>N2O-N</v>
          </cell>
          <cell r="E443" t="str">
            <v>Other animals (fur animals)</v>
          </cell>
          <cell r="F443" t="str">
            <v>Fraction TAN</v>
          </cell>
          <cell r="G443" t="str">
            <v>D</v>
          </cell>
          <cell r="H443" t="str">
            <v>-</v>
          </cell>
          <cell r="I443" t="str">
            <v>No default, assumed to be 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BB443" t="e">
            <v>#N/A</v>
          </cell>
        </row>
        <row r="444">
          <cell r="A444" t="str">
            <v>EF N2O storage, solid</v>
          </cell>
        </row>
        <row r="445">
          <cell r="A445" t="str">
            <v>EF_N2O_storage_solid_Dairy cattle</v>
          </cell>
          <cell r="B445" t="str">
            <v>-</v>
          </cell>
          <cell r="C445" t="str">
            <v>EF_N2O_storage_solid</v>
          </cell>
          <cell r="D445" t="str">
            <v>N2O-N</v>
          </cell>
          <cell r="E445" t="str">
            <v>Dairy cattle</v>
          </cell>
          <cell r="F445" t="str">
            <v>Fraction TAN</v>
          </cell>
          <cell r="G445" t="str">
            <v>D</v>
          </cell>
          <cell r="H445" t="str">
            <v>-</v>
          </cell>
          <cell r="I445" t="str">
            <v>Table 3.8, 3B, EMEP/EEA Guidebook 2019</v>
          </cell>
          <cell r="K445">
            <v>0.02</v>
          </cell>
          <cell r="L445">
            <v>0.02</v>
          </cell>
          <cell r="M445">
            <v>0.02</v>
          </cell>
          <cell r="N445">
            <v>0.02</v>
          </cell>
          <cell r="O445">
            <v>0.02</v>
          </cell>
          <cell r="P445">
            <v>0.02</v>
          </cell>
          <cell r="Q445">
            <v>0.02</v>
          </cell>
          <cell r="R445">
            <v>0.02</v>
          </cell>
          <cell r="S445">
            <v>0.02</v>
          </cell>
          <cell r="T445">
            <v>0.02</v>
          </cell>
          <cell r="U445">
            <v>0.02</v>
          </cell>
          <cell r="V445">
            <v>0.02</v>
          </cell>
          <cell r="W445">
            <v>0.02</v>
          </cell>
          <cell r="X445">
            <v>0.02</v>
          </cell>
          <cell r="Y445">
            <v>0.02</v>
          </cell>
          <cell r="Z445">
            <v>0.02</v>
          </cell>
          <cell r="AA445">
            <v>0.02</v>
          </cell>
          <cell r="AB445">
            <v>0.02</v>
          </cell>
          <cell r="AC445">
            <v>0.02</v>
          </cell>
          <cell r="AD445">
            <v>0.02</v>
          </cell>
          <cell r="AE445">
            <v>0.02</v>
          </cell>
          <cell r="AF445">
            <v>0.02</v>
          </cell>
          <cell r="AG445">
            <v>0.02</v>
          </cell>
          <cell r="AH445">
            <v>0.02</v>
          </cell>
          <cell r="AI445">
            <v>0.02</v>
          </cell>
          <cell r="AJ445">
            <v>0.02</v>
          </cell>
          <cell r="AK445">
            <v>0.02</v>
          </cell>
          <cell r="AL445">
            <v>0.02</v>
          </cell>
          <cell r="AM445">
            <v>0.02</v>
          </cell>
          <cell r="AN445">
            <v>0.02</v>
          </cell>
          <cell r="AO445">
            <v>0.02</v>
          </cell>
          <cell r="AP445">
            <v>0.02</v>
          </cell>
          <cell r="AQ445">
            <v>0.02</v>
          </cell>
          <cell r="AR445">
            <v>0.02</v>
          </cell>
          <cell r="AS445">
            <v>0.02</v>
          </cell>
          <cell r="AT445">
            <v>0.02</v>
          </cell>
          <cell r="AU445">
            <v>0.02</v>
          </cell>
          <cell r="AV445">
            <v>0.02</v>
          </cell>
          <cell r="AW445">
            <v>0.02</v>
          </cell>
          <cell r="AX445">
            <v>0.02</v>
          </cell>
          <cell r="AY445">
            <v>0.02</v>
          </cell>
          <cell r="BB445" t="e">
            <v>#N/A</v>
          </cell>
        </row>
        <row r="446">
          <cell r="A446" t="str">
            <v>EF_N2O_storage_solid_Non-dairy cattle</v>
          </cell>
          <cell r="B446" t="str">
            <v>-</v>
          </cell>
          <cell r="C446" t="str">
            <v>EF_N2O_storage_solid</v>
          </cell>
          <cell r="D446" t="str">
            <v>N2O-N</v>
          </cell>
          <cell r="E446" t="str">
            <v>Non-dairy cattle</v>
          </cell>
          <cell r="F446" t="str">
            <v>Fraction TAN</v>
          </cell>
          <cell r="G446" t="str">
            <v>D</v>
          </cell>
          <cell r="H446" t="str">
            <v>-</v>
          </cell>
          <cell r="I446" t="str">
            <v>Table 3.8, 3B, EMEP/EEA Guidebook 2019</v>
          </cell>
          <cell r="K446">
            <v>0.02</v>
          </cell>
          <cell r="L446">
            <v>0.02</v>
          </cell>
          <cell r="M446">
            <v>0.02</v>
          </cell>
          <cell r="N446">
            <v>0.02</v>
          </cell>
          <cell r="O446">
            <v>0.02</v>
          </cell>
          <cell r="P446">
            <v>0.02</v>
          </cell>
          <cell r="Q446">
            <v>0.02</v>
          </cell>
          <cell r="R446">
            <v>0.02</v>
          </cell>
          <cell r="S446">
            <v>0.02</v>
          </cell>
          <cell r="T446">
            <v>0.02</v>
          </cell>
          <cell r="U446">
            <v>0.02</v>
          </cell>
          <cell r="V446">
            <v>0.02</v>
          </cell>
          <cell r="W446">
            <v>0.02</v>
          </cell>
          <cell r="X446">
            <v>0.02</v>
          </cell>
          <cell r="Y446">
            <v>0.02</v>
          </cell>
          <cell r="Z446">
            <v>0.02</v>
          </cell>
          <cell r="AA446">
            <v>0.02</v>
          </cell>
          <cell r="AB446">
            <v>0.02</v>
          </cell>
          <cell r="AC446">
            <v>0.02</v>
          </cell>
          <cell r="AD446">
            <v>0.02</v>
          </cell>
          <cell r="AE446">
            <v>0.02</v>
          </cell>
          <cell r="AF446">
            <v>0.02</v>
          </cell>
          <cell r="AG446">
            <v>0.02</v>
          </cell>
          <cell r="AH446">
            <v>0.02</v>
          </cell>
          <cell r="AI446">
            <v>0.02</v>
          </cell>
          <cell r="AJ446">
            <v>0.02</v>
          </cell>
          <cell r="AK446">
            <v>0.02</v>
          </cell>
          <cell r="AL446">
            <v>0.02</v>
          </cell>
          <cell r="AM446">
            <v>0.02</v>
          </cell>
          <cell r="AN446">
            <v>0.02</v>
          </cell>
          <cell r="AO446">
            <v>0.02</v>
          </cell>
          <cell r="AP446">
            <v>0.02</v>
          </cell>
          <cell r="AQ446">
            <v>0.02</v>
          </cell>
          <cell r="AR446">
            <v>0.02</v>
          </cell>
          <cell r="AS446">
            <v>0.02</v>
          </cell>
          <cell r="AT446">
            <v>0.02</v>
          </cell>
          <cell r="AU446">
            <v>0.02</v>
          </cell>
          <cell r="AV446">
            <v>0.02</v>
          </cell>
          <cell r="AW446">
            <v>0.02</v>
          </cell>
          <cell r="AX446">
            <v>0.02</v>
          </cell>
          <cell r="AY446">
            <v>0.02</v>
          </cell>
          <cell r="BB446" t="e">
            <v>#N/A</v>
          </cell>
        </row>
        <row r="447">
          <cell r="A447" t="str">
            <v>EF_N2O_storage_solid_Non-dairy cattle (calves)</v>
          </cell>
          <cell r="B447" t="str">
            <v>-</v>
          </cell>
          <cell r="C447" t="str">
            <v>EF_N2O_storage_solid</v>
          </cell>
          <cell r="D447" t="str">
            <v>N2O-N</v>
          </cell>
          <cell r="E447" t="str">
            <v>Non-dairy cattle (calves)</v>
          </cell>
          <cell r="F447" t="str">
            <v>Fraction TAN</v>
          </cell>
          <cell r="G447" t="str">
            <v>D</v>
          </cell>
          <cell r="H447" t="str">
            <v>-</v>
          </cell>
          <cell r="I447" t="str">
            <v>Table 3.8, 3B, EMEP/EEA Guidebook 2019</v>
          </cell>
          <cell r="K447">
            <v>0.02</v>
          </cell>
          <cell r="L447">
            <v>0.02</v>
          </cell>
          <cell r="M447">
            <v>0.02</v>
          </cell>
          <cell r="N447">
            <v>0.02</v>
          </cell>
          <cell r="O447">
            <v>0.02</v>
          </cell>
          <cell r="P447">
            <v>0.02</v>
          </cell>
          <cell r="Q447">
            <v>0.02</v>
          </cell>
          <cell r="R447">
            <v>0.02</v>
          </cell>
          <cell r="S447">
            <v>0.02</v>
          </cell>
          <cell r="T447">
            <v>0.02</v>
          </cell>
          <cell r="U447">
            <v>0.02</v>
          </cell>
          <cell r="V447">
            <v>0.02</v>
          </cell>
          <cell r="W447">
            <v>0.02</v>
          </cell>
          <cell r="X447">
            <v>0.02</v>
          </cell>
          <cell r="Y447">
            <v>0.02</v>
          </cell>
          <cell r="Z447">
            <v>0.02</v>
          </cell>
          <cell r="AA447">
            <v>0.02</v>
          </cell>
          <cell r="AB447">
            <v>0.02</v>
          </cell>
          <cell r="AC447">
            <v>0.02</v>
          </cell>
          <cell r="AD447">
            <v>0.02</v>
          </cell>
          <cell r="AE447">
            <v>0.02</v>
          </cell>
          <cell r="AF447">
            <v>0.02</v>
          </cell>
          <cell r="AG447">
            <v>0.02</v>
          </cell>
          <cell r="AH447">
            <v>0.02</v>
          </cell>
          <cell r="AI447">
            <v>0.02</v>
          </cell>
          <cell r="AJ447">
            <v>0.02</v>
          </cell>
          <cell r="AK447">
            <v>0.02</v>
          </cell>
          <cell r="AL447">
            <v>0.02</v>
          </cell>
          <cell r="AM447">
            <v>0.02</v>
          </cell>
          <cell r="AN447">
            <v>0.02</v>
          </cell>
          <cell r="AO447">
            <v>0.02</v>
          </cell>
          <cell r="AP447">
            <v>0.02</v>
          </cell>
          <cell r="AQ447">
            <v>0.02</v>
          </cell>
          <cell r="AR447">
            <v>0.02</v>
          </cell>
          <cell r="AS447">
            <v>0.02</v>
          </cell>
          <cell r="AT447">
            <v>0.02</v>
          </cell>
          <cell r="AU447">
            <v>0.02</v>
          </cell>
          <cell r="AV447">
            <v>0.02</v>
          </cell>
          <cell r="AW447">
            <v>0.02</v>
          </cell>
          <cell r="AX447">
            <v>0.02</v>
          </cell>
          <cell r="AY447">
            <v>0.02</v>
          </cell>
          <cell r="BB447" t="e">
            <v>#N/A</v>
          </cell>
        </row>
        <row r="448">
          <cell r="A448" t="str">
            <v>EF_N2O_storage_solid_Sheep</v>
          </cell>
          <cell r="B448" t="str">
            <v>-</v>
          </cell>
          <cell r="C448" t="str">
            <v>EF_N2O_storage_solid</v>
          </cell>
          <cell r="D448" t="str">
            <v>N2O-N</v>
          </cell>
          <cell r="E448" t="str">
            <v>Sheep</v>
          </cell>
          <cell r="F448" t="str">
            <v>Fraction TAN</v>
          </cell>
          <cell r="G448" t="str">
            <v>D</v>
          </cell>
          <cell r="H448" t="str">
            <v>-</v>
          </cell>
          <cell r="I448" t="str">
            <v>Table 3.8, 3B, EMEP/EEA Guidebook 2019</v>
          </cell>
          <cell r="K448">
            <v>0.02</v>
          </cell>
          <cell r="L448">
            <v>0.02</v>
          </cell>
          <cell r="M448">
            <v>0.02</v>
          </cell>
          <cell r="N448">
            <v>0.02</v>
          </cell>
          <cell r="O448">
            <v>0.02</v>
          </cell>
          <cell r="P448">
            <v>0.02</v>
          </cell>
          <cell r="Q448">
            <v>0.02</v>
          </cell>
          <cell r="R448">
            <v>0.02</v>
          </cell>
          <cell r="S448">
            <v>0.02</v>
          </cell>
          <cell r="T448">
            <v>0.02</v>
          </cell>
          <cell r="U448">
            <v>0.02</v>
          </cell>
          <cell r="V448">
            <v>0.02</v>
          </cell>
          <cell r="W448">
            <v>0.02</v>
          </cell>
          <cell r="X448">
            <v>0.02</v>
          </cell>
          <cell r="Y448">
            <v>0.02</v>
          </cell>
          <cell r="Z448">
            <v>0.02</v>
          </cell>
          <cell r="AA448">
            <v>0.02</v>
          </cell>
          <cell r="AB448">
            <v>0.02</v>
          </cell>
          <cell r="AC448">
            <v>0.02</v>
          </cell>
          <cell r="AD448">
            <v>0.02</v>
          </cell>
          <cell r="AE448">
            <v>0.02</v>
          </cell>
          <cell r="AF448">
            <v>0.02</v>
          </cell>
          <cell r="AG448">
            <v>0.02</v>
          </cell>
          <cell r="AH448">
            <v>0.02</v>
          </cell>
          <cell r="AI448">
            <v>0.02</v>
          </cell>
          <cell r="AJ448">
            <v>0.02</v>
          </cell>
          <cell r="AK448">
            <v>0.02</v>
          </cell>
          <cell r="AL448">
            <v>0.02</v>
          </cell>
          <cell r="AM448">
            <v>0.02</v>
          </cell>
          <cell r="AN448">
            <v>0.02</v>
          </cell>
          <cell r="AO448">
            <v>0.02</v>
          </cell>
          <cell r="AP448">
            <v>0.02</v>
          </cell>
          <cell r="AQ448">
            <v>0.02</v>
          </cell>
          <cell r="AR448">
            <v>0.02</v>
          </cell>
          <cell r="AS448">
            <v>0.02</v>
          </cell>
          <cell r="AT448">
            <v>0.02</v>
          </cell>
          <cell r="AU448">
            <v>0.02</v>
          </cell>
          <cell r="AV448">
            <v>0.02</v>
          </cell>
          <cell r="AW448">
            <v>0.02</v>
          </cell>
          <cell r="AX448">
            <v>0.02</v>
          </cell>
          <cell r="AY448">
            <v>0.02</v>
          </cell>
          <cell r="BB448" t="e">
            <v>#N/A</v>
          </cell>
        </row>
        <row r="449">
          <cell r="A449" t="str">
            <v>EF_N2O_storage_solid_Swine (finishing pigs)</v>
          </cell>
          <cell r="B449" t="str">
            <v>-</v>
          </cell>
          <cell r="C449" t="str">
            <v>EF_N2O_storage_solid</v>
          </cell>
          <cell r="D449" t="str">
            <v>N2O-N</v>
          </cell>
          <cell r="E449" t="str">
            <v>Swine (finishing pigs)</v>
          </cell>
          <cell r="F449" t="str">
            <v>Fraction TAN</v>
          </cell>
          <cell r="G449" t="str">
            <v>D</v>
          </cell>
          <cell r="H449" t="str">
            <v>-</v>
          </cell>
          <cell r="I449" t="str">
            <v>Table 3.8, 3B, EMEP/EEA Guidebook 2019</v>
          </cell>
          <cell r="K449">
            <v>0.01</v>
          </cell>
          <cell r="L449">
            <v>0.01</v>
          </cell>
          <cell r="M449">
            <v>0.01</v>
          </cell>
          <cell r="N449">
            <v>0.01</v>
          </cell>
          <cell r="O449">
            <v>0.01</v>
          </cell>
          <cell r="P449">
            <v>0.01</v>
          </cell>
          <cell r="Q449">
            <v>0.01</v>
          </cell>
          <cell r="R449">
            <v>0.01</v>
          </cell>
          <cell r="S449">
            <v>0.01</v>
          </cell>
          <cell r="T449">
            <v>0.01</v>
          </cell>
          <cell r="U449">
            <v>0.01</v>
          </cell>
          <cell r="V449">
            <v>0.01</v>
          </cell>
          <cell r="W449">
            <v>0.01</v>
          </cell>
          <cell r="X449">
            <v>0.01</v>
          </cell>
          <cell r="Y449">
            <v>0.01</v>
          </cell>
          <cell r="Z449">
            <v>0.01</v>
          </cell>
          <cell r="AA449">
            <v>0.01</v>
          </cell>
          <cell r="AB449">
            <v>0.01</v>
          </cell>
          <cell r="AC449">
            <v>0.01</v>
          </cell>
          <cell r="AD449">
            <v>0.01</v>
          </cell>
          <cell r="AE449">
            <v>0.01</v>
          </cell>
          <cell r="AF449">
            <v>0.01</v>
          </cell>
          <cell r="AG449">
            <v>0.01</v>
          </cell>
          <cell r="AH449">
            <v>0.01</v>
          </cell>
          <cell r="AI449">
            <v>0.01</v>
          </cell>
          <cell r="AJ449">
            <v>0.01</v>
          </cell>
          <cell r="AK449">
            <v>0.01</v>
          </cell>
          <cell r="AL449">
            <v>0.01</v>
          </cell>
          <cell r="AM449">
            <v>0.01</v>
          </cell>
          <cell r="AN449">
            <v>0.01</v>
          </cell>
          <cell r="AO449">
            <v>0.01</v>
          </cell>
          <cell r="AP449">
            <v>0.01</v>
          </cell>
          <cell r="AQ449">
            <v>0.01</v>
          </cell>
          <cell r="AR449">
            <v>0.01</v>
          </cell>
          <cell r="AS449">
            <v>0.01</v>
          </cell>
          <cell r="AT449">
            <v>0.01</v>
          </cell>
          <cell r="AU449">
            <v>0.01</v>
          </cell>
          <cell r="AV449">
            <v>0.01</v>
          </cell>
          <cell r="AW449">
            <v>0.01</v>
          </cell>
          <cell r="AX449">
            <v>0.01</v>
          </cell>
          <cell r="AY449">
            <v>0.01</v>
          </cell>
          <cell r="BB449" t="e">
            <v>#N/A</v>
          </cell>
        </row>
        <row r="450">
          <cell r="A450" t="str">
            <v>EF_N2O_storage_solid_Swine (sows)</v>
          </cell>
          <cell r="B450" t="str">
            <v>-</v>
          </cell>
          <cell r="C450" t="str">
            <v>EF_N2O_storage_solid</v>
          </cell>
          <cell r="D450" t="str">
            <v>N2O-N</v>
          </cell>
          <cell r="E450" t="str">
            <v>Swine (sows)</v>
          </cell>
          <cell r="F450" t="str">
            <v>Fraction TAN</v>
          </cell>
          <cell r="G450" t="str">
            <v>D</v>
          </cell>
          <cell r="H450" t="str">
            <v>-</v>
          </cell>
          <cell r="I450" t="str">
            <v>Table 3.8, 3B, EMEP/EEA Guidebook 2019</v>
          </cell>
          <cell r="K450">
            <v>0.01</v>
          </cell>
          <cell r="L450">
            <v>0.01</v>
          </cell>
          <cell r="M450">
            <v>0.01</v>
          </cell>
          <cell r="N450">
            <v>0.01</v>
          </cell>
          <cell r="O450">
            <v>0.01</v>
          </cell>
          <cell r="P450">
            <v>0.01</v>
          </cell>
          <cell r="Q450">
            <v>0.01</v>
          </cell>
          <cell r="R450">
            <v>0.01</v>
          </cell>
          <cell r="S450">
            <v>0.01</v>
          </cell>
          <cell r="T450">
            <v>0.01</v>
          </cell>
          <cell r="U450">
            <v>0.01</v>
          </cell>
          <cell r="V450">
            <v>0.01</v>
          </cell>
          <cell r="W450">
            <v>0.01</v>
          </cell>
          <cell r="X450">
            <v>0.01</v>
          </cell>
          <cell r="Y450">
            <v>0.01</v>
          </cell>
          <cell r="Z450">
            <v>0.01</v>
          </cell>
          <cell r="AA450">
            <v>0.01</v>
          </cell>
          <cell r="AB450">
            <v>0.01</v>
          </cell>
          <cell r="AC450">
            <v>0.01</v>
          </cell>
          <cell r="AD450">
            <v>0.01</v>
          </cell>
          <cell r="AE450">
            <v>0.01</v>
          </cell>
          <cell r="AF450">
            <v>0.01</v>
          </cell>
          <cell r="AG450">
            <v>0.01</v>
          </cell>
          <cell r="AH450">
            <v>0.01</v>
          </cell>
          <cell r="AI450">
            <v>0.01</v>
          </cell>
          <cell r="AJ450">
            <v>0.01</v>
          </cell>
          <cell r="AK450">
            <v>0.01</v>
          </cell>
          <cell r="AL450">
            <v>0.01</v>
          </cell>
          <cell r="AM450">
            <v>0.01</v>
          </cell>
          <cell r="AN450">
            <v>0.01</v>
          </cell>
          <cell r="AO450">
            <v>0.01</v>
          </cell>
          <cell r="AP450">
            <v>0.01</v>
          </cell>
          <cell r="AQ450">
            <v>0.01</v>
          </cell>
          <cell r="AR450">
            <v>0.01</v>
          </cell>
          <cell r="AS450">
            <v>0.01</v>
          </cell>
          <cell r="AT450">
            <v>0.01</v>
          </cell>
          <cell r="AU450">
            <v>0.01</v>
          </cell>
          <cell r="AV450">
            <v>0.01</v>
          </cell>
          <cell r="AW450">
            <v>0.01</v>
          </cell>
          <cell r="AX450">
            <v>0.01</v>
          </cell>
          <cell r="AY450">
            <v>0.01</v>
          </cell>
          <cell r="BB450" t="e">
            <v>#N/A</v>
          </cell>
        </row>
        <row r="451">
          <cell r="A451" t="str">
            <v>EF_N2O_storage_solid_Buffalo</v>
          </cell>
          <cell r="B451" t="str">
            <v>-</v>
          </cell>
          <cell r="C451" t="str">
            <v>EF_N2O_storage_solid</v>
          </cell>
          <cell r="D451" t="str">
            <v>N2O-N</v>
          </cell>
          <cell r="E451" t="str">
            <v>Buffalo</v>
          </cell>
          <cell r="F451" t="str">
            <v>Fraction TAN</v>
          </cell>
          <cell r="G451" t="str">
            <v>D</v>
          </cell>
          <cell r="H451" t="str">
            <v>-</v>
          </cell>
          <cell r="I451" t="str">
            <v>Table 3.8, 3B, EMEP/EEA Guidebook 2019</v>
          </cell>
          <cell r="K451">
            <v>0.02</v>
          </cell>
          <cell r="L451">
            <v>0.02</v>
          </cell>
          <cell r="M451">
            <v>0.02</v>
          </cell>
          <cell r="N451">
            <v>0.02</v>
          </cell>
          <cell r="O451">
            <v>0.02</v>
          </cell>
          <cell r="P451">
            <v>0.02</v>
          </cell>
          <cell r="Q451">
            <v>0.02</v>
          </cell>
          <cell r="R451">
            <v>0.02</v>
          </cell>
          <cell r="S451">
            <v>0.02</v>
          </cell>
          <cell r="T451">
            <v>0.02</v>
          </cell>
          <cell r="U451">
            <v>0.02</v>
          </cell>
          <cell r="V451">
            <v>0.02</v>
          </cell>
          <cell r="W451">
            <v>0.02</v>
          </cell>
          <cell r="X451">
            <v>0.02</v>
          </cell>
          <cell r="Y451">
            <v>0.02</v>
          </cell>
          <cell r="Z451">
            <v>0.02</v>
          </cell>
          <cell r="AA451">
            <v>0.02</v>
          </cell>
          <cell r="AB451">
            <v>0.02</v>
          </cell>
          <cell r="AC451">
            <v>0.02</v>
          </cell>
          <cell r="AD451">
            <v>0.02</v>
          </cell>
          <cell r="AE451">
            <v>0.02</v>
          </cell>
          <cell r="AF451">
            <v>0.02</v>
          </cell>
          <cell r="AG451">
            <v>0.02</v>
          </cell>
          <cell r="AH451">
            <v>0.02</v>
          </cell>
          <cell r="AI451">
            <v>0.02</v>
          </cell>
          <cell r="AJ451">
            <v>0.02</v>
          </cell>
          <cell r="AK451">
            <v>0.02</v>
          </cell>
          <cell r="AL451">
            <v>0.02</v>
          </cell>
          <cell r="AM451">
            <v>0.02</v>
          </cell>
          <cell r="AN451">
            <v>0.02</v>
          </cell>
          <cell r="AO451">
            <v>0.02</v>
          </cell>
          <cell r="AP451">
            <v>0.02</v>
          </cell>
          <cell r="AQ451">
            <v>0.02</v>
          </cell>
          <cell r="AR451">
            <v>0.02</v>
          </cell>
          <cell r="AS451">
            <v>0.02</v>
          </cell>
          <cell r="AT451">
            <v>0.02</v>
          </cell>
          <cell r="AU451">
            <v>0.02</v>
          </cell>
          <cell r="AV451">
            <v>0.02</v>
          </cell>
          <cell r="AW451">
            <v>0.02</v>
          </cell>
          <cell r="AX451">
            <v>0.02</v>
          </cell>
          <cell r="AY451">
            <v>0.02</v>
          </cell>
          <cell r="BB451" t="e">
            <v>#N/A</v>
          </cell>
        </row>
        <row r="452">
          <cell r="A452" t="str">
            <v>EF_N2O_storage_solid_Goats</v>
          </cell>
          <cell r="B452" t="str">
            <v>-</v>
          </cell>
          <cell r="C452" t="str">
            <v>EF_N2O_storage_solid</v>
          </cell>
          <cell r="D452" t="str">
            <v>N2O-N</v>
          </cell>
          <cell r="E452" t="str">
            <v>Goats</v>
          </cell>
          <cell r="F452" t="str">
            <v>Fraction TAN</v>
          </cell>
          <cell r="G452" t="str">
            <v>D</v>
          </cell>
          <cell r="H452" t="str">
            <v>-</v>
          </cell>
          <cell r="I452" t="str">
            <v>Table 3.8, 3B, EMEP/EEA Guidebook 2019</v>
          </cell>
          <cell r="K452">
            <v>0.02</v>
          </cell>
          <cell r="L452">
            <v>0.02</v>
          </cell>
          <cell r="M452">
            <v>0.02</v>
          </cell>
          <cell r="N452">
            <v>0.02</v>
          </cell>
          <cell r="O452">
            <v>0.02</v>
          </cell>
          <cell r="P452">
            <v>0.02</v>
          </cell>
          <cell r="Q452">
            <v>0.02</v>
          </cell>
          <cell r="R452">
            <v>0.02</v>
          </cell>
          <cell r="S452">
            <v>0.02</v>
          </cell>
          <cell r="T452">
            <v>0.02</v>
          </cell>
          <cell r="U452">
            <v>0.02</v>
          </cell>
          <cell r="V452">
            <v>0.02</v>
          </cell>
          <cell r="W452">
            <v>0.02</v>
          </cell>
          <cell r="X452">
            <v>0.02</v>
          </cell>
          <cell r="Y452">
            <v>0.02</v>
          </cell>
          <cell r="Z452">
            <v>0.02</v>
          </cell>
          <cell r="AA452">
            <v>0.02</v>
          </cell>
          <cell r="AB452">
            <v>0.02</v>
          </cell>
          <cell r="AC452">
            <v>0.02</v>
          </cell>
          <cell r="AD452">
            <v>0.02</v>
          </cell>
          <cell r="AE452">
            <v>0.02</v>
          </cell>
          <cell r="AF452">
            <v>0.02</v>
          </cell>
          <cell r="AG452">
            <v>0.02</v>
          </cell>
          <cell r="AH452">
            <v>0.02</v>
          </cell>
          <cell r="AI452">
            <v>0.02</v>
          </cell>
          <cell r="AJ452">
            <v>0.02</v>
          </cell>
          <cell r="AK452">
            <v>0.02</v>
          </cell>
          <cell r="AL452">
            <v>0.02</v>
          </cell>
          <cell r="AM452">
            <v>0.02</v>
          </cell>
          <cell r="AN452">
            <v>0.02</v>
          </cell>
          <cell r="AO452">
            <v>0.02</v>
          </cell>
          <cell r="AP452">
            <v>0.02</v>
          </cell>
          <cell r="AQ452">
            <v>0.02</v>
          </cell>
          <cell r="AR452">
            <v>0.02</v>
          </cell>
          <cell r="AS452">
            <v>0.02</v>
          </cell>
          <cell r="AT452">
            <v>0.02</v>
          </cell>
          <cell r="AU452">
            <v>0.02</v>
          </cell>
          <cell r="AV452">
            <v>0.02</v>
          </cell>
          <cell r="AW452">
            <v>0.02</v>
          </cell>
          <cell r="AX452">
            <v>0.02</v>
          </cell>
          <cell r="AY452">
            <v>0.02</v>
          </cell>
          <cell r="BB452" t="e">
            <v>#N/A</v>
          </cell>
        </row>
        <row r="453">
          <cell r="A453" t="str">
            <v>EF_N2O_storage_solid_Horses</v>
          </cell>
          <cell r="B453" t="str">
            <v>-</v>
          </cell>
          <cell r="C453" t="str">
            <v>EF_N2O_storage_solid</v>
          </cell>
          <cell r="D453" t="str">
            <v>N2O-N</v>
          </cell>
          <cell r="E453" t="str">
            <v>Horses</v>
          </cell>
          <cell r="F453" t="str">
            <v>Fraction TAN</v>
          </cell>
          <cell r="G453" t="str">
            <v>D</v>
          </cell>
          <cell r="H453" t="str">
            <v>-</v>
          </cell>
          <cell r="I453" t="str">
            <v>Table 3.8, 3B, EMEP/EEA Guidebook 2019</v>
          </cell>
          <cell r="K453">
            <v>0.02</v>
          </cell>
          <cell r="L453">
            <v>0.02</v>
          </cell>
          <cell r="M453">
            <v>0.02</v>
          </cell>
          <cell r="N453">
            <v>0.02</v>
          </cell>
          <cell r="O453">
            <v>0.02</v>
          </cell>
          <cell r="P453">
            <v>0.02</v>
          </cell>
          <cell r="Q453">
            <v>0.02</v>
          </cell>
          <cell r="R453">
            <v>0.02</v>
          </cell>
          <cell r="S453">
            <v>0.02</v>
          </cell>
          <cell r="T453">
            <v>0.02</v>
          </cell>
          <cell r="U453">
            <v>0.02</v>
          </cell>
          <cell r="V453">
            <v>0.02</v>
          </cell>
          <cell r="W453">
            <v>0.02</v>
          </cell>
          <cell r="X453">
            <v>0.02</v>
          </cell>
          <cell r="Y453">
            <v>0.02</v>
          </cell>
          <cell r="Z453">
            <v>0.02</v>
          </cell>
          <cell r="AA453">
            <v>0.02</v>
          </cell>
          <cell r="AB453">
            <v>0.02</v>
          </cell>
          <cell r="AC453">
            <v>0.02</v>
          </cell>
          <cell r="AD453">
            <v>0.02</v>
          </cell>
          <cell r="AE453">
            <v>0.02</v>
          </cell>
          <cell r="AF453">
            <v>0.02</v>
          </cell>
          <cell r="AG453">
            <v>0.02</v>
          </cell>
          <cell r="AH453">
            <v>0.02</v>
          </cell>
          <cell r="AI453">
            <v>0.02</v>
          </cell>
          <cell r="AJ453">
            <v>0.02</v>
          </cell>
          <cell r="AK453">
            <v>0.02</v>
          </cell>
          <cell r="AL453">
            <v>0.02</v>
          </cell>
          <cell r="AM453">
            <v>0.02</v>
          </cell>
          <cell r="AN453">
            <v>0.02</v>
          </cell>
          <cell r="AO453">
            <v>0.02</v>
          </cell>
          <cell r="AP453">
            <v>0.02</v>
          </cell>
          <cell r="AQ453">
            <v>0.02</v>
          </cell>
          <cell r="AR453">
            <v>0.02</v>
          </cell>
          <cell r="AS453">
            <v>0.02</v>
          </cell>
          <cell r="AT453">
            <v>0.02</v>
          </cell>
          <cell r="AU453">
            <v>0.02</v>
          </cell>
          <cell r="AV453">
            <v>0.02</v>
          </cell>
          <cell r="AW453">
            <v>0.02</v>
          </cell>
          <cell r="AX453">
            <v>0.02</v>
          </cell>
          <cell r="AY453">
            <v>0.02</v>
          </cell>
          <cell r="BB453" t="e">
            <v>#N/A</v>
          </cell>
        </row>
        <row r="454">
          <cell r="A454" t="str">
            <v>EF_N2O_storage_solid_Mules and asses</v>
          </cell>
          <cell r="B454" t="str">
            <v>-</v>
          </cell>
          <cell r="C454" t="str">
            <v>EF_N2O_storage_solid</v>
          </cell>
          <cell r="D454" t="str">
            <v>N2O-N</v>
          </cell>
          <cell r="E454" t="str">
            <v>Mules and asses</v>
          </cell>
          <cell r="F454" t="str">
            <v>Fraction TAN</v>
          </cell>
          <cell r="G454" t="str">
            <v>D</v>
          </cell>
          <cell r="H454" t="str">
            <v>-</v>
          </cell>
          <cell r="I454" t="str">
            <v>Table 3.8, 3B, EMEP/EEA Guidebook 2019</v>
          </cell>
          <cell r="K454">
            <v>0.02</v>
          </cell>
          <cell r="L454">
            <v>0.02</v>
          </cell>
          <cell r="M454">
            <v>0.02</v>
          </cell>
          <cell r="N454">
            <v>0.02</v>
          </cell>
          <cell r="O454">
            <v>0.02</v>
          </cell>
          <cell r="P454">
            <v>0.02</v>
          </cell>
          <cell r="Q454">
            <v>0.02</v>
          </cell>
          <cell r="R454">
            <v>0.02</v>
          </cell>
          <cell r="S454">
            <v>0.02</v>
          </cell>
          <cell r="T454">
            <v>0.02</v>
          </cell>
          <cell r="U454">
            <v>0.02</v>
          </cell>
          <cell r="V454">
            <v>0.02</v>
          </cell>
          <cell r="W454">
            <v>0.02</v>
          </cell>
          <cell r="X454">
            <v>0.02</v>
          </cell>
          <cell r="Y454">
            <v>0.02</v>
          </cell>
          <cell r="Z454">
            <v>0.02</v>
          </cell>
          <cell r="AA454">
            <v>0.02</v>
          </cell>
          <cell r="AB454">
            <v>0.02</v>
          </cell>
          <cell r="AC454">
            <v>0.02</v>
          </cell>
          <cell r="AD454">
            <v>0.02</v>
          </cell>
          <cell r="AE454">
            <v>0.02</v>
          </cell>
          <cell r="AF454">
            <v>0.02</v>
          </cell>
          <cell r="AG454">
            <v>0.02</v>
          </cell>
          <cell r="AH454">
            <v>0.02</v>
          </cell>
          <cell r="AI454">
            <v>0.02</v>
          </cell>
          <cell r="AJ454">
            <v>0.02</v>
          </cell>
          <cell r="AK454">
            <v>0.02</v>
          </cell>
          <cell r="AL454">
            <v>0.02</v>
          </cell>
          <cell r="AM454">
            <v>0.02</v>
          </cell>
          <cell r="AN454">
            <v>0.02</v>
          </cell>
          <cell r="AO454">
            <v>0.02</v>
          </cell>
          <cell r="AP454">
            <v>0.02</v>
          </cell>
          <cell r="AQ454">
            <v>0.02</v>
          </cell>
          <cell r="AR454">
            <v>0.02</v>
          </cell>
          <cell r="AS454">
            <v>0.02</v>
          </cell>
          <cell r="AT454">
            <v>0.02</v>
          </cell>
          <cell r="AU454">
            <v>0.02</v>
          </cell>
          <cell r="AV454">
            <v>0.02</v>
          </cell>
          <cell r="AW454">
            <v>0.02</v>
          </cell>
          <cell r="AX454">
            <v>0.02</v>
          </cell>
          <cell r="AY454">
            <v>0.02</v>
          </cell>
          <cell r="BB454" t="e">
            <v>#N/A</v>
          </cell>
        </row>
        <row r="455">
          <cell r="A455" t="str">
            <v>EF_N2O_storage_solid_Laying hens</v>
          </cell>
          <cell r="B455" t="str">
            <v>-</v>
          </cell>
          <cell r="C455" t="str">
            <v>EF_N2O_storage_solid</v>
          </cell>
          <cell r="D455" t="str">
            <v>N2O-N</v>
          </cell>
          <cell r="E455" t="str">
            <v>Laying hens</v>
          </cell>
          <cell r="F455" t="str">
            <v>Fraction TAN</v>
          </cell>
          <cell r="G455" t="str">
            <v>D</v>
          </cell>
          <cell r="H455" t="str">
            <v>-</v>
          </cell>
          <cell r="I455" t="str">
            <v>Table 3.8, 3B, EMEP/EEA Guidebook 2019</v>
          </cell>
          <cell r="K455">
            <v>2E-3</v>
          </cell>
          <cell r="L455">
            <v>2E-3</v>
          </cell>
          <cell r="M455">
            <v>2E-3</v>
          </cell>
          <cell r="N455">
            <v>2E-3</v>
          </cell>
          <cell r="O455">
            <v>2E-3</v>
          </cell>
          <cell r="P455">
            <v>2E-3</v>
          </cell>
          <cell r="Q455">
            <v>2E-3</v>
          </cell>
          <cell r="R455">
            <v>2E-3</v>
          </cell>
          <cell r="S455">
            <v>2E-3</v>
          </cell>
          <cell r="T455">
            <v>2E-3</v>
          </cell>
          <cell r="U455">
            <v>2E-3</v>
          </cell>
          <cell r="V455">
            <v>2E-3</v>
          </cell>
          <cell r="W455">
            <v>2E-3</v>
          </cell>
          <cell r="X455">
            <v>2E-3</v>
          </cell>
          <cell r="Y455">
            <v>2E-3</v>
          </cell>
          <cell r="Z455">
            <v>2E-3</v>
          </cell>
          <cell r="AA455">
            <v>2E-3</v>
          </cell>
          <cell r="AB455">
            <v>2E-3</v>
          </cell>
          <cell r="AC455">
            <v>2E-3</v>
          </cell>
          <cell r="AD455">
            <v>2E-3</v>
          </cell>
          <cell r="AE455">
            <v>2E-3</v>
          </cell>
          <cell r="AF455">
            <v>2E-3</v>
          </cell>
          <cell r="AG455">
            <v>2E-3</v>
          </cell>
          <cell r="AH455">
            <v>2E-3</v>
          </cell>
          <cell r="AI455">
            <v>2E-3</v>
          </cell>
          <cell r="AJ455">
            <v>2E-3</v>
          </cell>
          <cell r="AK455">
            <v>2E-3</v>
          </cell>
          <cell r="AL455">
            <v>2E-3</v>
          </cell>
          <cell r="AM455">
            <v>2E-3</v>
          </cell>
          <cell r="AN455">
            <v>2E-3</v>
          </cell>
          <cell r="AO455">
            <v>2E-3</v>
          </cell>
          <cell r="AP455">
            <v>2E-3</v>
          </cell>
          <cell r="AQ455">
            <v>2E-3</v>
          </cell>
          <cell r="AR455">
            <v>2E-3</v>
          </cell>
          <cell r="AS455">
            <v>2E-3</v>
          </cell>
          <cell r="AT455">
            <v>2E-3</v>
          </cell>
          <cell r="AU455">
            <v>2E-3</v>
          </cell>
          <cell r="AV455">
            <v>2E-3</v>
          </cell>
          <cell r="AW455">
            <v>2E-3</v>
          </cell>
          <cell r="AX455">
            <v>2E-3</v>
          </cell>
          <cell r="AY455">
            <v>2E-3</v>
          </cell>
          <cell r="BB455" t="e">
            <v>#N/A</v>
          </cell>
        </row>
        <row r="456">
          <cell r="A456" t="str">
            <v>EF_N2O_storage_solid_Broilers</v>
          </cell>
          <cell r="B456" t="str">
            <v>-</v>
          </cell>
          <cell r="C456" t="str">
            <v>EF_N2O_storage_solid</v>
          </cell>
          <cell r="D456" t="str">
            <v>N2O-N</v>
          </cell>
          <cell r="E456" t="str">
            <v>Broilers</v>
          </cell>
          <cell r="F456" t="str">
            <v>Fraction TAN</v>
          </cell>
          <cell r="G456" t="str">
            <v>D</v>
          </cell>
          <cell r="H456" t="str">
            <v>-</v>
          </cell>
          <cell r="I456" t="str">
            <v>Table 3.8, 3B, EMEP/EEA Guidebook 2019</v>
          </cell>
          <cell r="K456">
            <v>2E-3</v>
          </cell>
          <cell r="L456">
            <v>2E-3</v>
          </cell>
          <cell r="M456">
            <v>2E-3</v>
          </cell>
          <cell r="N456">
            <v>2E-3</v>
          </cell>
          <cell r="O456">
            <v>2E-3</v>
          </cell>
          <cell r="P456">
            <v>2E-3</v>
          </cell>
          <cell r="Q456">
            <v>2E-3</v>
          </cell>
          <cell r="R456">
            <v>2E-3</v>
          </cell>
          <cell r="S456">
            <v>2E-3</v>
          </cell>
          <cell r="T456">
            <v>2E-3</v>
          </cell>
          <cell r="U456">
            <v>2E-3</v>
          </cell>
          <cell r="V456">
            <v>2E-3</v>
          </cell>
          <cell r="W456">
            <v>2E-3</v>
          </cell>
          <cell r="X456">
            <v>2E-3</v>
          </cell>
          <cell r="Y456">
            <v>2E-3</v>
          </cell>
          <cell r="Z456">
            <v>2E-3</v>
          </cell>
          <cell r="AA456">
            <v>2E-3</v>
          </cell>
          <cell r="AB456">
            <v>2E-3</v>
          </cell>
          <cell r="AC456">
            <v>2E-3</v>
          </cell>
          <cell r="AD456">
            <v>2E-3</v>
          </cell>
          <cell r="AE456">
            <v>2E-3</v>
          </cell>
          <cell r="AF456">
            <v>2E-3</v>
          </cell>
          <cell r="AG456">
            <v>2E-3</v>
          </cell>
          <cell r="AH456">
            <v>2E-3</v>
          </cell>
          <cell r="AI456">
            <v>2E-3</v>
          </cell>
          <cell r="AJ456">
            <v>2E-3</v>
          </cell>
          <cell r="AK456">
            <v>2E-3</v>
          </cell>
          <cell r="AL456">
            <v>2E-3</v>
          </cell>
          <cell r="AM456">
            <v>2E-3</v>
          </cell>
          <cell r="AN456">
            <v>2E-3</v>
          </cell>
          <cell r="AO456">
            <v>2E-3</v>
          </cell>
          <cell r="AP456">
            <v>2E-3</v>
          </cell>
          <cell r="AQ456">
            <v>2E-3</v>
          </cell>
          <cell r="AR456">
            <v>2E-3</v>
          </cell>
          <cell r="AS456">
            <v>2E-3</v>
          </cell>
          <cell r="AT456">
            <v>2E-3</v>
          </cell>
          <cell r="AU456">
            <v>2E-3</v>
          </cell>
          <cell r="AV456">
            <v>2E-3</v>
          </cell>
          <cell r="AW456">
            <v>2E-3</v>
          </cell>
          <cell r="AX456">
            <v>2E-3</v>
          </cell>
          <cell r="AY456">
            <v>2E-3</v>
          </cell>
          <cell r="BB456" t="e">
            <v>#N/A</v>
          </cell>
        </row>
        <row r="457">
          <cell r="A457" t="str">
            <v>EF_N2O_storage_solid_Turkeys</v>
          </cell>
          <cell r="B457" t="str">
            <v>-</v>
          </cell>
          <cell r="C457" t="str">
            <v>EF_N2O_storage_solid</v>
          </cell>
          <cell r="D457" t="str">
            <v>N2O-N</v>
          </cell>
          <cell r="E457" t="str">
            <v>Turkeys</v>
          </cell>
          <cell r="F457" t="str">
            <v>Fraction TAN</v>
          </cell>
          <cell r="G457" t="str">
            <v>D</v>
          </cell>
          <cell r="H457" t="str">
            <v>-</v>
          </cell>
          <cell r="I457" t="str">
            <v>Table 3.8, 3B, EMEP/EEA Guidebook 2019</v>
          </cell>
          <cell r="K457">
            <v>2E-3</v>
          </cell>
          <cell r="L457">
            <v>2E-3</v>
          </cell>
          <cell r="M457">
            <v>2E-3</v>
          </cell>
          <cell r="N457">
            <v>2E-3</v>
          </cell>
          <cell r="O457">
            <v>2E-3</v>
          </cell>
          <cell r="P457">
            <v>2E-3</v>
          </cell>
          <cell r="Q457">
            <v>2E-3</v>
          </cell>
          <cell r="R457">
            <v>2E-3</v>
          </cell>
          <cell r="S457">
            <v>2E-3</v>
          </cell>
          <cell r="T457">
            <v>2E-3</v>
          </cell>
          <cell r="U457">
            <v>2E-3</v>
          </cell>
          <cell r="V457">
            <v>2E-3</v>
          </cell>
          <cell r="W457">
            <v>2E-3</v>
          </cell>
          <cell r="X457">
            <v>2E-3</v>
          </cell>
          <cell r="Y457">
            <v>2E-3</v>
          </cell>
          <cell r="Z457">
            <v>2E-3</v>
          </cell>
          <cell r="AA457">
            <v>2E-3</v>
          </cell>
          <cell r="AB457">
            <v>2E-3</v>
          </cell>
          <cell r="AC457">
            <v>2E-3</v>
          </cell>
          <cell r="AD457">
            <v>2E-3</v>
          </cell>
          <cell r="AE457">
            <v>2E-3</v>
          </cell>
          <cell r="AF457">
            <v>2E-3</v>
          </cell>
          <cell r="AG457">
            <v>2E-3</v>
          </cell>
          <cell r="AH457">
            <v>2E-3</v>
          </cell>
          <cell r="AI457">
            <v>2E-3</v>
          </cell>
          <cell r="AJ457">
            <v>2E-3</v>
          </cell>
          <cell r="AK457">
            <v>2E-3</v>
          </cell>
          <cell r="AL457">
            <v>2E-3</v>
          </cell>
          <cell r="AM457">
            <v>2E-3</v>
          </cell>
          <cell r="AN457">
            <v>2E-3</v>
          </cell>
          <cell r="AO457">
            <v>2E-3</v>
          </cell>
          <cell r="AP457">
            <v>2E-3</v>
          </cell>
          <cell r="AQ457">
            <v>2E-3</v>
          </cell>
          <cell r="AR457">
            <v>2E-3</v>
          </cell>
          <cell r="AS457">
            <v>2E-3</v>
          </cell>
          <cell r="AT457">
            <v>2E-3</v>
          </cell>
          <cell r="AU457">
            <v>2E-3</v>
          </cell>
          <cell r="AV457">
            <v>2E-3</v>
          </cell>
          <cell r="AW457">
            <v>2E-3</v>
          </cell>
          <cell r="AX457">
            <v>2E-3</v>
          </cell>
          <cell r="AY457">
            <v>2E-3</v>
          </cell>
          <cell r="BB457" t="e">
            <v>#N/A</v>
          </cell>
        </row>
        <row r="458">
          <cell r="A458" t="str">
            <v>EF_N2O_storage_solid_Other poultry (ducks)</v>
          </cell>
          <cell r="B458" t="str">
            <v>-</v>
          </cell>
          <cell r="C458" t="str">
            <v>EF_N2O_storage_solid</v>
          </cell>
          <cell r="D458" t="str">
            <v>N2O-N</v>
          </cell>
          <cell r="E458" t="str">
            <v>Other poultry (ducks)</v>
          </cell>
          <cell r="F458" t="str">
            <v>Fraction TAN</v>
          </cell>
          <cell r="G458" t="str">
            <v>D</v>
          </cell>
          <cell r="H458" t="str">
            <v>-</v>
          </cell>
          <cell r="I458" t="str">
            <v>Table 3.8, 3B, EMEP/EEA Guidebook 2019</v>
          </cell>
          <cell r="K458">
            <v>2E-3</v>
          </cell>
          <cell r="L458">
            <v>2E-3</v>
          </cell>
          <cell r="M458">
            <v>2E-3</v>
          </cell>
          <cell r="N458">
            <v>2E-3</v>
          </cell>
          <cell r="O458">
            <v>2E-3</v>
          </cell>
          <cell r="P458">
            <v>2E-3</v>
          </cell>
          <cell r="Q458">
            <v>2E-3</v>
          </cell>
          <cell r="R458">
            <v>2E-3</v>
          </cell>
          <cell r="S458">
            <v>2E-3</v>
          </cell>
          <cell r="T458">
            <v>2E-3</v>
          </cell>
          <cell r="U458">
            <v>2E-3</v>
          </cell>
          <cell r="V458">
            <v>2E-3</v>
          </cell>
          <cell r="W458">
            <v>2E-3</v>
          </cell>
          <cell r="X458">
            <v>2E-3</v>
          </cell>
          <cell r="Y458">
            <v>2E-3</v>
          </cell>
          <cell r="Z458">
            <v>2E-3</v>
          </cell>
          <cell r="AA458">
            <v>2E-3</v>
          </cell>
          <cell r="AB458">
            <v>2E-3</v>
          </cell>
          <cell r="AC458">
            <v>2E-3</v>
          </cell>
          <cell r="AD458">
            <v>2E-3</v>
          </cell>
          <cell r="AE458">
            <v>2E-3</v>
          </cell>
          <cell r="AF458">
            <v>2E-3</v>
          </cell>
          <cell r="AG458">
            <v>2E-3</v>
          </cell>
          <cell r="AH458">
            <v>2E-3</v>
          </cell>
          <cell r="AI458">
            <v>2E-3</v>
          </cell>
          <cell r="AJ458">
            <v>2E-3</v>
          </cell>
          <cell r="AK458">
            <v>2E-3</v>
          </cell>
          <cell r="AL458">
            <v>2E-3</v>
          </cell>
          <cell r="AM458">
            <v>2E-3</v>
          </cell>
          <cell r="AN458">
            <v>2E-3</v>
          </cell>
          <cell r="AO458">
            <v>2E-3</v>
          </cell>
          <cell r="AP458">
            <v>2E-3</v>
          </cell>
          <cell r="AQ458">
            <v>2E-3</v>
          </cell>
          <cell r="AR458">
            <v>2E-3</v>
          </cell>
          <cell r="AS458">
            <v>2E-3</v>
          </cell>
          <cell r="AT458">
            <v>2E-3</v>
          </cell>
          <cell r="AU458">
            <v>2E-3</v>
          </cell>
          <cell r="AV458">
            <v>2E-3</v>
          </cell>
          <cell r="AW458">
            <v>2E-3</v>
          </cell>
          <cell r="AX458">
            <v>2E-3</v>
          </cell>
          <cell r="AY458">
            <v>2E-3</v>
          </cell>
          <cell r="BB458" t="e">
            <v>#N/A</v>
          </cell>
        </row>
        <row r="459">
          <cell r="A459" t="str">
            <v>EF_N2O_storage_solid_Other poultry (geese)</v>
          </cell>
          <cell r="B459" t="str">
            <v>-</v>
          </cell>
          <cell r="C459" t="str">
            <v>EF_N2O_storage_solid</v>
          </cell>
          <cell r="D459" t="str">
            <v>N2O-N</v>
          </cell>
          <cell r="E459" t="str">
            <v>Other poultry (geese)</v>
          </cell>
          <cell r="F459" t="str">
            <v>Fraction TAN</v>
          </cell>
          <cell r="G459" t="str">
            <v>D</v>
          </cell>
          <cell r="H459" t="str">
            <v>-</v>
          </cell>
          <cell r="I459" t="str">
            <v>Table 3.8, 3B, EMEP/EEA Guidebook 2019</v>
          </cell>
          <cell r="K459">
            <v>2E-3</v>
          </cell>
          <cell r="L459">
            <v>2E-3</v>
          </cell>
          <cell r="M459">
            <v>2E-3</v>
          </cell>
          <cell r="N459">
            <v>2E-3</v>
          </cell>
          <cell r="O459">
            <v>2E-3</v>
          </cell>
          <cell r="P459">
            <v>2E-3</v>
          </cell>
          <cell r="Q459">
            <v>2E-3</v>
          </cell>
          <cell r="R459">
            <v>2E-3</v>
          </cell>
          <cell r="S459">
            <v>2E-3</v>
          </cell>
          <cell r="T459">
            <v>2E-3</v>
          </cell>
          <cell r="U459">
            <v>2E-3</v>
          </cell>
          <cell r="V459">
            <v>2E-3</v>
          </cell>
          <cell r="W459">
            <v>2E-3</v>
          </cell>
          <cell r="X459">
            <v>2E-3</v>
          </cell>
          <cell r="Y459">
            <v>2E-3</v>
          </cell>
          <cell r="Z459">
            <v>2E-3</v>
          </cell>
          <cell r="AA459">
            <v>2E-3</v>
          </cell>
          <cell r="AB459">
            <v>2E-3</v>
          </cell>
          <cell r="AC459">
            <v>2E-3</v>
          </cell>
          <cell r="AD459">
            <v>2E-3</v>
          </cell>
          <cell r="AE459">
            <v>2E-3</v>
          </cell>
          <cell r="AF459">
            <v>2E-3</v>
          </cell>
          <cell r="AG459">
            <v>2E-3</v>
          </cell>
          <cell r="AH459">
            <v>2E-3</v>
          </cell>
          <cell r="AI459">
            <v>2E-3</v>
          </cell>
          <cell r="AJ459">
            <v>2E-3</v>
          </cell>
          <cell r="AK459">
            <v>2E-3</v>
          </cell>
          <cell r="AL459">
            <v>2E-3</v>
          </cell>
          <cell r="AM459">
            <v>2E-3</v>
          </cell>
          <cell r="AN459">
            <v>2E-3</v>
          </cell>
          <cell r="AO459">
            <v>2E-3</v>
          </cell>
          <cell r="AP459">
            <v>2E-3</v>
          </cell>
          <cell r="AQ459">
            <v>2E-3</v>
          </cell>
          <cell r="AR459">
            <v>2E-3</v>
          </cell>
          <cell r="AS459">
            <v>2E-3</v>
          </cell>
          <cell r="AT459">
            <v>2E-3</v>
          </cell>
          <cell r="AU459">
            <v>2E-3</v>
          </cell>
          <cell r="AV459">
            <v>2E-3</v>
          </cell>
          <cell r="AW459">
            <v>2E-3</v>
          </cell>
          <cell r="AX459">
            <v>2E-3</v>
          </cell>
          <cell r="AY459">
            <v>2E-3</v>
          </cell>
          <cell r="BB459" t="e">
            <v>#N/A</v>
          </cell>
        </row>
        <row r="460">
          <cell r="A460" t="str">
            <v>EF_N2O_storage_solid_Other animals (fur animals)</v>
          </cell>
          <cell r="B460" t="str">
            <v>-</v>
          </cell>
          <cell r="C460" t="str">
            <v>EF_N2O_storage_solid</v>
          </cell>
          <cell r="D460" t="str">
            <v>N2O-N</v>
          </cell>
          <cell r="E460" t="str">
            <v>Other animals (fur animals)</v>
          </cell>
          <cell r="F460" t="str">
            <v>Fraction TAN</v>
          </cell>
          <cell r="G460" t="str">
            <v>D</v>
          </cell>
          <cell r="H460" t="str">
            <v>-</v>
          </cell>
          <cell r="I460" t="str">
            <v>No default available from the Guidebook, same value as cattle/sheep/swine/buffalo/goats/horses applied</v>
          </cell>
          <cell r="K460">
            <v>0.02</v>
          </cell>
          <cell r="L460">
            <v>0.02</v>
          </cell>
          <cell r="M460">
            <v>0.02</v>
          </cell>
          <cell r="N460">
            <v>0.02</v>
          </cell>
          <cell r="O460">
            <v>0.02</v>
          </cell>
          <cell r="P460">
            <v>0.02</v>
          </cell>
          <cell r="Q460">
            <v>0.02</v>
          </cell>
          <cell r="R460">
            <v>0.02</v>
          </cell>
          <cell r="S460">
            <v>0.02</v>
          </cell>
          <cell r="T460">
            <v>0.02</v>
          </cell>
          <cell r="U460">
            <v>0.02</v>
          </cell>
          <cell r="V460">
            <v>0.02</v>
          </cell>
          <cell r="W460">
            <v>0.02</v>
          </cell>
          <cell r="X460">
            <v>0.02</v>
          </cell>
          <cell r="Y460">
            <v>0.02</v>
          </cell>
          <cell r="Z460">
            <v>0.02</v>
          </cell>
          <cell r="AA460">
            <v>0.02</v>
          </cell>
          <cell r="AB460">
            <v>0.02</v>
          </cell>
          <cell r="AC460">
            <v>0.02</v>
          </cell>
          <cell r="AD460">
            <v>0.02</v>
          </cell>
          <cell r="AE460">
            <v>0.02</v>
          </cell>
          <cell r="AF460">
            <v>0.02</v>
          </cell>
          <cell r="AG460">
            <v>0.02</v>
          </cell>
          <cell r="AH460">
            <v>0.02</v>
          </cell>
          <cell r="AI460">
            <v>0.02</v>
          </cell>
          <cell r="AJ460">
            <v>0.02</v>
          </cell>
          <cell r="AK460">
            <v>0.02</v>
          </cell>
          <cell r="AL460">
            <v>0.02</v>
          </cell>
          <cell r="AM460">
            <v>0.02</v>
          </cell>
          <cell r="AN460">
            <v>0.02</v>
          </cell>
          <cell r="AO460">
            <v>0.02</v>
          </cell>
          <cell r="AP460">
            <v>0.02</v>
          </cell>
          <cell r="AQ460">
            <v>0.02</v>
          </cell>
          <cell r="AR460">
            <v>0.02</v>
          </cell>
          <cell r="AS460">
            <v>0.02</v>
          </cell>
          <cell r="AT460">
            <v>0.02</v>
          </cell>
          <cell r="AU460">
            <v>0.02</v>
          </cell>
          <cell r="AV460">
            <v>0.02</v>
          </cell>
          <cell r="AW460">
            <v>0.02</v>
          </cell>
          <cell r="AX460">
            <v>0.02</v>
          </cell>
          <cell r="AY460">
            <v>0.02</v>
          </cell>
          <cell r="BB460" t="e">
            <v>#N/A</v>
          </cell>
        </row>
        <row r="461">
          <cell r="A461" t="str">
            <v xml:space="preserve">TAN immobilised in organic matter (fimm) </v>
          </cell>
        </row>
        <row r="462">
          <cell r="A462" t="str">
            <v>fimm_Dairy cattle</v>
          </cell>
          <cell r="B462" t="str">
            <v>-</v>
          </cell>
          <cell r="C462" t="str">
            <v>fimm</v>
          </cell>
          <cell r="D462" t="str">
            <v>N</v>
          </cell>
          <cell r="E462" t="str">
            <v>Dairy cattle</v>
          </cell>
          <cell r="F462" t="str">
            <v>kg N/kg straw</v>
          </cell>
          <cell r="G462" t="str">
            <v>D</v>
          </cell>
          <cell r="H462" t="str">
            <v>-</v>
          </cell>
          <cell r="I462" t="str">
            <v>3B EMEP/EEA Guidebook 2019, Step 7 (Webb and Misselbrook, 2004)</v>
          </cell>
          <cell r="K462">
            <v>5.0000000000000001E-3</v>
          </cell>
          <cell r="L462">
            <v>5.0000000000000001E-3</v>
          </cell>
          <cell r="M462">
            <v>5.0000000000000001E-3</v>
          </cell>
          <cell r="N462">
            <v>5.0000000000000001E-3</v>
          </cell>
          <cell r="O462">
            <v>5.0000000000000001E-3</v>
          </cell>
          <cell r="P462">
            <v>5.0000000000000001E-3</v>
          </cell>
          <cell r="Q462">
            <v>5.0000000000000001E-3</v>
          </cell>
          <cell r="R462">
            <v>5.0000000000000001E-3</v>
          </cell>
          <cell r="S462">
            <v>5.0000000000000001E-3</v>
          </cell>
          <cell r="T462">
            <v>5.0000000000000001E-3</v>
          </cell>
          <cell r="U462">
            <v>5.0000000000000001E-3</v>
          </cell>
          <cell r="V462">
            <v>5.0000000000000001E-3</v>
          </cell>
          <cell r="W462">
            <v>5.0000000000000001E-3</v>
          </cell>
          <cell r="X462">
            <v>5.0000000000000001E-3</v>
          </cell>
          <cell r="Y462">
            <v>5.0000000000000001E-3</v>
          </cell>
          <cell r="Z462">
            <v>5.0000000000000001E-3</v>
          </cell>
          <cell r="AA462">
            <v>5.0000000000000001E-3</v>
          </cell>
          <cell r="AB462">
            <v>5.0000000000000001E-3</v>
          </cell>
          <cell r="AC462">
            <v>5.0000000000000001E-3</v>
          </cell>
          <cell r="AD462">
            <v>5.0000000000000001E-3</v>
          </cell>
          <cell r="AE462">
            <v>5.0000000000000001E-3</v>
          </cell>
          <cell r="AF462">
            <v>5.0000000000000001E-3</v>
          </cell>
          <cell r="AG462">
            <v>5.0000000000000001E-3</v>
          </cell>
          <cell r="AH462">
            <v>5.0000000000000001E-3</v>
          </cell>
          <cell r="AI462">
            <v>5.0000000000000001E-3</v>
          </cell>
          <cell r="AJ462">
            <v>5.0000000000000001E-3</v>
          </cell>
          <cell r="AK462">
            <v>5.0000000000000001E-3</v>
          </cell>
          <cell r="AL462">
            <v>5.0000000000000001E-3</v>
          </cell>
          <cell r="AM462">
            <v>5.0000000000000001E-3</v>
          </cell>
          <cell r="AN462">
            <v>5.0000000000000001E-3</v>
          </cell>
          <cell r="AO462">
            <v>5.0000000000000001E-3</v>
          </cell>
          <cell r="AP462">
            <v>5.0000000000000001E-3</v>
          </cell>
          <cell r="AQ462">
            <v>5.0000000000000001E-3</v>
          </cell>
          <cell r="AR462">
            <v>5.0000000000000001E-3</v>
          </cell>
          <cell r="AS462">
            <v>5.0000000000000001E-3</v>
          </cell>
          <cell r="AT462">
            <v>5.0000000000000001E-3</v>
          </cell>
          <cell r="AU462">
            <v>5.0000000000000001E-3</v>
          </cell>
          <cell r="AV462">
            <v>5.0000000000000001E-3</v>
          </cell>
          <cell r="AW462">
            <v>5.0000000000000001E-3</v>
          </cell>
          <cell r="AX462">
            <v>5.0000000000000001E-3</v>
          </cell>
          <cell r="AY462">
            <v>5.0000000000000001E-3</v>
          </cell>
          <cell r="BB462" t="e">
            <v>#N/A</v>
          </cell>
        </row>
        <row r="463">
          <cell r="A463" t="str">
            <v>fimm_Non-dairy cattle</v>
          </cell>
          <cell r="B463" t="str">
            <v>-</v>
          </cell>
          <cell r="C463" t="str">
            <v>fimm</v>
          </cell>
          <cell r="D463" t="str">
            <v>N</v>
          </cell>
          <cell r="E463" t="str">
            <v>Non-dairy cattle</v>
          </cell>
          <cell r="F463" t="str">
            <v>kg N/kg straw</v>
          </cell>
          <cell r="G463" t="str">
            <v>D</v>
          </cell>
          <cell r="H463" t="str">
            <v>-</v>
          </cell>
          <cell r="I463" t="str">
            <v>3B EMEP/EEA Guidebook 2019, Step 7 (Webb and Misselbrook, 2004)</v>
          </cell>
          <cell r="K463">
            <v>6.7000000000000002E-3</v>
          </cell>
          <cell r="L463">
            <v>6.7000000000000002E-3</v>
          </cell>
          <cell r="M463">
            <v>6.7000000000000002E-3</v>
          </cell>
          <cell r="N463">
            <v>6.7000000000000002E-3</v>
          </cell>
          <cell r="O463">
            <v>6.7000000000000002E-3</v>
          </cell>
          <cell r="P463">
            <v>6.7000000000000002E-3</v>
          </cell>
          <cell r="Q463">
            <v>6.7000000000000002E-3</v>
          </cell>
          <cell r="R463">
            <v>6.7000000000000002E-3</v>
          </cell>
          <cell r="S463">
            <v>6.7000000000000002E-3</v>
          </cell>
          <cell r="T463">
            <v>6.7000000000000002E-3</v>
          </cell>
          <cell r="U463">
            <v>6.7000000000000002E-3</v>
          </cell>
          <cell r="V463">
            <v>6.7000000000000002E-3</v>
          </cell>
          <cell r="W463">
            <v>6.7000000000000002E-3</v>
          </cell>
          <cell r="X463">
            <v>6.7000000000000002E-3</v>
          </cell>
          <cell r="Y463">
            <v>6.7000000000000002E-3</v>
          </cell>
          <cell r="Z463">
            <v>6.7000000000000002E-3</v>
          </cell>
          <cell r="AA463">
            <v>6.7000000000000002E-3</v>
          </cell>
          <cell r="AB463">
            <v>6.7000000000000002E-3</v>
          </cell>
          <cell r="AC463">
            <v>6.7000000000000002E-3</v>
          </cell>
          <cell r="AD463">
            <v>6.7000000000000002E-3</v>
          </cell>
          <cell r="AE463">
            <v>6.7000000000000002E-3</v>
          </cell>
          <cell r="AF463">
            <v>6.7000000000000002E-3</v>
          </cell>
          <cell r="AG463">
            <v>6.7000000000000002E-3</v>
          </cell>
          <cell r="AH463">
            <v>6.7000000000000002E-3</v>
          </cell>
          <cell r="AI463">
            <v>6.7000000000000002E-3</v>
          </cell>
          <cell r="AJ463">
            <v>6.7000000000000002E-3</v>
          </cell>
          <cell r="AK463">
            <v>6.7000000000000002E-3</v>
          </cell>
          <cell r="AL463">
            <v>6.7000000000000002E-3</v>
          </cell>
          <cell r="AM463">
            <v>6.7000000000000002E-3</v>
          </cell>
          <cell r="AN463">
            <v>6.7000000000000002E-3</v>
          </cell>
          <cell r="AO463">
            <v>6.7000000000000002E-3</v>
          </cell>
          <cell r="AP463">
            <v>6.7000000000000002E-3</v>
          </cell>
          <cell r="AQ463">
            <v>6.7000000000000002E-3</v>
          </cell>
          <cell r="AR463">
            <v>6.7000000000000002E-3</v>
          </cell>
          <cell r="AS463">
            <v>6.7000000000000002E-3</v>
          </cell>
          <cell r="AT463">
            <v>6.7000000000000002E-3</v>
          </cell>
          <cell r="AU463">
            <v>6.7000000000000002E-3</v>
          </cell>
          <cell r="AV463">
            <v>6.7000000000000002E-3</v>
          </cell>
          <cell r="AW463">
            <v>6.7000000000000002E-3</v>
          </cell>
          <cell r="AX463">
            <v>6.7000000000000002E-3</v>
          </cell>
          <cell r="AY463">
            <v>6.7000000000000002E-3</v>
          </cell>
          <cell r="BB463" t="e">
            <v>#N/A</v>
          </cell>
        </row>
        <row r="464">
          <cell r="A464" t="str">
            <v>fimm_Non-dairy cattle (calves)</v>
          </cell>
          <cell r="B464" t="str">
            <v>-</v>
          </cell>
          <cell r="C464" t="str">
            <v>fimm</v>
          </cell>
          <cell r="D464" t="str">
            <v>N</v>
          </cell>
          <cell r="E464" t="str">
            <v>Non-dairy cattle (calves)</v>
          </cell>
          <cell r="F464" t="str">
            <v>kg N/kg straw</v>
          </cell>
          <cell r="G464" t="str">
            <v>D</v>
          </cell>
          <cell r="H464" t="str">
            <v>-</v>
          </cell>
          <cell r="I464" t="str">
            <v>3B EMEP/EEA Guidebook 2019, Step 7 (Webb and Misselbrook, 2004)</v>
          </cell>
          <cell r="K464">
            <v>6.7000000000000002E-3</v>
          </cell>
          <cell r="L464">
            <v>6.7000000000000002E-3</v>
          </cell>
          <cell r="M464">
            <v>6.7000000000000002E-3</v>
          </cell>
          <cell r="N464">
            <v>6.7000000000000002E-3</v>
          </cell>
          <cell r="O464">
            <v>6.7000000000000002E-3</v>
          </cell>
          <cell r="P464">
            <v>6.7000000000000002E-3</v>
          </cell>
          <cell r="Q464">
            <v>6.7000000000000002E-3</v>
          </cell>
          <cell r="R464">
            <v>6.7000000000000002E-3</v>
          </cell>
          <cell r="S464">
            <v>6.7000000000000002E-3</v>
          </cell>
          <cell r="T464">
            <v>6.7000000000000002E-3</v>
          </cell>
          <cell r="U464">
            <v>6.7000000000000002E-3</v>
          </cell>
          <cell r="V464">
            <v>6.7000000000000002E-3</v>
          </cell>
          <cell r="W464">
            <v>6.7000000000000002E-3</v>
          </cell>
          <cell r="X464">
            <v>6.7000000000000002E-3</v>
          </cell>
          <cell r="Y464">
            <v>6.7000000000000002E-3</v>
          </cell>
          <cell r="Z464">
            <v>6.7000000000000002E-3</v>
          </cell>
          <cell r="AA464">
            <v>6.7000000000000002E-3</v>
          </cell>
          <cell r="AB464">
            <v>6.7000000000000002E-3</v>
          </cell>
          <cell r="AC464">
            <v>6.7000000000000002E-3</v>
          </cell>
          <cell r="AD464">
            <v>6.7000000000000002E-3</v>
          </cell>
          <cell r="AE464">
            <v>6.7000000000000002E-3</v>
          </cell>
          <cell r="AF464">
            <v>6.7000000000000002E-3</v>
          </cell>
          <cell r="AG464">
            <v>6.7000000000000002E-3</v>
          </cell>
          <cell r="AH464">
            <v>6.7000000000000002E-3</v>
          </cell>
          <cell r="AI464">
            <v>6.7000000000000002E-3</v>
          </cell>
          <cell r="AJ464">
            <v>6.7000000000000002E-3</v>
          </cell>
          <cell r="AK464">
            <v>6.7000000000000002E-3</v>
          </cell>
          <cell r="AL464">
            <v>6.7000000000000002E-3</v>
          </cell>
          <cell r="AM464">
            <v>6.7000000000000002E-3</v>
          </cell>
          <cell r="AN464">
            <v>6.7000000000000002E-3</v>
          </cell>
          <cell r="AO464">
            <v>6.7000000000000002E-3</v>
          </cell>
          <cell r="AP464">
            <v>6.7000000000000002E-3</v>
          </cell>
          <cell r="AQ464">
            <v>6.7000000000000002E-3</v>
          </cell>
          <cell r="AR464">
            <v>6.7000000000000002E-3</v>
          </cell>
          <cell r="AS464">
            <v>6.7000000000000002E-3</v>
          </cell>
          <cell r="AT464">
            <v>6.7000000000000002E-3</v>
          </cell>
          <cell r="AU464">
            <v>6.7000000000000002E-3</v>
          </cell>
          <cell r="AV464">
            <v>6.7000000000000002E-3</v>
          </cell>
          <cell r="AW464">
            <v>6.7000000000000002E-3</v>
          </cell>
          <cell r="AX464">
            <v>6.7000000000000002E-3</v>
          </cell>
          <cell r="AY464">
            <v>6.7000000000000002E-3</v>
          </cell>
          <cell r="BB464" t="e">
            <v>#N/A</v>
          </cell>
        </row>
        <row r="465">
          <cell r="A465" t="str">
            <v>fimm_Sheep</v>
          </cell>
          <cell r="B465" t="str">
            <v>-</v>
          </cell>
          <cell r="C465" t="str">
            <v>fimm</v>
          </cell>
          <cell r="D465" t="str">
            <v>N</v>
          </cell>
          <cell r="E465" t="str">
            <v>Sheep</v>
          </cell>
          <cell r="F465" t="str">
            <v>kg N/kg straw</v>
          </cell>
          <cell r="G465" t="str">
            <v>D</v>
          </cell>
          <cell r="H465" t="str">
            <v>-</v>
          </cell>
          <cell r="I465" t="str">
            <v>3B EMEP/EEA Guidebook 2019, Step 7 (Webb and Misselbrook, 2004)</v>
          </cell>
          <cell r="K465">
            <v>6.7000000000000002E-3</v>
          </cell>
          <cell r="L465">
            <v>6.7000000000000002E-3</v>
          </cell>
          <cell r="M465">
            <v>6.7000000000000002E-3</v>
          </cell>
          <cell r="N465">
            <v>6.7000000000000002E-3</v>
          </cell>
          <cell r="O465">
            <v>6.7000000000000002E-3</v>
          </cell>
          <cell r="P465">
            <v>6.7000000000000002E-3</v>
          </cell>
          <cell r="Q465">
            <v>6.7000000000000002E-3</v>
          </cell>
          <cell r="R465">
            <v>6.7000000000000002E-3</v>
          </cell>
          <cell r="S465">
            <v>6.7000000000000002E-3</v>
          </cell>
          <cell r="T465">
            <v>6.7000000000000002E-3</v>
          </cell>
          <cell r="U465">
            <v>6.7000000000000002E-3</v>
          </cell>
          <cell r="V465">
            <v>6.7000000000000002E-3</v>
          </cell>
          <cell r="W465">
            <v>6.7000000000000002E-3</v>
          </cell>
          <cell r="X465">
            <v>6.7000000000000002E-3</v>
          </cell>
          <cell r="Y465">
            <v>6.7000000000000002E-3</v>
          </cell>
          <cell r="Z465">
            <v>6.7000000000000002E-3</v>
          </cell>
          <cell r="AA465">
            <v>6.7000000000000002E-3</v>
          </cell>
          <cell r="AB465">
            <v>6.7000000000000002E-3</v>
          </cell>
          <cell r="AC465">
            <v>6.7000000000000002E-3</v>
          </cell>
          <cell r="AD465">
            <v>6.7000000000000002E-3</v>
          </cell>
          <cell r="AE465">
            <v>6.7000000000000002E-3</v>
          </cell>
          <cell r="AF465">
            <v>6.7000000000000002E-3</v>
          </cell>
          <cell r="AG465">
            <v>6.7000000000000002E-3</v>
          </cell>
          <cell r="AH465">
            <v>6.7000000000000002E-3</v>
          </cell>
          <cell r="AI465">
            <v>6.7000000000000002E-3</v>
          </cell>
          <cell r="AJ465">
            <v>6.7000000000000002E-3</v>
          </cell>
          <cell r="AK465">
            <v>6.7000000000000002E-3</v>
          </cell>
          <cell r="AL465">
            <v>6.7000000000000002E-3</v>
          </cell>
          <cell r="AM465">
            <v>6.7000000000000002E-3</v>
          </cell>
          <cell r="AN465">
            <v>6.7000000000000002E-3</v>
          </cell>
          <cell r="AO465">
            <v>6.7000000000000002E-3</v>
          </cell>
          <cell r="AP465">
            <v>6.7000000000000002E-3</v>
          </cell>
          <cell r="AQ465">
            <v>6.7000000000000002E-3</v>
          </cell>
          <cell r="AR465">
            <v>6.7000000000000002E-3</v>
          </cell>
          <cell r="AS465">
            <v>6.7000000000000002E-3</v>
          </cell>
          <cell r="AT465">
            <v>6.7000000000000002E-3</v>
          </cell>
          <cell r="AU465">
            <v>6.7000000000000002E-3</v>
          </cell>
          <cell r="AV465">
            <v>6.7000000000000002E-3</v>
          </cell>
          <cell r="AW465">
            <v>6.7000000000000002E-3</v>
          </cell>
          <cell r="AX465">
            <v>6.7000000000000002E-3</v>
          </cell>
          <cell r="AY465">
            <v>6.7000000000000002E-3</v>
          </cell>
          <cell r="BB465" t="e">
            <v>#N/A</v>
          </cell>
        </row>
        <row r="466">
          <cell r="A466" t="str">
            <v>fimm_Swine (finishing pigs)</v>
          </cell>
          <cell r="B466" t="str">
            <v>-</v>
          </cell>
          <cell r="C466" t="str">
            <v>fimm</v>
          </cell>
          <cell r="D466" t="str">
            <v>N</v>
          </cell>
          <cell r="E466" t="str">
            <v>Swine (finishing pigs)</v>
          </cell>
          <cell r="F466" t="str">
            <v>kg N/kg straw</v>
          </cell>
          <cell r="G466" t="str">
            <v>D</v>
          </cell>
          <cell r="H466" t="str">
            <v>-</v>
          </cell>
          <cell r="I466" t="str">
            <v>3B EMEP/EEA Guidebook 2019, Step 7 (Webb and Misselbrook, 2004)</v>
          </cell>
          <cell r="K466">
            <v>6.7000000000000002E-3</v>
          </cell>
          <cell r="L466">
            <v>6.7000000000000002E-3</v>
          </cell>
          <cell r="M466">
            <v>6.7000000000000002E-3</v>
          </cell>
          <cell r="N466">
            <v>6.7000000000000002E-3</v>
          </cell>
          <cell r="O466">
            <v>6.7000000000000002E-3</v>
          </cell>
          <cell r="P466">
            <v>6.7000000000000002E-3</v>
          </cell>
          <cell r="Q466">
            <v>6.7000000000000002E-3</v>
          </cell>
          <cell r="R466">
            <v>6.7000000000000002E-3</v>
          </cell>
          <cell r="S466">
            <v>6.7000000000000002E-3</v>
          </cell>
          <cell r="T466">
            <v>6.7000000000000002E-3</v>
          </cell>
          <cell r="U466">
            <v>6.7000000000000002E-3</v>
          </cell>
          <cell r="V466">
            <v>6.7000000000000002E-3</v>
          </cell>
          <cell r="W466">
            <v>6.7000000000000002E-3</v>
          </cell>
          <cell r="X466">
            <v>6.7000000000000002E-3</v>
          </cell>
          <cell r="Y466">
            <v>6.7000000000000002E-3</v>
          </cell>
          <cell r="Z466">
            <v>6.7000000000000002E-3</v>
          </cell>
          <cell r="AA466">
            <v>6.7000000000000002E-3</v>
          </cell>
          <cell r="AB466">
            <v>6.7000000000000002E-3</v>
          </cell>
          <cell r="AC466">
            <v>6.7000000000000002E-3</v>
          </cell>
          <cell r="AD466">
            <v>6.7000000000000002E-3</v>
          </cell>
          <cell r="AE466">
            <v>6.7000000000000002E-3</v>
          </cell>
          <cell r="AF466">
            <v>6.7000000000000002E-3</v>
          </cell>
          <cell r="AG466">
            <v>6.7000000000000002E-3</v>
          </cell>
          <cell r="AH466">
            <v>6.7000000000000002E-3</v>
          </cell>
          <cell r="AI466">
            <v>6.7000000000000002E-3</v>
          </cell>
          <cell r="AJ466">
            <v>6.7000000000000002E-3</v>
          </cell>
          <cell r="AK466">
            <v>6.7000000000000002E-3</v>
          </cell>
          <cell r="AL466">
            <v>6.7000000000000002E-3</v>
          </cell>
          <cell r="AM466">
            <v>6.7000000000000002E-3</v>
          </cell>
          <cell r="AN466">
            <v>6.7000000000000002E-3</v>
          </cell>
          <cell r="AO466">
            <v>6.7000000000000002E-3</v>
          </cell>
          <cell r="AP466">
            <v>6.7000000000000002E-3</v>
          </cell>
          <cell r="AQ466">
            <v>6.7000000000000002E-3</v>
          </cell>
          <cell r="AR466">
            <v>6.7000000000000002E-3</v>
          </cell>
          <cell r="AS466">
            <v>6.7000000000000002E-3</v>
          </cell>
          <cell r="AT466">
            <v>6.7000000000000002E-3</v>
          </cell>
          <cell r="AU466">
            <v>6.7000000000000002E-3</v>
          </cell>
          <cell r="AV466">
            <v>6.7000000000000002E-3</v>
          </cell>
          <cell r="AW466">
            <v>6.7000000000000002E-3</v>
          </cell>
          <cell r="AX466">
            <v>6.7000000000000002E-3</v>
          </cell>
          <cell r="AY466">
            <v>6.7000000000000002E-3</v>
          </cell>
          <cell r="BB466" t="e">
            <v>#N/A</v>
          </cell>
        </row>
        <row r="467">
          <cell r="A467" t="str">
            <v>fimm_Swine (sows)</v>
          </cell>
          <cell r="B467" t="str">
            <v>-</v>
          </cell>
          <cell r="C467" t="str">
            <v>fimm</v>
          </cell>
          <cell r="D467" t="str">
            <v>N</v>
          </cell>
          <cell r="E467" t="str">
            <v>Swine (sows)</v>
          </cell>
          <cell r="F467" t="str">
            <v>kg N/kg straw</v>
          </cell>
          <cell r="G467" t="str">
            <v>D</v>
          </cell>
          <cell r="H467" t="str">
            <v>-</v>
          </cell>
          <cell r="I467" t="str">
            <v>3B EMEP/EEA Guidebook 2019, Step 7 (Webb and Misselbrook, 2004)</v>
          </cell>
          <cell r="K467">
            <v>6.7000000000000002E-3</v>
          </cell>
          <cell r="L467">
            <v>6.7000000000000002E-3</v>
          </cell>
          <cell r="M467">
            <v>6.7000000000000002E-3</v>
          </cell>
          <cell r="N467">
            <v>6.7000000000000002E-3</v>
          </cell>
          <cell r="O467">
            <v>6.7000000000000002E-3</v>
          </cell>
          <cell r="P467">
            <v>6.7000000000000002E-3</v>
          </cell>
          <cell r="Q467">
            <v>6.7000000000000002E-3</v>
          </cell>
          <cell r="R467">
            <v>6.7000000000000002E-3</v>
          </cell>
          <cell r="S467">
            <v>6.7000000000000002E-3</v>
          </cell>
          <cell r="T467">
            <v>6.7000000000000002E-3</v>
          </cell>
          <cell r="U467">
            <v>6.7000000000000002E-3</v>
          </cell>
          <cell r="V467">
            <v>6.7000000000000002E-3</v>
          </cell>
          <cell r="W467">
            <v>6.7000000000000002E-3</v>
          </cell>
          <cell r="X467">
            <v>6.7000000000000002E-3</v>
          </cell>
          <cell r="Y467">
            <v>6.7000000000000002E-3</v>
          </cell>
          <cell r="Z467">
            <v>6.7000000000000002E-3</v>
          </cell>
          <cell r="AA467">
            <v>6.7000000000000002E-3</v>
          </cell>
          <cell r="AB467">
            <v>6.7000000000000002E-3</v>
          </cell>
          <cell r="AC467">
            <v>6.7000000000000002E-3</v>
          </cell>
          <cell r="AD467">
            <v>6.7000000000000002E-3</v>
          </cell>
          <cell r="AE467">
            <v>6.7000000000000002E-3</v>
          </cell>
          <cell r="AF467">
            <v>6.7000000000000002E-3</v>
          </cell>
          <cell r="AG467">
            <v>6.7000000000000002E-3</v>
          </cell>
          <cell r="AH467">
            <v>6.7000000000000002E-3</v>
          </cell>
          <cell r="AI467">
            <v>6.7000000000000002E-3</v>
          </cell>
          <cell r="AJ467">
            <v>6.7000000000000002E-3</v>
          </cell>
          <cell r="AK467">
            <v>6.7000000000000002E-3</v>
          </cell>
          <cell r="AL467">
            <v>6.7000000000000002E-3</v>
          </cell>
          <cell r="AM467">
            <v>6.7000000000000002E-3</v>
          </cell>
          <cell r="AN467">
            <v>6.7000000000000002E-3</v>
          </cell>
          <cell r="AO467">
            <v>6.7000000000000002E-3</v>
          </cell>
          <cell r="AP467">
            <v>6.7000000000000002E-3</v>
          </cell>
          <cell r="AQ467">
            <v>6.7000000000000002E-3</v>
          </cell>
          <cell r="AR467">
            <v>6.7000000000000002E-3</v>
          </cell>
          <cell r="AS467">
            <v>6.7000000000000002E-3</v>
          </cell>
          <cell r="AT467">
            <v>6.7000000000000002E-3</v>
          </cell>
          <cell r="AU467">
            <v>6.7000000000000002E-3</v>
          </cell>
          <cell r="AV467">
            <v>6.7000000000000002E-3</v>
          </cell>
          <cell r="AW467">
            <v>6.7000000000000002E-3</v>
          </cell>
          <cell r="AX467">
            <v>6.7000000000000002E-3</v>
          </cell>
          <cell r="AY467">
            <v>6.7000000000000002E-3</v>
          </cell>
          <cell r="BB467" t="e">
            <v>#N/A</v>
          </cell>
        </row>
        <row r="468">
          <cell r="A468" t="str">
            <v>fimm_Buffalo</v>
          </cell>
          <cell r="B468" t="str">
            <v>-</v>
          </cell>
          <cell r="C468" t="str">
            <v>fimm</v>
          </cell>
          <cell r="D468" t="str">
            <v>N</v>
          </cell>
          <cell r="E468" t="str">
            <v>Buffalo</v>
          </cell>
          <cell r="F468" t="str">
            <v>kg N/kg straw</v>
          </cell>
          <cell r="G468" t="str">
            <v>D</v>
          </cell>
          <cell r="H468" t="str">
            <v>-</v>
          </cell>
          <cell r="I468" t="str">
            <v>3B EMEP/EEA Guidebook 2019, Step 7 (Webb and Misselbrook, 2004)</v>
          </cell>
          <cell r="K468">
            <v>6.7000000000000002E-3</v>
          </cell>
          <cell r="L468">
            <v>6.7000000000000002E-3</v>
          </cell>
          <cell r="M468">
            <v>6.7000000000000002E-3</v>
          </cell>
          <cell r="N468">
            <v>6.7000000000000002E-3</v>
          </cell>
          <cell r="O468">
            <v>6.7000000000000002E-3</v>
          </cell>
          <cell r="P468">
            <v>6.7000000000000002E-3</v>
          </cell>
          <cell r="Q468">
            <v>6.7000000000000002E-3</v>
          </cell>
          <cell r="R468">
            <v>6.7000000000000002E-3</v>
          </cell>
          <cell r="S468">
            <v>6.7000000000000002E-3</v>
          </cell>
          <cell r="T468">
            <v>6.7000000000000002E-3</v>
          </cell>
          <cell r="U468">
            <v>6.7000000000000002E-3</v>
          </cell>
          <cell r="V468">
            <v>6.7000000000000002E-3</v>
          </cell>
          <cell r="W468">
            <v>6.7000000000000002E-3</v>
          </cell>
          <cell r="X468">
            <v>6.7000000000000002E-3</v>
          </cell>
          <cell r="Y468">
            <v>6.7000000000000002E-3</v>
          </cell>
          <cell r="Z468">
            <v>6.7000000000000002E-3</v>
          </cell>
          <cell r="AA468">
            <v>6.7000000000000002E-3</v>
          </cell>
          <cell r="AB468">
            <v>6.7000000000000002E-3</v>
          </cell>
          <cell r="AC468">
            <v>6.7000000000000002E-3</v>
          </cell>
          <cell r="AD468">
            <v>6.7000000000000002E-3</v>
          </cell>
          <cell r="AE468">
            <v>6.7000000000000002E-3</v>
          </cell>
          <cell r="AF468">
            <v>6.7000000000000002E-3</v>
          </cell>
          <cell r="AG468">
            <v>6.7000000000000002E-3</v>
          </cell>
          <cell r="AH468">
            <v>6.7000000000000002E-3</v>
          </cell>
          <cell r="AI468">
            <v>6.7000000000000002E-3</v>
          </cell>
          <cell r="AJ468">
            <v>6.7000000000000002E-3</v>
          </cell>
          <cell r="AK468">
            <v>6.7000000000000002E-3</v>
          </cell>
          <cell r="AL468">
            <v>6.7000000000000002E-3</v>
          </cell>
          <cell r="AM468">
            <v>6.7000000000000002E-3</v>
          </cell>
          <cell r="AN468">
            <v>6.7000000000000002E-3</v>
          </cell>
          <cell r="AO468">
            <v>6.7000000000000002E-3</v>
          </cell>
          <cell r="AP468">
            <v>6.7000000000000002E-3</v>
          </cell>
          <cell r="AQ468">
            <v>6.7000000000000002E-3</v>
          </cell>
          <cell r="AR468">
            <v>6.7000000000000002E-3</v>
          </cell>
          <cell r="AS468">
            <v>6.7000000000000002E-3</v>
          </cell>
          <cell r="AT468">
            <v>6.7000000000000002E-3</v>
          </cell>
          <cell r="AU468">
            <v>6.7000000000000002E-3</v>
          </cell>
          <cell r="AV468">
            <v>6.7000000000000002E-3</v>
          </cell>
          <cell r="AW468">
            <v>6.7000000000000002E-3</v>
          </cell>
          <cell r="AX468">
            <v>6.7000000000000002E-3</v>
          </cell>
          <cell r="AY468">
            <v>6.7000000000000002E-3</v>
          </cell>
          <cell r="BB468" t="e">
            <v>#N/A</v>
          </cell>
        </row>
        <row r="469">
          <cell r="A469" t="str">
            <v>fimm_Goats</v>
          </cell>
          <cell r="B469" t="str">
            <v>-</v>
          </cell>
          <cell r="C469" t="str">
            <v>fimm</v>
          </cell>
          <cell r="D469" t="str">
            <v>N</v>
          </cell>
          <cell r="E469" t="str">
            <v>Goats</v>
          </cell>
          <cell r="F469" t="str">
            <v>kg N/kg straw</v>
          </cell>
          <cell r="G469" t="str">
            <v>D</v>
          </cell>
          <cell r="H469" t="str">
            <v>-</v>
          </cell>
          <cell r="I469" t="str">
            <v>3B EMEP/EEA Guidebook 2019, Step 7 (Webb and Misselbrook, 2004)</v>
          </cell>
          <cell r="K469">
            <v>6.7000000000000002E-3</v>
          </cell>
          <cell r="L469">
            <v>6.7000000000000002E-3</v>
          </cell>
          <cell r="M469">
            <v>6.7000000000000002E-3</v>
          </cell>
          <cell r="N469">
            <v>6.7000000000000002E-3</v>
          </cell>
          <cell r="O469">
            <v>6.7000000000000002E-3</v>
          </cell>
          <cell r="P469">
            <v>6.7000000000000002E-3</v>
          </cell>
          <cell r="Q469">
            <v>6.7000000000000002E-3</v>
          </cell>
          <cell r="R469">
            <v>6.7000000000000002E-3</v>
          </cell>
          <cell r="S469">
            <v>6.7000000000000002E-3</v>
          </cell>
          <cell r="T469">
            <v>6.7000000000000002E-3</v>
          </cell>
          <cell r="U469">
            <v>6.7000000000000002E-3</v>
          </cell>
          <cell r="V469">
            <v>6.7000000000000002E-3</v>
          </cell>
          <cell r="W469">
            <v>6.7000000000000002E-3</v>
          </cell>
          <cell r="X469">
            <v>6.7000000000000002E-3</v>
          </cell>
          <cell r="Y469">
            <v>6.7000000000000002E-3</v>
          </cell>
          <cell r="Z469">
            <v>6.7000000000000002E-3</v>
          </cell>
          <cell r="AA469">
            <v>6.7000000000000002E-3</v>
          </cell>
          <cell r="AB469">
            <v>6.7000000000000002E-3</v>
          </cell>
          <cell r="AC469">
            <v>6.7000000000000002E-3</v>
          </cell>
          <cell r="AD469">
            <v>6.7000000000000002E-3</v>
          </cell>
          <cell r="AE469">
            <v>6.7000000000000002E-3</v>
          </cell>
          <cell r="AF469">
            <v>6.7000000000000002E-3</v>
          </cell>
          <cell r="AG469">
            <v>6.7000000000000002E-3</v>
          </cell>
          <cell r="AH469">
            <v>6.7000000000000002E-3</v>
          </cell>
          <cell r="AI469">
            <v>6.7000000000000002E-3</v>
          </cell>
          <cell r="AJ469">
            <v>6.7000000000000002E-3</v>
          </cell>
          <cell r="AK469">
            <v>6.7000000000000002E-3</v>
          </cell>
          <cell r="AL469">
            <v>6.7000000000000002E-3</v>
          </cell>
          <cell r="AM469">
            <v>6.7000000000000002E-3</v>
          </cell>
          <cell r="AN469">
            <v>6.7000000000000002E-3</v>
          </cell>
          <cell r="AO469">
            <v>6.7000000000000002E-3</v>
          </cell>
          <cell r="AP469">
            <v>6.7000000000000002E-3</v>
          </cell>
          <cell r="AQ469">
            <v>6.7000000000000002E-3</v>
          </cell>
          <cell r="AR469">
            <v>6.7000000000000002E-3</v>
          </cell>
          <cell r="AS469">
            <v>6.7000000000000002E-3</v>
          </cell>
          <cell r="AT469">
            <v>6.7000000000000002E-3</v>
          </cell>
          <cell r="AU469">
            <v>6.7000000000000002E-3</v>
          </cell>
          <cell r="AV469">
            <v>6.7000000000000002E-3</v>
          </cell>
          <cell r="AW469">
            <v>6.7000000000000002E-3</v>
          </cell>
          <cell r="AX469">
            <v>6.7000000000000002E-3</v>
          </cell>
          <cell r="AY469">
            <v>6.7000000000000002E-3</v>
          </cell>
          <cell r="BB469" t="e">
            <v>#N/A</v>
          </cell>
        </row>
        <row r="470">
          <cell r="A470" t="str">
            <v>fimm_Horses</v>
          </cell>
          <cell r="B470" t="str">
            <v>-</v>
          </cell>
          <cell r="C470" t="str">
            <v>fimm</v>
          </cell>
          <cell r="D470" t="str">
            <v>N</v>
          </cell>
          <cell r="E470" t="str">
            <v>Horses</v>
          </cell>
          <cell r="F470" t="str">
            <v>kg N/kg straw</v>
          </cell>
          <cell r="G470" t="str">
            <v>D</v>
          </cell>
          <cell r="H470" t="str">
            <v>-</v>
          </cell>
          <cell r="I470" t="str">
            <v>3B EMEP/EEA Guidebook 2019, Step 7 (Webb and Misselbrook, 2004)</v>
          </cell>
          <cell r="K470">
            <v>6.7000000000000002E-3</v>
          </cell>
          <cell r="L470">
            <v>6.7000000000000002E-3</v>
          </cell>
          <cell r="M470">
            <v>6.7000000000000002E-3</v>
          </cell>
          <cell r="N470">
            <v>6.7000000000000002E-3</v>
          </cell>
          <cell r="O470">
            <v>6.7000000000000002E-3</v>
          </cell>
          <cell r="P470">
            <v>6.7000000000000002E-3</v>
          </cell>
          <cell r="Q470">
            <v>6.7000000000000002E-3</v>
          </cell>
          <cell r="R470">
            <v>6.7000000000000002E-3</v>
          </cell>
          <cell r="S470">
            <v>6.7000000000000002E-3</v>
          </cell>
          <cell r="T470">
            <v>6.7000000000000002E-3</v>
          </cell>
          <cell r="U470">
            <v>6.7000000000000002E-3</v>
          </cell>
          <cell r="V470">
            <v>6.7000000000000002E-3</v>
          </cell>
          <cell r="W470">
            <v>6.7000000000000002E-3</v>
          </cell>
          <cell r="X470">
            <v>6.7000000000000002E-3</v>
          </cell>
          <cell r="Y470">
            <v>6.7000000000000002E-3</v>
          </cell>
          <cell r="Z470">
            <v>6.7000000000000002E-3</v>
          </cell>
          <cell r="AA470">
            <v>6.7000000000000002E-3</v>
          </cell>
          <cell r="AB470">
            <v>6.7000000000000002E-3</v>
          </cell>
          <cell r="AC470">
            <v>6.7000000000000002E-3</v>
          </cell>
          <cell r="AD470">
            <v>6.7000000000000002E-3</v>
          </cell>
          <cell r="AE470">
            <v>6.7000000000000002E-3</v>
          </cell>
          <cell r="AF470">
            <v>6.7000000000000002E-3</v>
          </cell>
          <cell r="AG470">
            <v>6.7000000000000002E-3</v>
          </cell>
          <cell r="AH470">
            <v>6.7000000000000002E-3</v>
          </cell>
          <cell r="AI470">
            <v>6.7000000000000002E-3</v>
          </cell>
          <cell r="AJ470">
            <v>6.7000000000000002E-3</v>
          </cell>
          <cell r="AK470">
            <v>6.7000000000000002E-3</v>
          </cell>
          <cell r="AL470">
            <v>6.7000000000000002E-3</v>
          </cell>
          <cell r="AM470">
            <v>6.7000000000000002E-3</v>
          </cell>
          <cell r="AN470">
            <v>6.7000000000000002E-3</v>
          </cell>
          <cell r="AO470">
            <v>6.7000000000000002E-3</v>
          </cell>
          <cell r="AP470">
            <v>6.7000000000000002E-3</v>
          </cell>
          <cell r="AQ470">
            <v>6.7000000000000002E-3</v>
          </cell>
          <cell r="AR470">
            <v>6.7000000000000002E-3</v>
          </cell>
          <cell r="AS470">
            <v>6.7000000000000002E-3</v>
          </cell>
          <cell r="AT470">
            <v>6.7000000000000002E-3</v>
          </cell>
          <cell r="AU470">
            <v>6.7000000000000002E-3</v>
          </cell>
          <cell r="AV470">
            <v>6.7000000000000002E-3</v>
          </cell>
          <cell r="AW470">
            <v>6.7000000000000002E-3</v>
          </cell>
          <cell r="AX470">
            <v>6.7000000000000002E-3</v>
          </cell>
          <cell r="AY470">
            <v>6.7000000000000002E-3</v>
          </cell>
          <cell r="BB470" t="e">
            <v>#N/A</v>
          </cell>
        </row>
        <row r="471">
          <cell r="A471" t="str">
            <v>fimm_Mules and asses</v>
          </cell>
          <cell r="B471" t="str">
            <v>-</v>
          </cell>
          <cell r="C471" t="str">
            <v>fimm</v>
          </cell>
          <cell r="D471" t="str">
            <v>N</v>
          </cell>
          <cell r="E471" t="str">
            <v>Mules and asses</v>
          </cell>
          <cell r="F471" t="str">
            <v>kg N/kg straw</v>
          </cell>
          <cell r="G471" t="str">
            <v>D</v>
          </cell>
          <cell r="H471" t="str">
            <v>-</v>
          </cell>
          <cell r="I471" t="str">
            <v>3B EMEP/EEA Guidebook 2019, Step 7 (Webb and Misselbrook, 2004)</v>
          </cell>
          <cell r="K471">
            <v>6.7000000000000002E-3</v>
          </cell>
          <cell r="L471">
            <v>6.7000000000000002E-3</v>
          </cell>
          <cell r="M471">
            <v>6.7000000000000002E-3</v>
          </cell>
          <cell r="N471">
            <v>6.7000000000000002E-3</v>
          </cell>
          <cell r="O471">
            <v>6.7000000000000002E-3</v>
          </cell>
          <cell r="P471">
            <v>6.7000000000000002E-3</v>
          </cell>
          <cell r="Q471">
            <v>6.7000000000000002E-3</v>
          </cell>
          <cell r="R471">
            <v>6.7000000000000002E-3</v>
          </cell>
          <cell r="S471">
            <v>6.7000000000000002E-3</v>
          </cell>
          <cell r="T471">
            <v>6.7000000000000002E-3</v>
          </cell>
          <cell r="U471">
            <v>6.7000000000000002E-3</v>
          </cell>
          <cell r="V471">
            <v>6.7000000000000002E-3</v>
          </cell>
          <cell r="W471">
            <v>6.7000000000000002E-3</v>
          </cell>
          <cell r="X471">
            <v>6.7000000000000002E-3</v>
          </cell>
          <cell r="Y471">
            <v>6.7000000000000002E-3</v>
          </cell>
          <cell r="Z471">
            <v>6.7000000000000002E-3</v>
          </cell>
          <cell r="AA471">
            <v>6.7000000000000002E-3</v>
          </cell>
          <cell r="AB471">
            <v>6.7000000000000002E-3</v>
          </cell>
          <cell r="AC471">
            <v>6.7000000000000002E-3</v>
          </cell>
          <cell r="AD471">
            <v>6.7000000000000002E-3</v>
          </cell>
          <cell r="AE471">
            <v>6.7000000000000002E-3</v>
          </cell>
          <cell r="AF471">
            <v>6.7000000000000002E-3</v>
          </cell>
          <cell r="AG471">
            <v>6.7000000000000002E-3</v>
          </cell>
          <cell r="AH471">
            <v>6.7000000000000002E-3</v>
          </cell>
          <cell r="AI471">
            <v>6.7000000000000002E-3</v>
          </cell>
          <cell r="AJ471">
            <v>6.7000000000000002E-3</v>
          </cell>
          <cell r="AK471">
            <v>6.7000000000000002E-3</v>
          </cell>
          <cell r="AL471">
            <v>6.7000000000000002E-3</v>
          </cell>
          <cell r="AM471">
            <v>6.7000000000000002E-3</v>
          </cell>
          <cell r="AN471">
            <v>6.7000000000000002E-3</v>
          </cell>
          <cell r="AO471">
            <v>6.7000000000000002E-3</v>
          </cell>
          <cell r="AP471">
            <v>6.7000000000000002E-3</v>
          </cell>
          <cell r="AQ471">
            <v>6.7000000000000002E-3</v>
          </cell>
          <cell r="AR471">
            <v>6.7000000000000002E-3</v>
          </cell>
          <cell r="AS471">
            <v>6.7000000000000002E-3</v>
          </cell>
          <cell r="AT471">
            <v>6.7000000000000002E-3</v>
          </cell>
          <cell r="AU471">
            <v>6.7000000000000002E-3</v>
          </cell>
          <cell r="AV471">
            <v>6.7000000000000002E-3</v>
          </cell>
          <cell r="AW471">
            <v>6.7000000000000002E-3</v>
          </cell>
          <cell r="AX471">
            <v>6.7000000000000002E-3</v>
          </cell>
          <cell r="AY471">
            <v>6.7000000000000002E-3</v>
          </cell>
          <cell r="BB471" t="e">
            <v>#N/A</v>
          </cell>
        </row>
        <row r="472">
          <cell r="A472" t="str">
            <v>fimm_Laying hens</v>
          </cell>
          <cell r="B472" t="str">
            <v>-</v>
          </cell>
          <cell r="C472" t="str">
            <v>fimm</v>
          </cell>
          <cell r="D472" t="str">
            <v>N</v>
          </cell>
          <cell r="E472" t="str">
            <v>Laying hens</v>
          </cell>
          <cell r="F472" t="str">
            <v>kg N/kg straw</v>
          </cell>
          <cell r="G472" t="str">
            <v>D</v>
          </cell>
          <cell r="H472" t="str">
            <v>-</v>
          </cell>
          <cell r="I472" t="str">
            <v>3B EMEP/EEA Guidebook 2019, Step 7 (Webb and Misselbrook, 2004)</v>
          </cell>
          <cell r="K472">
            <v>6.7000000000000002E-3</v>
          </cell>
          <cell r="L472">
            <v>6.7000000000000002E-3</v>
          </cell>
          <cell r="M472">
            <v>6.7000000000000002E-3</v>
          </cell>
          <cell r="N472">
            <v>6.7000000000000002E-3</v>
          </cell>
          <cell r="O472">
            <v>6.7000000000000002E-3</v>
          </cell>
          <cell r="P472">
            <v>6.7000000000000002E-3</v>
          </cell>
          <cell r="Q472">
            <v>6.7000000000000002E-3</v>
          </cell>
          <cell r="R472">
            <v>6.7000000000000002E-3</v>
          </cell>
          <cell r="S472">
            <v>6.7000000000000002E-3</v>
          </cell>
          <cell r="T472">
            <v>6.7000000000000002E-3</v>
          </cell>
          <cell r="U472">
            <v>6.7000000000000002E-3</v>
          </cell>
          <cell r="V472">
            <v>6.7000000000000002E-3</v>
          </cell>
          <cell r="W472">
            <v>6.7000000000000002E-3</v>
          </cell>
          <cell r="X472">
            <v>6.7000000000000002E-3</v>
          </cell>
          <cell r="Y472">
            <v>6.7000000000000002E-3</v>
          </cell>
          <cell r="Z472">
            <v>6.7000000000000002E-3</v>
          </cell>
          <cell r="AA472">
            <v>6.7000000000000002E-3</v>
          </cell>
          <cell r="AB472">
            <v>6.7000000000000002E-3</v>
          </cell>
          <cell r="AC472">
            <v>6.7000000000000002E-3</v>
          </cell>
          <cell r="AD472">
            <v>6.7000000000000002E-3</v>
          </cell>
          <cell r="AE472">
            <v>6.7000000000000002E-3</v>
          </cell>
          <cell r="AF472">
            <v>6.7000000000000002E-3</v>
          </cell>
          <cell r="AG472">
            <v>6.7000000000000002E-3</v>
          </cell>
          <cell r="AH472">
            <v>6.7000000000000002E-3</v>
          </cell>
          <cell r="AI472">
            <v>6.7000000000000002E-3</v>
          </cell>
          <cell r="AJ472">
            <v>6.7000000000000002E-3</v>
          </cell>
          <cell r="AK472">
            <v>6.7000000000000002E-3</v>
          </cell>
          <cell r="AL472">
            <v>6.7000000000000002E-3</v>
          </cell>
          <cell r="AM472">
            <v>6.7000000000000002E-3</v>
          </cell>
          <cell r="AN472">
            <v>6.7000000000000002E-3</v>
          </cell>
          <cell r="AO472">
            <v>6.7000000000000002E-3</v>
          </cell>
          <cell r="AP472">
            <v>6.7000000000000002E-3</v>
          </cell>
          <cell r="AQ472">
            <v>6.7000000000000002E-3</v>
          </cell>
          <cell r="AR472">
            <v>6.7000000000000002E-3</v>
          </cell>
          <cell r="AS472">
            <v>6.7000000000000002E-3</v>
          </cell>
          <cell r="AT472">
            <v>6.7000000000000002E-3</v>
          </cell>
          <cell r="AU472">
            <v>6.7000000000000002E-3</v>
          </cell>
          <cell r="AV472">
            <v>6.7000000000000002E-3</v>
          </cell>
          <cell r="AW472">
            <v>6.7000000000000002E-3</v>
          </cell>
          <cell r="AX472">
            <v>6.7000000000000002E-3</v>
          </cell>
          <cell r="AY472">
            <v>6.7000000000000002E-3</v>
          </cell>
          <cell r="BB472" t="e">
            <v>#N/A</v>
          </cell>
        </row>
        <row r="473">
          <cell r="A473" t="str">
            <v>fimm_Broilers</v>
          </cell>
          <cell r="B473" t="str">
            <v>-</v>
          </cell>
          <cell r="C473" t="str">
            <v>fimm</v>
          </cell>
          <cell r="D473" t="str">
            <v>N</v>
          </cell>
          <cell r="E473" t="str">
            <v>Broilers</v>
          </cell>
          <cell r="F473" t="str">
            <v>kg N/kg straw</v>
          </cell>
          <cell r="G473" t="str">
            <v>D</v>
          </cell>
          <cell r="H473" t="str">
            <v>-</v>
          </cell>
          <cell r="I473" t="str">
            <v>3B EMEP/EEA Guidebook 2019, Step 7 (Webb and Misselbrook, 2004)</v>
          </cell>
          <cell r="K473">
            <v>6.7000000000000002E-3</v>
          </cell>
          <cell r="L473">
            <v>6.7000000000000002E-3</v>
          </cell>
          <cell r="M473">
            <v>6.7000000000000002E-3</v>
          </cell>
          <cell r="N473">
            <v>6.7000000000000002E-3</v>
          </cell>
          <cell r="O473">
            <v>6.7000000000000002E-3</v>
          </cell>
          <cell r="P473">
            <v>6.7000000000000002E-3</v>
          </cell>
          <cell r="Q473">
            <v>6.7000000000000002E-3</v>
          </cell>
          <cell r="R473">
            <v>6.7000000000000002E-3</v>
          </cell>
          <cell r="S473">
            <v>6.7000000000000002E-3</v>
          </cell>
          <cell r="T473">
            <v>6.7000000000000002E-3</v>
          </cell>
          <cell r="U473">
            <v>6.7000000000000002E-3</v>
          </cell>
          <cell r="V473">
            <v>6.7000000000000002E-3</v>
          </cell>
          <cell r="W473">
            <v>6.7000000000000002E-3</v>
          </cell>
          <cell r="X473">
            <v>6.7000000000000002E-3</v>
          </cell>
          <cell r="Y473">
            <v>6.7000000000000002E-3</v>
          </cell>
          <cell r="Z473">
            <v>6.7000000000000002E-3</v>
          </cell>
          <cell r="AA473">
            <v>6.7000000000000002E-3</v>
          </cell>
          <cell r="AB473">
            <v>6.7000000000000002E-3</v>
          </cell>
          <cell r="AC473">
            <v>6.7000000000000002E-3</v>
          </cell>
          <cell r="AD473">
            <v>6.7000000000000002E-3</v>
          </cell>
          <cell r="AE473">
            <v>6.7000000000000002E-3</v>
          </cell>
          <cell r="AF473">
            <v>6.7000000000000002E-3</v>
          </cell>
          <cell r="AG473">
            <v>6.7000000000000002E-3</v>
          </cell>
          <cell r="AH473">
            <v>6.7000000000000002E-3</v>
          </cell>
          <cell r="AI473">
            <v>6.7000000000000002E-3</v>
          </cell>
          <cell r="AJ473">
            <v>6.7000000000000002E-3</v>
          </cell>
          <cell r="AK473">
            <v>6.7000000000000002E-3</v>
          </cell>
          <cell r="AL473">
            <v>6.7000000000000002E-3</v>
          </cell>
          <cell r="AM473">
            <v>6.7000000000000002E-3</v>
          </cell>
          <cell r="AN473">
            <v>6.7000000000000002E-3</v>
          </cell>
          <cell r="AO473">
            <v>6.7000000000000002E-3</v>
          </cell>
          <cell r="AP473">
            <v>6.7000000000000002E-3</v>
          </cell>
          <cell r="AQ473">
            <v>6.7000000000000002E-3</v>
          </cell>
          <cell r="AR473">
            <v>6.7000000000000002E-3</v>
          </cell>
          <cell r="AS473">
            <v>6.7000000000000002E-3</v>
          </cell>
          <cell r="AT473">
            <v>6.7000000000000002E-3</v>
          </cell>
          <cell r="AU473">
            <v>6.7000000000000002E-3</v>
          </cell>
          <cell r="AV473">
            <v>6.7000000000000002E-3</v>
          </cell>
          <cell r="AW473">
            <v>6.7000000000000002E-3</v>
          </cell>
          <cell r="AX473">
            <v>6.7000000000000002E-3</v>
          </cell>
          <cell r="AY473">
            <v>6.7000000000000002E-3</v>
          </cell>
          <cell r="BB473" t="e">
            <v>#N/A</v>
          </cell>
        </row>
        <row r="474">
          <cell r="A474" t="str">
            <v>fimm_Turkeys</v>
          </cell>
          <cell r="B474" t="str">
            <v>-</v>
          </cell>
          <cell r="C474" t="str">
            <v>fimm</v>
          </cell>
          <cell r="D474" t="str">
            <v>N</v>
          </cell>
          <cell r="E474" t="str">
            <v>Turkeys</v>
          </cell>
          <cell r="F474" t="str">
            <v>kg N/kg straw</v>
          </cell>
          <cell r="G474" t="str">
            <v>D</v>
          </cell>
          <cell r="H474" t="str">
            <v>-</v>
          </cell>
          <cell r="I474" t="str">
            <v>3B EMEP/EEA Guidebook 2019, Step 7 (Webb and Misselbrook, 2004)</v>
          </cell>
          <cell r="K474">
            <v>6.7000000000000002E-3</v>
          </cell>
          <cell r="L474">
            <v>6.7000000000000002E-3</v>
          </cell>
          <cell r="M474">
            <v>6.7000000000000002E-3</v>
          </cell>
          <cell r="N474">
            <v>6.7000000000000002E-3</v>
          </cell>
          <cell r="O474">
            <v>6.7000000000000002E-3</v>
          </cell>
          <cell r="P474">
            <v>6.7000000000000002E-3</v>
          </cell>
          <cell r="Q474">
            <v>6.7000000000000002E-3</v>
          </cell>
          <cell r="R474">
            <v>6.7000000000000002E-3</v>
          </cell>
          <cell r="S474">
            <v>6.7000000000000002E-3</v>
          </cell>
          <cell r="T474">
            <v>6.7000000000000002E-3</v>
          </cell>
          <cell r="U474">
            <v>6.7000000000000002E-3</v>
          </cell>
          <cell r="V474">
            <v>6.7000000000000002E-3</v>
          </cell>
          <cell r="W474">
            <v>6.7000000000000002E-3</v>
          </cell>
          <cell r="X474">
            <v>6.7000000000000002E-3</v>
          </cell>
          <cell r="Y474">
            <v>6.7000000000000002E-3</v>
          </cell>
          <cell r="Z474">
            <v>6.7000000000000002E-3</v>
          </cell>
          <cell r="AA474">
            <v>6.7000000000000002E-3</v>
          </cell>
          <cell r="AB474">
            <v>6.7000000000000002E-3</v>
          </cell>
          <cell r="AC474">
            <v>6.7000000000000002E-3</v>
          </cell>
          <cell r="AD474">
            <v>6.7000000000000002E-3</v>
          </cell>
          <cell r="AE474">
            <v>6.7000000000000002E-3</v>
          </cell>
          <cell r="AF474">
            <v>6.7000000000000002E-3</v>
          </cell>
          <cell r="AG474">
            <v>6.7000000000000002E-3</v>
          </cell>
          <cell r="AH474">
            <v>6.7000000000000002E-3</v>
          </cell>
          <cell r="AI474">
            <v>6.7000000000000002E-3</v>
          </cell>
          <cell r="AJ474">
            <v>6.7000000000000002E-3</v>
          </cell>
          <cell r="AK474">
            <v>6.7000000000000002E-3</v>
          </cell>
          <cell r="AL474">
            <v>6.7000000000000002E-3</v>
          </cell>
          <cell r="AM474">
            <v>6.7000000000000002E-3</v>
          </cell>
          <cell r="AN474">
            <v>6.7000000000000002E-3</v>
          </cell>
          <cell r="AO474">
            <v>6.7000000000000002E-3</v>
          </cell>
          <cell r="AP474">
            <v>6.7000000000000002E-3</v>
          </cell>
          <cell r="AQ474">
            <v>6.7000000000000002E-3</v>
          </cell>
          <cell r="AR474">
            <v>6.7000000000000002E-3</v>
          </cell>
          <cell r="AS474">
            <v>6.7000000000000002E-3</v>
          </cell>
          <cell r="AT474">
            <v>6.7000000000000002E-3</v>
          </cell>
          <cell r="AU474">
            <v>6.7000000000000002E-3</v>
          </cell>
          <cell r="AV474">
            <v>6.7000000000000002E-3</v>
          </cell>
          <cell r="AW474">
            <v>6.7000000000000002E-3</v>
          </cell>
          <cell r="AX474">
            <v>6.7000000000000002E-3</v>
          </cell>
          <cell r="AY474">
            <v>6.7000000000000002E-3</v>
          </cell>
          <cell r="BB474" t="e">
            <v>#N/A</v>
          </cell>
        </row>
        <row r="475">
          <cell r="A475" t="str">
            <v>fimm_Other poultry (ducks)</v>
          </cell>
          <cell r="B475" t="str">
            <v>-</v>
          </cell>
          <cell r="C475" t="str">
            <v>fimm</v>
          </cell>
          <cell r="D475" t="str">
            <v>N</v>
          </cell>
          <cell r="E475" t="str">
            <v>Other poultry (ducks)</v>
          </cell>
          <cell r="F475" t="str">
            <v>kg N/kg straw</v>
          </cell>
          <cell r="G475" t="str">
            <v>D</v>
          </cell>
          <cell r="H475" t="str">
            <v>-</v>
          </cell>
          <cell r="I475" t="str">
            <v>3B EMEP/EEA Guidebook 2019, Step 7 (Webb and Misselbrook, 2004)</v>
          </cell>
          <cell r="K475">
            <v>6.7000000000000002E-3</v>
          </cell>
          <cell r="L475">
            <v>6.7000000000000002E-3</v>
          </cell>
          <cell r="M475">
            <v>6.7000000000000002E-3</v>
          </cell>
          <cell r="N475">
            <v>6.7000000000000002E-3</v>
          </cell>
          <cell r="O475">
            <v>6.7000000000000002E-3</v>
          </cell>
          <cell r="P475">
            <v>6.7000000000000002E-3</v>
          </cell>
          <cell r="Q475">
            <v>6.7000000000000002E-3</v>
          </cell>
          <cell r="R475">
            <v>6.7000000000000002E-3</v>
          </cell>
          <cell r="S475">
            <v>6.7000000000000002E-3</v>
          </cell>
          <cell r="T475">
            <v>6.7000000000000002E-3</v>
          </cell>
          <cell r="U475">
            <v>6.7000000000000002E-3</v>
          </cell>
          <cell r="V475">
            <v>6.7000000000000002E-3</v>
          </cell>
          <cell r="W475">
            <v>6.7000000000000002E-3</v>
          </cell>
          <cell r="X475">
            <v>6.7000000000000002E-3</v>
          </cell>
          <cell r="Y475">
            <v>6.7000000000000002E-3</v>
          </cell>
          <cell r="Z475">
            <v>6.7000000000000002E-3</v>
          </cell>
          <cell r="AA475">
            <v>6.7000000000000002E-3</v>
          </cell>
          <cell r="AB475">
            <v>6.7000000000000002E-3</v>
          </cell>
          <cell r="AC475">
            <v>6.7000000000000002E-3</v>
          </cell>
          <cell r="AD475">
            <v>6.7000000000000002E-3</v>
          </cell>
          <cell r="AE475">
            <v>6.7000000000000002E-3</v>
          </cell>
          <cell r="AF475">
            <v>6.7000000000000002E-3</v>
          </cell>
          <cell r="AG475">
            <v>6.7000000000000002E-3</v>
          </cell>
          <cell r="AH475">
            <v>6.7000000000000002E-3</v>
          </cell>
          <cell r="AI475">
            <v>6.7000000000000002E-3</v>
          </cell>
          <cell r="AJ475">
            <v>6.7000000000000002E-3</v>
          </cell>
          <cell r="AK475">
            <v>6.7000000000000002E-3</v>
          </cell>
          <cell r="AL475">
            <v>6.7000000000000002E-3</v>
          </cell>
          <cell r="AM475">
            <v>6.7000000000000002E-3</v>
          </cell>
          <cell r="AN475">
            <v>6.7000000000000002E-3</v>
          </cell>
          <cell r="AO475">
            <v>6.7000000000000002E-3</v>
          </cell>
          <cell r="AP475">
            <v>6.7000000000000002E-3</v>
          </cell>
          <cell r="AQ475">
            <v>6.7000000000000002E-3</v>
          </cell>
          <cell r="AR475">
            <v>6.7000000000000002E-3</v>
          </cell>
          <cell r="AS475">
            <v>6.7000000000000002E-3</v>
          </cell>
          <cell r="AT475">
            <v>6.7000000000000002E-3</v>
          </cell>
          <cell r="AU475">
            <v>6.7000000000000002E-3</v>
          </cell>
          <cell r="AV475">
            <v>6.7000000000000002E-3</v>
          </cell>
          <cell r="AW475">
            <v>6.7000000000000002E-3</v>
          </cell>
          <cell r="AX475">
            <v>6.7000000000000002E-3</v>
          </cell>
          <cell r="AY475">
            <v>6.7000000000000002E-3</v>
          </cell>
          <cell r="BB475" t="e">
            <v>#N/A</v>
          </cell>
        </row>
        <row r="476">
          <cell r="A476" t="str">
            <v>fimm_Other poultry (geese)</v>
          </cell>
          <cell r="B476" t="str">
            <v>-</v>
          </cell>
          <cell r="C476" t="str">
            <v>fimm</v>
          </cell>
          <cell r="D476" t="str">
            <v>N</v>
          </cell>
          <cell r="E476" t="str">
            <v>Other poultry (geese)</v>
          </cell>
          <cell r="F476" t="str">
            <v>kg N/kg straw</v>
          </cell>
          <cell r="G476" t="str">
            <v>D</v>
          </cell>
          <cell r="H476" t="str">
            <v>-</v>
          </cell>
          <cell r="I476" t="str">
            <v>3B EMEP/EEA Guidebook 2019, Step 7 (Webb and Misselbrook, 2004)</v>
          </cell>
          <cell r="K476">
            <v>6.7000000000000002E-3</v>
          </cell>
          <cell r="L476">
            <v>6.7000000000000002E-3</v>
          </cell>
          <cell r="M476">
            <v>6.7000000000000002E-3</v>
          </cell>
          <cell r="N476">
            <v>6.7000000000000002E-3</v>
          </cell>
          <cell r="O476">
            <v>6.7000000000000002E-3</v>
          </cell>
          <cell r="P476">
            <v>6.7000000000000002E-3</v>
          </cell>
          <cell r="Q476">
            <v>6.7000000000000002E-3</v>
          </cell>
          <cell r="R476">
            <v>6.7000000000000002E-3</v>
          </cell>
          <cell r="S476">
            <v>6.7000000000000002E-3</v>
          </cell>
          <cell r="T476">
            <v>6.7000000000000002E-3</v>
          </cell>
          <cell r="U476">
            <v>6.7000000000000002E-3</v>
          </cell>
          <cell r="V476">
            <v>6.7000000000000002E-3</v>
          </cell>
          <cell r="W476">
            <v>6.7000000000000002E-3</v>
          </cell>
          <cell r="X476">
            <v>6.7000000000000002E-3</v>
          </cell>
          <cell r="Y476">
            <v>6.7000000000000002E-3</v>
          </cell>
          <cell r="Z476">
            <v>6.7000000000000002E-3</v>
          </cell>
          <cell r="AA476">
            <v>6.7000000000000002E-3</v>
          </cell>
          <cell r="AB476">
            <v>6.7000000000000002E-3</v>
          </cell>
          <cell r="AC476">
            <v>6.7000000000000002E-3</v>
          </cell>
          <cell r="AD476">
            <v>6.7000000000000002E-3</v>
          </cell>
          <cell r="AE476">
            <v>6.7000000000000002E-3</v>
          </cell>
          <cell r="AF476">
            <v>6.7000000000000002E-3</v>
          </cell>
          <cell r="AG476">
            <v>6.7000000000000002E-3</v>
          </cell>
          <cell r="AH476">
            <v>6.7000000000000002E-3</v>
          </cell>
          <cell r="AI476">
            <v>6.7000000000000002E-3</v>
          </cell>
          <cell r="AJ476">
            <v>6.7000000000000002E-3</v>
          </cell>
          <cell r="AK476">
            <v>6.7000000000000002E-3</v>
          </cell>
          <cell r="AL476">
            <v>6.7000000000000002E-3</v>
          </cell>
          <cell r="AM476">
            <v>6.7000000000000002E-3</v>
          </cell>
          <cell r="AN476">
            <v>6.7000000000000002E-3</v>
          </cell>
          <cell r="AO476">
            <v>6.7000000000000002E-3</v>
          </cell>
          <cell r="AP476">
            <v>6.7000000000000002E-3</v>
          </cell>
          <cell r="AQ476">
            <v>6.7000000000000002E-3</v>
          </cell>
          <cell r="AR476">
            <v>6.7000000000000002E-3</v>
          </cell>
          <cell r="AS476">
            <v>6.7000000000000002E-3</v>
          </cell>
          <cell r="AT476">
            <v>6.7000000000000002E-3</v>
          </cell>
          <cell r="AU476">
            <v>6.7000000000000002E-3</v>
          </cell>
          <cell r="AV476">
            <v>6.7000000000000002E-3</v>
          </cell>
          <cell r="AW476">
            <v>6.7000000000000002E-3</v>
          </cell>
          <cell r="AX476">
            <v>6.7000000000000002E-3</v>
          </cell>
          <cell r="AY476">
            <v>6.7000000000000002E-3</v>
          </cell>
          <cell r="BB476" t="e">
            <v>#N/A</v>
          </cell>
        </row>
        <row r="477">
          <cell r="A477" t="str">
            <v>fimm_Other animals (fur animals)</v>
          </cell>
          <cell r="B477" t="str">
            <v>-</v>
          </cell>
          <cell r="C477" t="str">
            <v>fimm</v>
          </cell>
          <cell r="D477" t="str">
            <v>N</v>
          </cell>
          <cell r="E477" t="str">
            <v>Other animals (fur animals)</v>
          </cell>
          <cell r="F477" t="str">
            <v>kg N/kg straw</v>
          </cell>
          <cell r="G477" t="str">
            <v>D</v>
          </cell>
          <cell r="H477" t="str">
            <v>-</v>
          </cell>
          <cell r="I477" t="str">
            <v>3B EMEP/EEA Guidebook 2019, Step 7 (Webb and Misselbrook, 2004)</v>
          </cell>
          <cell r="K477">
            <v>6.7000000000000002E-3</v>
          </cell>
          <cell r="L477">
            <v>6.7000000000000002E-3</v>
          </cell>
          <cell r="M477">
            <v>6.7000000000000002E-3</v>
          </cell>
          <cell r="N477">
            <v>6.7000000000000002E-3</v>
          </cell>
          <cell r="O477">
            <v>6.7000000000000002E-3</v>
          </cell>
          <cell r="P477">
            <v>6.7000000000000002E-3</v>
          </cell>
          <cell r="Q477">
            <v>6.7000000000000002E-3</v>
          </cell>
          <cell r="R477">
            <v>6.7000000000000002E-3</v>
          </cell>
          <cell r="S477">
            <v>6.7000000000000002E-3</v>
          </cell>
          <cell r="T477">
            <v>6.7000000000000002E-3</v>
          </cell>
          <cell r="U477">
            <v>6.7000000000000002E-3</v>
          </cell>
          <cell r="V477">
            <v>6.7000000000000002E-3</v>
          </cell>
          <cell r="W477">
            <v>6.7000000000000002E-3</v>
          </cell>
          <cell r="X477">
            <v>6.7000000000000002E-3</v>
          </cell>
          <cell r="Y477">
            <v>6.7000000000000002E-3</v>
          </cell>
          <cell r="Z477">
            <v>6.7000000000000002E-3</v>
          </cell>
          <cell r="AA477">
            <v>6.7000000000000002E-3</v>
          </cell>
          <cell r="AB477">
            <v>6.7000000000000002E-3</v>
          </cell>
          <cell r="AC477">
            <v>6.7000000000000002E-3</v>
          </cell>
          <cell r="AD477">
            <v>6.7000000000000002E-3</v>
          </cell>
          <cell r="AE477">
            <v>6.7000000000000002E-3</v>
          </cell>
          <cell r="AF477">
            <v>6.7000000000000002E-3</v>
          </cell>
          <cell r="AG477">
            <v>6.7000000000000002E-3</v>
          </cell>
          <cell r="AH477">
            <v>6.7000000000000002E-3</v>
          </cell>
          <cell r="AI477">
            <v>6.7000000000000002E-3</v>
          </cell>
          <cell r="AJ477">
            <v>6.7000000000000002E-3</v>
          </cell>
          <cell r="AK477">
            <v>6.7000000000000002E-3</v>
          </cell>
          <cell r="AL477">
            <v>6.7000000000000002E-3</v>
          </cell>
          <cell r="AM477">
            <v>6.7000000000000002E-3</v>
          </cell>
          <cell r="AN477">
            <v>6.7000000000000002E-3</v>
          </cell>
          <cell r="AO477">
            <v>6.7000000000000002E-3</v>
          </cell>
          <cell r="AP477">
            <v>6.7000000000000002E-3</v>
          </cell>
          <cell r="AQ477">
            <v>6.7000000000000002E-3</v>
          </cell>
          <cell r="AR477">
            <v>6.7000000000000002E-3</v>
          </cell>
          <cell r="AS477">
            <v>6.7000000000000002E-3</v>
          </cell>
          <cell r="AT477">
            <v>6.7000000000000002E-3</v>
          </cell>
          <cell r="AU477">
            <v>6.7000000000000002E-3</v>
          </cell>
          <cell r="AV477">
            <v>6.7000000000000002E-3</v>
          </cell>
          <cell r="AW477">
            <v>6.7000000000000002E-3</v>
          </cell>
          <cell r="AX477">
            <v>6.7000000000000002E-3</v>
          </cell>
          <cell r="AY477">
            <v>6.7000000000000002E-3</v>
          </cell>
          <cell r="BB477" t="e">
            <v>#N/A</v>
          </cell>
        </row>
        <row r="478">
          <cell r="A478" t="str">
            <v>N immobilised to TAN (fmin)</v>
          </cell>
        </row>
        <row r="479">
          <cell r="A479" t="str">
            <v>fmin_Dairy cattle</v>
          </cell>
          <cell r="B479" t="str">
            <v>-</v>
          </cell>
          <cell r="C479" t="str">
            <v>fmin</v>
          </cell>
          <cell r="D479" t="str">
            <v>N</v>
          </cell>
          <cell r="E479" t="str">
            <v>Dairy cattle</v>
          </cell>
          <cell r="F479" t="str">
            <v>kg N/kg</v>
          </cell>
          <cell r="G479" t="str">
            <v>D</v>
          </cell>
          <cell r="H479" t="str">
            <v>-</v>
          </cell>
          <cell r="I479" t="str">
            <v>3B EMEP/EEA Guidebook 2019, Step 9 (Dämmgen et al., 2007).</v>
          </cell>
          <cell r="K479">
            <v>0.1</v>
          </cell>
          <cell r="L479">
            <v>0.1</v>
          </cell>
          <cell r="M479">
            <v>0.1</v>
          </cell>
          <cell r="N479">
            <v>0.1</v>
          </cell>
          <cell r="O479">
            <v>0.1</v>
          </cell>
          <cell r="P479">
            <v>0.1</v>
          </cell>
          <cell r="Q479">
            <v>0.1</v>
          </cell>
          <cell r="R479">
            <v>0.1</v>
          </cell>
          <cell r="S479">
            <v>0.1</v>
          </cell>
          <cell r="T479">
            <v>0.1</v>
          </cell>
          <cell r="U479">
            <v>0.1</v>
          </cell>
          <cell r="V479">
            <v>0.1</v>
          </cell>
          <cell r="W479">
            <v>0.1</v>
          </cell>
          <cell r="X479">
            <v>0.1</v>
          </cell>
          <cell r="Y479">
            <v>0.1</v>
          </cell>
          <cell r="Z479">
            <v>0.1</v>
          </cell>
          <cell r="AA479">
            <v>0.1</v>
          </cell>
          <cell r="AB479">
            <v>0.1</v>
          </cell>
          <cell r="AC479">
            <v>0.1</v>
          </cell>
          <cell r="AD479">
            <v>0.1</v>
          </cell>
          <cell r="AE479">
            <v>0.1</v>
          </cell>
          <cell r="AF479">
            <v>0.1</v>
          </cell>
          <cell r="AG479">
            <v>0.1</v>
          </cell>
          <cell r="AH479">
            <v>0.1</v>
          </cell>
          <cell r="AI479">
            <v>0.1</v>
          </cell>
          <cell r="AJ479">
            <v>0.1</v>
          </cell>
          <cell r="AK479">
            <v>0.1</v>
          </cell>
          <cell r="AL479">
            <v>0.1</v>
          </cell>
          <cell r="AM479">
            <v>0.1</v>
          </cell>
          <cell r="AN479">
            <v>0.1</v>
          </cell>
          <cell r="AO479">
            <v>0.1</v>
          </cell>
          <cell r="AP479">
            <v>0.1</v>
          </cell>
          <cell r="AQ479">
            <v>0.1</v>
          </cell>
          <cell r="AR479">
            <v>0.1</v>
          </cell>
          <cell r="AS479">
            <v>0.1</v>
          </cell>
          <cell r="AT479">
            <v>0.1</v>
          </cell>
          <cell r="AU479">
            <v>0.1</v>
          </cell>
          <cell r="AV479">
            <v>0.1</v>
          </cell>
          <cell r="AW479">
            <v>0.1</v>
          </cell>
          <cell r="AX479">
            <v>0.1</v>
          </cell>
          <cell r="AY479">
            <v>0.1</v>
          </cell>
          <cell r="BB479" t="e">
            <v>#N/A</v>
          </cell>
        </row>
        <row r="480">
          <cell r="A480" t="str">
            <v>fmin_Non-dairy cattle</v>
          </cell>
          <cell r="B480" t="str">
            <v>-</v>
          </cell>
          <cell r="C480" t="str">
            <v>fmin</v>
          </cell>
          <cell r="D480" t="str">
            <v>N</v>
          </cell>
          <cell r="E480" t="str">
            <v>Non-dairy cattle</v>
          </cell>
          <cell r="F480" t="str">
            <v>kg N/kg</v>
          </cell>
          <cell r="G480" t="str">
            <v>D</v>
          </cell>
          <cell r="H480" t="str">
            <v>-</v>
          </cell>
          <cell r="I480" t="str">
            <v>3B EMEP/EEA Guidebook 2019, Step 9 (Dämmgen et al., 2007).</v>
          </cell>
          <cell r="K480">
            <v>0.1</v>
          </cell>
          <cell r="L480">
            <v>0.1</v>
          </cell>
          <cell r="M480">
            <v>0.1</v>
          </cell>
          <cell r="N480">
            <v>0.1</v>
          </cell>
          <cell r="O480">
            <v>0.1</v>
          </cell>
          <cell r="P480">
            <v>0.1</v>
          </cell>
          <cell r="Q480">
            <v>0.1</v>
          </cell>
          <cell r="R480">
            <v>0.1</v>
          </cell>
          <cell r="S480">
            <v>0.1</v>
          </cell>
          <cell r="T480">
            <v>0.1</v>
          </cell>
          <cell r="U480">
            <v>0.1</v>
          </cell>
          <cell r="V480">
            <v>0.1</v>
          </cell>
          <cell r="W480">
            <v>0.1</v>
          </cell>
          <cell r="X480">
            <v>0.1</v>
          </cell>
          <cell r="Y480">
            <v>0.1</v>
          </cell>
          <cell r="Z480">
            <v>0.1</v>
          </cell>
          <cell r="AA480">
            <v>0.1</v>
          </cell>
          <cell r="AB480">
            <v>0.1</v>
          </cell>
          <cell r="AC480">
            <v>0.1</v>
          </cell>
          <cell r="AD480">
            <v>0.1</v>
          </cell>
          <cell r="AE480">
            <v>0.1</v>
          </cell>
          <cell r="AF480">
            <v>0.1</v>
          </cell>
          <cell r="AG480">
            <v>0.1</v>
          </cell>
          <cell r="AH480">
            <v>0.1</v>
          </cell>
          <cell r="AI480">
            <v>0.1</v>
          </cell>
          <cell r="AJ480">
            <v>0.1</v>
          </cell>
          <cell r="AK480">
            <v>0.1</v>
          </cell>
          <cell r="AL480">
            <v>0.1</v>
          </cell>
          <cell r="AM480">
            <v>0.1</v>
          </cell>
          <cell r="AN480">
            <v>0.1</v>
          </cell>
          <cell r="AO480">
            <v>0.1</v>
          </cell>
          <cell r="AP480">
            <v>0.1</v>
          </cell>
          <cell r="AQ480">
            <v>0.1</v>
          </cell>
          <cell r="AR480">
            <v>0.1</v>
          </cell>
          <cell r="AS480">
            <v>0.1</v>
          </cell>
          <cell r="AT480">
            <v>0.1</v>
          </cell>
          <cell r="AU480">
            <v>0.1</v>
          </cell>
          <cell r="AV480">
            <v>0.1</v>
          </cell>
          <cell r="AW480">
            <v>0.1</v>
          </cell>
          <cell r="AX480">
            <v>0.1</v>
          </cell>
          <cell r="AY480">
            <v>0.1</v>
          </cell>
          <cell r="BB480" t="e">
            <v>#N/A</v>
          </cell>
        </row>
        <row r="481">
          <cell r="A481" t="str">
            <v>fmin_Non-dairy cattle (calves)</v>
          </cell>
          <cell r="B481" t="str">
            <v>-</v>
          </cell>
          <cell r="C481" t="str">
            <v>fmin</v>
          </cell>
          <cell r="D481" t="str">
            <v>N</v>
          </cell>
          <cell r="E481" t="str">
            <v>Non-dairy cattle (calves)</v>
          </cell>
          <cell r="F481" t="str">
            <v>kg N/kg</v>
          </cell>
          <cell r="G481" t="str">
            <v>D</v>
          </cell>
          <cell r="H481" t="str">
            <v>-</v>
          </cell>
          <cell r="I481" t="str">
            <v>3B EMEP/EEA Guidebook 2019, Step 9 (Dämmgen et al., 2007).</v>
          </cell>
          <cell r="K481">
            <v>0.1</v>
          </cell>
          <cell r="L481">
            <v>0.1</v>
          </cell>
          <cell r="M481">
            <v>0.1</v>
          </cell>
          <cell r="N481">
            <v>0.1</v>
          </cell>
          <cell r="O481">
            <v>0.1</v>
          </cell>
          <cell r="P481">
            <v>0.1</v>
          </cell>
          <cell r="Q481">
            <v>0.1</v>
          </cell>
          <cell r="R481">
            <v>0.1</v>
          </cell>
          <cell r="S481">
            <v>0.1</v>
          </cell>
          <cell r="T481">
            <v>0.1</v>
          </cell>
          <cell r="U481">
            <v>0.1</v>
          </cell>
          <cell r="V481">
            <v>0.1</v>
          </cell>
          <cell r="W481">
            <v>0.1</v>
          </cell>
          <cell r="X481">
            <v>0.1</v>
          </cell>
          <cell r="Y481">
            <v>0.1</v>
          </cell>
          <cell r="Z481">
            <v>0.1</v>
          </cell>
          <cell r="AA481">
            <v>0.1</v>
          </cell>
          <cell r="AB481">
            <v>0.1</v>
          </cell>
          <cell r="AC481">
            <v>0.1</v>
          </cell>
          <cell r="AD481">
            <v>0.1</v>
          </cell>
          <cell r="AE481">
            <v>0.1</v>
          </cell>
          <cell r="AF481">
            <v>0.1</v>
          </cell>
          <cell r="AG481">
            <v>0.1</v>
          </cell>
          <cell r="AH481">
            <v>0.1</v>
          </cell>
          <cell r="AI481">
            <v>0.1</v>
          </cell>
          <cell r="AJ481">
            <v>0.1</v>
          </cell>
          <cell r="AK481">
            <v>0.1</v>
          </cell>
          <cell r="AL481">
            <v>0.1</v>
          </cell>
          <cell r="AM481">
            <v>0.1</v>
          </cell>
          <cell r="AN481">
            <v>0.1</v>
          </cell>
          <cell r="AO481">
            <v>0.1</v>
          </cell>
          <cell r="AP481">
            <v>0.1</v>
          </cell>
          <cell r="AQ481">
            <v>0.1</v>
          </cell>
          <cell r="AR481">
            <v>0.1</v>
          </cell>
          <cell r="AS481">
            <v>0.1</v>
          </cell>
          <cell r="AT481">
            <v>0.1</v>
          </cell>
          <cell r="AU481">
            <v>0.1</v>
          </cell>
          <cell r="AV481">
            <v>0.1</v>
          </cell>
          <cell r="AW481">
            <v>0.1</v>
          </cell>
          <cell r="AX481">
            <v>0.1</v>
          </cell>
          <cell r="AY481">
            <v>0.1</v>
          </cell>
          <cell r="BB481" t="e">
            <v>#N/A</v>
          </cell>
        </row>
        <row r="482">
          <cell r="A482" t="str">
            <v>fmin_Sheep</v>
          </cell>
          <cell r="B482" t="str">
            <v>-</v>
          </cell>
          <cell r="C482" t="str">
            <v>fmin</v>
          </cell>
          <cell r="D482" t="str">
            <v>N</v>
          </cell>
          <cell r="E482" t="str">
            <v>Sheep</v>
          </cell>
          <cell r="F482" t="str">
            <v>kg N/kg</v>
          </cell>
          <cell r="G482" t="str">
            <v>D</v>
          </cell>
          <cell r="H482" t="str">
            <v>-</v>
          </cell>
          <cell r="I482" t="str">
            <v>3B EMEP/EEA Guidebook 2019, Step 9 (Dämmgen et al., 2007).</v>
          </cell>
          <cell r="K482">
            <v>0.1</v>
          </cell>
          <cell r="L482">
            <v>0.1</v>
          </cell>
          <cell r="M482">
            <v>0.1</v>
          </cell>
          <cell r="N482">
            <v>0.1</v>
          </cell>
          <cell r="O482">
            <v>0.1</v>
          </cell>
          <cell r="P482">
            <v>0.1</v>
          </cell>
          <cell r="Q482">
            <v>0.1</v>
          </cell>
          <cell r="R482">
            <v>0.1</v>
          </cell>
          <cell r="S482">
            <v>0.1</v>
          </cell>
          <cell r="T482">
            <v>0.1</v>
          </cell>
          <cell r="U482">
            <v>0.1</v>
          </cell>
          <cell r="V482">
            <v>0.1</v>
          </cell>
          <cell r="W482">
            <v>0.1</v>
          </cell>
          <cell r="X482">
            <v>0.1</v>
          </cell>
          <cell r="Y482">
            <v>0.1</v>
          </cell>
          <cell r="Z482">
            <v>0.1</v>
          </cell>
          <cell r="AA482">
            <v>0.1</v>
          </cell>
          <cell r="AB482">
            <v>0.1</v>
          </cell>
          <cell r="AC482">
            <v>0.1</v>
          </cell>
          <cell r="AD482">
            <v>0.1</v>
          </cell>
          <cell r="AE482">
            <v>0.1</v>
          </cell>
          <cell r="AF482">
            <v>0.1</v>
          </cell>
          <cell r="AG482">
            <v>0.1</v>
          </cell>
          <cell r="AH482">
            <v>0.1</v>
          </cell>
          <cell r="AI482">
            <v>0.1</v>
          </cell>
          <cell r="AJ482">
            <v>0.1</v>
          </cell>
          <cell r="AK482">
            <v>0.1</v>
          </cell>
          <cell r="AL482">
            <v>0.1</v>
          </cell>
          <cell r="AM482">
            <v>0.1</v>
          </cell>
          <cell r="AN482">
            <v>0.1</v>
          </cell>
          <cell r="AO482">
            <v>0.1</v>
          </cell>
          <cell r="AP482">
            <v>0.1</v>
          </cell>
          <cell r="AQ482">
            <v>0.1</v>
          </cell>
          <cell r="AR482">
            <v>0.1</v>
          </cell>
          <cell r="AS482">
            <v>0.1</v>
          </cell>
          <cell r="AT482">
            <v>0.1</v>
          </cell>
          <cell r="AU482">
            <v>0.1</v>
          </cell>
          <cell r="AV482">
            <v>0.1</v>
          </cell>
          <cell r="AW482">
            <v>0.1</v>
          </cell>
          <cell r="AX482">
            <v>0.1</v>
          </cell>
          <cell r="AY482">
            <v>0.1</v>
          </cell>
          <cell r="BB482" t="e">
            <v>#N/A</v>
          </cell>
        </row>
        <row r="483">
          <cell r="A483" t="str">
            <v>fmin_Swine (finishing pigs)</v>
          </cell>
          <cell r="B483" t="str">
            <v>-</v>
          </cell>
          <cell r="C483" t="str">
            <v>fmin</v>
          </cell>
          <cell r="D483" t="str">
            <v>N</v>
          </cell>
          <cell r="E483" t="str">
            <v>Swine (finishing pigs)</v>
          </cell>
          <cell r="F483" t="str">
            <v>kg N/kg</v>
          </cell>
          <cell r="G483" t="str">
            <v>D</v>
          </cell>
          <cell r="H483" t="str">
            <v>-</v>
          </cell>
          <cell r="I483" t="str">
            <v>3B EMEP/EEA Guidebook 2019, Step 9 (Dämmgen et al., 2007).</v>
          </cell>
          <cell r="K483">
            <v>0.1</v>
          </cell>
          <cell r="L483">
            <v>0.1</v>
          </cell>
          <cell r="M483">
            <v>0.1</v>
          </cell>
          <cell r="N483">
            <v>0.1</v>
          </cell>
          <cell r="O483">
            <v>0.1</v>
          </cell>
          <cell r="P483">
            <v>0.1</v>
          </cell>
          <cell r="Q483">
            <v>0.1</v>
          </cell>
          <cell r="R483">
            <v>0.1</v>
          </cell>
          <cell r="S483">
            <v>0.1</v>
          </cell>
          <cell r="T483">
            <v>0.1</v>
          </cell>
          <cell r="U483">
            <v>0.1</v>
          </cell>
          <cell r="V483">
            <v>0.1</v>
          </cell>
          <cell r="W483">
            <v>0.1</v>
          </cell>
          <cell r="X483">
            <v>0.1</v>
          </cell>
          <cell r="Y483">
            <v>0.1</v>
          </cell>
          <cell r="Z483">
            <v>0.1</v>
          </cell>
          <cell r="AA483">
            <v>0.1</v>
          </cell>
          <cell r="AB483">
            <v>0.1</v>
          </cell>
          <cell r="AC483">
            <v>0.1</v>
          </cell>
          <cell r="AD483">
            <v>0.1</v>
          </cell>
          <cell r="AE483">
            <v>0.1</v>
          </cell>
          <cell r="AF483">
            <v>0.1</v>
          </cell>
          <cell r="AG483">
            <v>0.1</v>
          </cell>
          <cell r="AH483">
            <v>0.1</v>
          </cell>
          <cell r="AI483">
            <v>0.1</v>
          </cell>
          <cell r="AJ483">
            <v>0.1</v>
          </cell>
          <cell r="AK483">
            <v>0.1</v>
          </cell>
          <cell r="AL483">
            <v>0.1</v>
          </cell>
          <cell r="AM483">
            <v>0.1</v>
          </cell>
          <cell r="AN483">
            <v>0.1</v>
          </cell>
          <cell r="AO483">
            <v>0.1</v>
          </cell>
          <cell r="AP483">
            <v>0.1</v>
          </cell>
          <cell r="AQ483">
            <v>0.1</v>
          </cell>
          <cell r="AR483">
            <v>0.1</v>
          </cell>
          <cell r="AS483">
            <v>0.1</v>
          </cell>
          <cell r="AT483">
            <v>0.1</v>
          </cell>
          <cell r="AU483">
            <v>0.1</v>
          </cell>
          <cell r="AV483">
            <v>0.1</v>
          </cell>
          <cell r="AW483">
            <v>0.1</v>
          </cell>
          <cell r="AX483">
            <v>0.1</v>
          </cell>
          <cell r="AY483">
            <v>0.1</v>
          </cell>
          <cell r="BB483" t="e">
            <v>#N/A</v>
          </cell>
        </row>
        <row r="484">
          <cell r="A484" t="str">
            <v>fmin_Swine (sows)</v>
          </cell>
          <cell r="B484" t="str">
            <v>-</v>
          </cell>
          <cell r="C484" t="str">
            <v>fmin</v>
          </cell>
          <cell r="D484" t="str">
            <v>N</v>
          </cell>
          <cell r="E484" t="str">
            <v>Swine (sows)</v>
          </cell>
          <cell r="F484" t="str">
            <v>kg N/kg</v>
          </cell>
          <cell r="G484" t="str">
            <v>D</v>
          </cell>
          <cell r="H484" t="str">
            <v>-</v>
          </cell>
          <cell r="I484" t="str">
            <v>3B EMEP/EEA Guidebook 2019, Step 9 (Dämmgen et al., 2007).</v>
          </cell>
          <cell r="K484">
            <v>0.1</v>
          </cell>
          <cell r="L484">
            <v>0.1</v>
          </cell>
          <cell r="M484">
            <v>0.1</v>
          </cell>
          <cell r="N484">
            <v>0.1</v>
          </cell>
          <cell r="O484">
            <v>0.1</v>
          </cell>
          <cell r="P484">
            <v>0.1</v>
          </cell>
          <cell r="Q484">
            <v>0.1</v>
          </cell>
          <cell r="R484">
            <v>0.1</v>
          </cell>
          <cell r="S484">
            <v>0.1</v>
          </cell>
          <cell r="T484">
            <v>0.1</v>
          </cell>
          <cell r="U484">
            <v>0.1</v>
          </cell>
          <cell r="V484">
            <v>0.1</v>
          </cell>
          <cell r="W484">
            <v>0.1</v>
          </cell>
          <cell r="X484">
            <v>0.1</v>
          </cell>
          <cell r="Y484">
            <v>0.1</v>
          </cell>
          <cell r="Z484">
            <v>0.1</v>
          </cell>
          <cell r="AA484">
            <v>0.1</v>
          </cell>
          <cell r="AB484">
            <v>0.1</v>
          </cell>
          <cell r="AC484">
            <v>0.1</v>
          </cell>
          <cell r="AD484">
            <v>0.1</v>
          </cell>
          <cell r="AE484">
            <v>0.1</v>
          </cell>
          <cell r="AF484">
            <v>0.1</v>
          </cell>
          <cell r="AG484">
            <v>0.1</v>
          </cell>
          <cell r="AH484">
            <v>0.1</v>
          </cell>
          <cell r="AI484">
            <v>0.1</v>
          </cell>
          <cell r="AJ484">
            <v>0.1</v>
          </cell>
          <cell r="AK484">
            <v>0.1</v>
          </cell>
          <cell r="AL484">
            <v>0.1</v>
          </cell>
          <cell r="AM484">
            <v>0.1</v>
          </cell>
          <cell r="AN484">
            <v>0.1</v>
          </cell>
          <cell r="AO484">
            <v>0.1</v>
          </cell>
          <cell r="AP484">
            <v>0.1</v>
          </cell>
          <cell r="AQ484">
            <v>0.1</v>
          </cell>
          <cell r="AR484">
            <v>0.1</v>
          </cell>
          <cell r="AS484">
            <v>0.1</v>
          </cell>
          <cell r="AT484">
            <v>0.1</v>
          </cell>
          <cell r="AU484">
            <v>0.1</v>
          </cell>
          <cell r="AV484">
            <v>0.1</v>
          </cell>
          <cell r="AW484">
            <v>0.1</v>
          </cell>
          <cell r="AX484">
            <v>0.1</v>
          </cell>
          <cell r="AY484">
            <v>0.1</v>
          </cell>
          <cell r="BB484" t="e">
            <v>#N/A</v>
          </cell>
        </row>
        <row r="485">
          <cell r="A485" t="str">
            <v>fmin_Buffalo</v>
          </cell>
          <cell r="B485" t="str">
            <v>-</v>
          </cell>
          <cell r="C485" t="str">
            <v>fmin</v>
          </cell>
          <cell r="D485" t="str">
            <v>N</v>
          </cell>
          <cell r="E485" t="str">
            <v>Buffalo</v>
          </cell>
          <cell r="F485" t="str">
            <v>kg N/kg</v>
          </cell>
          <cell r="G485" t="str">
            <v>D</v>
          </cell>
          <cell r="H485" t="str">
            <v>-</v>
          </cell>
          <cell r="I485" t="str">
            <v>3B EMEP/EEA Guidebook 2019, Step 9 (Dämmgen et al., 2007).</v>
          </cell>
          <cell r="K485">
            <v>0.1</v>
          </cell>
          <cell r="L485">
            <v>0.1</v>
          </cell>
          <cell r="M485">
            <v>0.1</v>
          </cell>
          <cell r="N485">
            <v>0.1</v>
          </cell>
          <cell r="O485">
            <v>0.1</v>
          </cell>
          <cell r="P485">
            <v>0.1</v>
          </cell>
          <cell r="Q485">
            <v>0.1</v>
          </cell>
          <cell r="R485">
            <v>0.1</v>
          </cell>
          <cell r="S485">
            <v>0.1</v>
          </cell>
          <cell r="T485">
            <v>0.1</v>
          </cell>
          <cell r="U485">
            <v>0.1</v>
          </cell>
          <cell r="V485">
            <v>0.1</v>
          </cell>
          <cell r="W485">
            <v>0.1</v>
          </cell>
          <cell r="X485">
            <v>0.1</v>
          </cell>
          <cell r="Y485">
            <v>0.1</v>
          </cell>
          <cell r="Z485">
            <v>0.1</v>
          </cell>
          <cell r="AA485">
            <v>0.1</v>
          </cell>
          <cell r="AB485">
            <v>0.1</v>
          </cell>
          <cell r="AC485">
            <v>0.1</v>
          </cell>
          <cell r="AD485">
            <v>0.1</v>
          </cell>
          <cell r="AE485">
            <v>0.1</v>
          </cell>
          <cell r="AF485">
            <v>0.1</v>
          </cell>
          <cell r="AG485">
            <v>0.1</v>
          </cell>
          <cell r="AH485">
            <v>0.1</v>
          </cell>
          <cell r="AI485">
            <v>0.1</v>
          </cell>
          <cell r="AJ485">
            <v>0.1</v>
          </cell>
          <cell r="AK485">
            <v>0.1</v>
          </cell>
          <cell r="AL485">
            <v>0.1</v>
          </cell>
          <cell r="AM485">
            <v>0.1</v>
          </cell>
          <cell r="AN485">
            <v>0.1</v>
          </cell>
          <cell r="AO485">
            <v>0.1</v>
          </cell>
          <cell r="AP485">
            <v>0.1</v>
          </cell>
          <cell r="AQ485">
            <v>0.1</v>
          </cell>
          <cell r="AR485">
            <v>0.1</v>
          </cell>
          <cell r="AS485">
            <v>0.1</v>
          </cell>
          <cell r="AT485">
            <v>0.1</v>
          </cell>
          <cell r="AU485">
            <v>0.1</v>
          </cell>
          <cell r="AV485">
            <v>0.1</v>
          </cell>
          <cell r="AW485">
            <v>0.1</v>
          </cell>
          <cell r="AX485">
            <v>0.1</v>
          </cell>
          <cell r="AY485">
            <v>0.1</v>
          </cell>
          <cell r="BB485" t="e">
            <v>#N/A</v>
          </cell>
        </row>
        <row r="486">
          <cell r="A486" t="str">
            <v>fmin_Goats</v>
          </cell>
          <cell r="B486" t="str">
            <v>-</v>
          </cell>
          <cell r="C486" t="str">
            <v>fmin</v>
          </cell>
          <cell r="D486" t="str">
            <v>N</v>
          </cell>
          <cell r="E486" t="str">
            <v>Goats</v>
          </cell>
          <cell r="F486" t="str">
            <v>kg N/kg</v>
          </cell>
          <cell r="G486" t="str">
            <v>D</v>
          </cell>
          <cell r="H486" t="str">
            <v>-</v>
          </cell>
          <cell r="I486" t="str">
            <v>3B EMEP/EEA Guidebook 2019, Step 9 (Dämmgen et al., 2007).</v>
          </cell>
          <cell r="K486">
            <v>0.1</v>
          </cell>
          <cell r="L486">
            <v>0.1</v>
          </cell>
          <cell r="M486">
            <v>0.1</v>
          </cell>
          <cell r="N486">
            <v>0.1</v>
          </cell>
          <cell r="O486">
            <v>0.1</v>
          </cell>
          <cell r="P486">
            <v>0.1</v>
          </cell>
          <cell r="Q486">
            <v>0.1</v>
          </cell>
          <cell r="R486">
            <v>0.1</v>
          </cell>
          <cell r="S486">
            <v>0.1</v>
          </cell>
          <cell r="T486">
            <v>0.1</v>
          </cell>
          <cell r="U486">
            <v>0.1</v>
          </cell>
          <cell r="V486">
            <v>0.1</v>
          </cell>
          <cell r="W486">
            <v>0.1</v>
          </cell>
          <cell r="X486">
            <v>0.1</v>
          </cell>
          <cell r="Y486">
            <v>0.1</v>
          </cell>
          <cell r="Z486">
            <v>0.1</v>
          </cell>
          <cell r="AA486">
            <v>0.1</v>
          </cell>
          <cell r="AB486">
            <v>0.1</v>
          </cell>
          <cell r="AC486">
            <v>0.1</v>
          </cell>
          <cell r="AD486">
            <v>0.1</v>
          </cell>
          <cell r="AE486">
            <v>0.1</v>
          </cell>
          <cell r="AF486">
            <v>0.1</v>
          </cell>
          <cell r="AG486">
            <v>0.1</v>
          </cell>
          <cell r="AH486">
            <v>0.1</v>
          </cell>
          <cell r="AI486">
            <v>0.1</v>
          </cell>
          <cell r="AJ486">
            <v>0.1</v>
          </cell>
          <cell r="AK486">
            <v>0.1</v>
          </cell>
          <cell r="AL486">
            <v>0.1</v>
          </cell>
          <cell r="AM486">
            <v>0.1</v>
          </cell>
          <cell r="AN486">
            <v>0.1</v>
          </cell>
          <cell r="AO486">
            <v>0.1</v>
          </cell>
          <cell r="AP486">
            <v>0.1</v>
          </cell>
          <cell r="AQ486">
            <v>0.1</v>
          </cell>
          <cell r="AR486">
            <v>0.1</v>
          </cell>
          <cell r="AS486">
            <v>0.1</v>
          </cell>
          <cell r="AT486">
            <v>0.1</v>
          </cell>
          <cell r="AU486">
            <v>0.1</v>
          </cell>
          <cell r="AV486">
            <v>0.1</v>
          </cell>
          <cell r="AW486">
            <v>0.1</v>
          </cell>
          <cell r="AX486">
            <v>0.1</v>
          </cell>
          <cell r="AY486">
            <v>0.1</v>
          </cell>
          <cell r="BB486" t="e">
            <v>#N/A</v>
          </cell>
        </row>
        <row r="487">
          <cell r="A487" t="str">
            <v>fmin_Horses</v>
          </cell>
          <cell r="B487" t="str">
            <v>-</v>
          </cell>
          <cell r="C487" t="str">
            <v>fmin</v>
          </cell>
          <cell r="D487" t="str">
            <v>N</v>
          </cell>
          <cell r="E487" t="str">
            <v>Horses</v>
          </cell>
          <cell r="F487" t="str">
            <v>kg N/kg</v>
          </cell>
          <cell r="G487" t="str">
            <v>D</v>
          </cell>
          <cell r="H487" t="str">
            <v>-</v>
          </cell>
          <cell r="I487" t="str">
            <v>3B EMEP/EEA Guidebook 2019, Step 9 (Dämmgen et al., 2007).</v>
          </cell>
          <cell r="K487">
            <v>0.1</v>
          </cell>
          <cell r="L487">
            <v>0.1</v>
          </cell>
          <cell r="M487">
            <v>0.1</v>
          </cell>
          <cell r="N487">
            <v>0.1</v>
          </cell>
          <cell r="O487">
            <v>0.1</v>
          </cell>
          <cell r="P487">
            <v>0.1</v>
          </cell>
          <cell r="Q487">
            <v>0.1</v>
          </cell>
          <cell r="R487">
            <v>0.1</v>
          </cell>
          <cell r="S487">
            <v>0.1</v>
          </cell>
          <cell r="T487">
            <v>0.1</v>
          </cell>
          <cell r="U487">
            <v>0.1</v>
          </cell>
          <cell r="V487">
            <v>0.1</v>
          </cell>
          <cell r="W487">
            <v>0.1</v>
          </cell>
          <cell r="X487">
            <v>0.1</v>
          </cell>
          <cell r="Y487">
            <v>0.1</v>
          </cell>
          <cell r="Z487">
            <v>0.1</v>
          </cell>
          <cell r="AA487">
            <v>0.1</v>
          </cell>
          <cell r="AB487">
            <v>0.1</v>
          </cell>
          <cell r="AC487">
            <v>0.1</v>
          </cell>
          <cell r="AD487">
            <v>0.1</v>
          </cell>
          <cell r="AE487">
            <v>0.1</v>
          </cell>
          <cell r="AF487">
            <v>0.1</v>
          </cell>
          <cell r="AG487">
            <v>0.1</v>
          </cell>
          <cell r="AH487">
            <v>0.1</v>
          </cell>
          <cell r="AI487">
            <v>0.1</v>
          </cell>
          <cell r="AJ487">
            <v>0.1</v>
          </cell>
          <cell r="AK487">
            <v>0.1</v>
          </cell>
          <cell r="AL487">
            <v>0.1</v>
          </cell>
          <cell r="AM487">
            <v>0.1</v>
          </cell>
          <cell r="AN487">
            <v>0.1</v>
          </cell>
          <cell r="AO487">
            <v>0.1</v>
          </cell>
          <cell r="AP487">
            <v>0.1</v>
          </cell>
          <cell r="AQ487">
            <v>0.1</v>
          </cell>
          <cell r="AR487">
            <v>0.1</v>
          </cell>
          <cell r="AS487">
            <v>0.1</v>
          </cell>
          <cell r="AT487">
            <v>0.1</v>
          </cell>
          <cell r="AU487">
            <v>0.1</v>
          </cell>
          <cell r="AV487">
            <v>0.1</v>
          </cell>
          <cell r="AW487">
            <v>0.1</v>
          </cell>
          <cell r="AX487">
            <v>0.1</v>
          </cell>
          <cell r="AY487">
            <v>0.1</v>
          </cell>
          <cell r="BB487" t="e">
            <v>#N/A</v>
          </cell>
        </row>
        <row r="488">
          <cell r="A488" t="str">
            <v>fmin_Mules and asses</v>
          </cell>
          <cell r="B488" t="str">
            <v>-</v>
          </cell>
          <cell r="C488" t="str">
            <v>fmin</v>
          </cell>
          <cell r="D488" t="str">
            <v>N</v>
          </cell>
          <cell r="E488" t="str">
            <v>Mules and asses</v>
          </cell>
          <cell r="F488" t="str">
            <v>kg N/kg</v>
          </cell>
          <cell r="G488" t="str">
            <v>D</v>
          </cell>
          <cell r="H488" t="str">
            <v>-</v>
          </cell>
          <cell r="I488" t="str">
            <v>3B EMEP/EEA Guidebook 2019, Step 9 (Dämmgen et al., 2007).</v>
          </cell>
          <cell r="K488">
            <v>0.1</v>
          </cell>
          <cell r="L488">
            <v>0.1</v>
          </cell>
          <cell r="M488">
            <v>0.1</v>
          </cell>
          <cell r="N488">
            <v>0.1</v>
          </cell>
          <cell r="O488">
            <v>0.1</v>
          </cell>
          <cell r="P488">
            <v>0.1</v>
          </cell>
          <cell r="Q488">
            <v>0.1</v>
          </cell>
          <cell r="R488">
            <v>0.1</v>
          </cell>
          <cell r="S488">
            <v>0.1</v>
          </cell>
          <cell r="T488">
            <v>0.1</v>
          </cell>
          <cell r="U488">
            <v>0.1</v>
          </cell>
          <cell r="V488">
            <v>0.1</v>
          </cell>
          <cell r="W488">
            <v>0.1</v>
          </cell>
          <cell r="X488">
            <v>0.1</v>
          </cell>
          <cell r="Y488">
            <v>0.1</v>
          </cell>
          <cell r="Z488">
            <v>0.1</v>
          </cell>
          <cell r="AA488">
            <v>0.1</v>
          </cell>
          <cell r="AB488">
            <v>0.1</v>
          </cell>
          <cell r="AC488">
            <v>0.1</v>
          </cell>
          <cell r="AD488">
            <v>0.1</v>
          </cell>
          <cell r="AE488">
            <v>0.1</v>
          </cell>
          <cell r="AF488">
            <v>0.1</v>
          </cell>
          <cell r="AG488">
            <v>0.1</v>
          </cell>
          <cell r="AH488">
            <v>0.1</v>
          </cell>
          <cell r="AI488">
            <v>0.1</v>
          </cell>
          <cell r="AJ488">
            <v>0.1</v>
          </cell>
          <cell r="AK488">
            <v>0.1</v>
          </cell>
          <cell r="AL488">
            <v>0.1</v>
          </cell>
          <cell r="AM488">
            <v>0.1</v>
          </cell>
          <cell r="AN488">
            <v>0.1</v>
          </cell>
          <cell r="AO488">
            <v>0.1</v>
          </cell>
          <cell r="AP488">
            <v>0.1</v>
          </cell>
          <cell r="AQ488">
            <v>0.1</v>
          </cell>
          <cell r="AR488">
            <v>0.1</v>
          </cell>
          <cell r="AS488">
            <v>0.1</v>
          </cell>
          <cell r="AT488">
            <v>0.1</v>
          </cell>
          <cell r="AU488">
            <v>0.1</v>
          </cell>
          <cell r="AV488">
            <v>0.1</v>
          </cell>
          <cell r="AW488">
            <v>0.1</v>
          </cell>
          <cell r="AX488">
            <v>0.1</v>
          </cell>
          <cell r="AY488">
            <v>0.1</v>
          </cell>
          <cell r="BB488" t="e">
            <v>#N/A</v>
          </cell>
        </row>
        <row r="489">
          <cell r="A489" t="str">
            <v>fmin_Laying hens</v>
          </cell>
          <cell r="B489" t="str">
            <v>-</v>
          </cell>
          <cell r="C489" t="str">
            <v>fmin</v>
          </cell>
          <cell r="D489" t="str">
            <v>N</v>
          </cell>
          <cell r="E489" t="str">
            <v>Laying hens</v>
          </cell>
          <cell r="F489" t="str">
            <v>kg N/kg</v>
          </cell>
          <cell r="G489" t="str">
            <v>D</v>
          </cell>
          <cell r="H489" t="str">
            <v>-</v>
          </cell>
          <cell r="I489" t="str">
            <v>3B EMEP/EEA Guidebook 2019, Step 9 (Dämmgen et al., 2007).</v>
          </cell>
          <cell r="K489">
            <v>0.1</v>
          </cell>
          <cell r="L489">
            <v>0.1</v>
          </cell>
          <cell r="M489">
            <v>0.1</v>
          </cell>
          <cell r="N489">
            <v>0.1</v>
          </cell>
          <cell r="O489">
            <v>0.1</v>
          </cell>
          <cell r="P489">
            <v>0.1</v>
          </cell>
          <cell r="Q489">
            <v>0.1</v>
          </cell>
          <cell r="R489">
            <v>0.1</v>
          </cell>
          <cell r="S489">
            <v>0.1</v>
          </cell>
          <cell r="T489">
            <v>0.1</v>
          </cell>
          <cell r="U489">
            <v>0.1</v>
          </cell>
          <cell r="V489">
            <v>0.1</v>
          </cell>
          <cell r="W489">
            <v>0.1</v>
          </cell>
          <cell r="X489">
            <v>0.1</v>
          </cell>
          <cell r="Y489">
            <v>0.1</v>
          </cell>
          <cell r="Z489">
            <v>0.1</v>
          </cell>
          <cell r="AA489">
            <v>0.1</v>
          </cell>
          <cell r="AB489">
            <v>0.1</v>
          </cell>
          <cell r="AC489">
            <v>0.1</v>
          </cell>
          <cell r="AD489">
            <v>0.1</v>
          </cell>
          <cell r="AE489">
            <v>0.1</v>
          </cell>
          <cell r="AF489">
            <v>0.1</v>
          </cell>
          <cell r="AG489">
            <v>0.1</v>
          </cell>
          <cell r="AH489">
            <v>0.1</v>
          </cell>
          <cell r="AI489">
            <v>0.1</v>
          </cell>
          <cell r="AJ489">
            <v>0.1</v>
          </cell>
          <cell r="AK489">
            <v>0.1</v>
          </cell>
          <cell r="AL489">
            <v>0.1</v>
          </cell>
          <cell r="AM489">
            <v>0.1</v>
          </cell>
          <cell r="AN489">
            <v>0.1</v>
          </cell>
          <cell r="AO489">
            <v>0.1</v>
          </cell>
          <cell r="AP489">
            <v>0.1</v>
          </cell>
          <cell r="AQ489">
            <v>0.1</v>
          </cell>
          <cell r="AR489">
            <v>0.1</v>
          </cell>
          <cell r="AS489">
            <v>0.1</v>
          </cell>
          <cell r="AT489">
            <v>0.1</v>
          </cell>
          <cell r="AU489">
            <v>0.1</v>
          </cell>
          <cell r="AV489">
            <v>0.1</v>
          </cell>
          <cell r="AW489">
            <v>0.1</v>
          </cell>
          <cell r="AX489">
            <v>0.1</v>
          </cell>
          <cell r="AY489">
            <v>0.1</v>
          </cell>
          <cell r="BB489" t="e">
            <v>#N/A</v>
          </cell>
        </row>
        <row r="490">
          <cell r="A490" t="str">
            <v>fmin_Broilers</v>
          </cell>
          <cell r="B490" t="str">
            <v>-</v>
          </cell>
          <cell r="C490" t="str">
            <v>fmin</v>
          </cell>
          <cell r="D490" t="str">
            <v>N</v>
          </cell>
          <cell r="E490" t="str">
            <v>Broilers</v>
          </cell>
          <cell r="F490" t="str">
            <v>kg N/kg</v>
          </cell>
          <cell r="G490" t="str">
            <v>D</v>
          </cell>
          <cell r="H490" t="str">
            <v>-</v>
          </cell>
          <cell r="I490" t="str">
            <v>3B EMEP/EEA Guidebook 2019, Step 9 (Dämmgen et al., 2007).</v>
          </cell>
          <cell r="K490">
            <v>0.1</v>
          </cell>
          <cell r="L490">
            <v>0.1</v>
          </cell>
          <cell r="M490">
            <v>0.1</v>
          </cell>
          <cell r="N490">
            <v>0.1</v>
          </cell>
          <cell r="O490">
            <v>0.1</v>
          </cell>
          <cell r="P490">
            <v>0.1</v>
          </cell>
          <cell r="Q490">
            <v>0.1</v>
          </cell>
          <cell r="R490">
            <v>0.1</v>
          </cell>
          <cell r="S490">
            <v>0.1</v>
          </cell>
          <cell r="T490">
            <v>0.1</v>
          </cell>
          <cell r="U490">
            <v>0.1</v>
          </cell>
          <cell r="V490">
            <v>0.1</v>
          </cell>
          <cell r="W490">
            <v>0.1</v>
          </cell>
          <cell r="X490">
            <v>0.1</v>
          </cell>
          <cell r="Y490">
            <v>0.1</v>
          </cell>
          <cell r="Z490">
            <v>0.1</v>
          </cell>
          <cell r="AA490">
            <v>0.1</v>
          </cell>
          <cell r="AB490">
            <v>0.1</v>
          </cell>
          <cell r="AC490">
            <v>0.1</v>
          </cell>
          <cell r="AD490">
            <v>0.1</v>
          </cell>
          <cell r="AE490">
            <v>0.1</v>
          </cell>
          <cell r="AF490">
            <v>0.1</v>
          </cell>
          <cell r="AG490">
            <v>0.1</v>
          </cell>
          <cell r="AH490">
            <v>0.1</v>
          </cell>
          <cell r="AI490">
            <v>0.1</v>
          </cell>
          <cell r="AJ490">
            <v>0.1</v>
          </cell>
          <cell r="AK490">
            <v>0.1</v>
          </cell>
          <cell r="AL490">
            <v>0.1</v>
          </cell>
          <cell r="AM490">
            <v>0.1</v>
          </cell>
          <cell r="AN490">
            <v>0.1</v>
          </cell>
          <cell r="AO490">
            <v>0.1</v>
          </cell>
          <cell r="AP490">
            <v>0.1</v>
          </cell>
          <cell r="AQ490">
            <v>0.1</v>
          </cell>
          <cell r="AR490">
            <v>0.1</v>
          </cell>
          <cell r="AS490">
            <v>0.1</v>
          </cell>
          <cell r="AT490">
            <v>0.1</v>
          </cell>
          <cell r="AU490">
            <v>0.1</v>
          </cell>
          <cell r="AV490">
            <v>0.1</v>
          </cell>
          <cell r="AW490">
            <v>0.1</v>
          </cell>
          <cell r="AX490">
            <v>0.1</v>
          </cell>
          <cell r="AY490">
            <v>0.1</v>
          </cell>
          <cell r="BB490" t="e">
            <v>#N/A</v>
          </cell>
        </row>
        <row r="491">
          <cell r="A491" t="str">
            <v>fmin_Turkeys</v>
          </cell>
          <cell r="B491" t="str">
            <v>-</v>
          </cell>
          <cell r="C491" t="str">
            <v>fmin</v>
          </cell>
          <cell r="D491" t="str">
            <v>N</v>
          </cell>
          <cell r="E491" t="str">
            <v>Turkeys</v>
          </cell>
          <cell r="F491" t="str">
            <v>kg N/kg</v>
          </cell>
          <cell r="G491" t="str">
            <v>D</v>
          </cell>
          <cell r="H491" t="str">
            <v>-</v>
          </cell>
          <cell r="I491" t="str">
            <v>3B EMEP/EEA Guidebook 2019, Step 9 (Dämmgen et al., 2007).</v>
          </cell>
          <cell r="K491">
            <v>0.1</v>
          </cell>
          <cell r="L491">
            <v>0.1</v>
          </cell>
          <cell r="M491">
            <v>0.1</v>
          </cell>
          <cell r="N491">
            <v>0.1</v>
          </cell>
          <cell r="O491">
            <v>0.1</v>
          </cell>
          <cell r="P491">
            <v>0.1</v>
          </cell>
          <cell r="Q491">
            <v>0.1</v>
          </cell>
          <cell r="R491">
            <v>0.1</v>
          </cell>
          <cell r="S491">
            <v>0.1</v>
          </cell>
          <cell r="T491">
            <v>0.1</v>
          </cell>
          <cell r="U491">
            <v>0.1</v>
          </cell>
          <cell r="V491">
            <v>0.1</v>
          </cell>
          <cell r="W491">
            <v>0.1</v>
          </cell>
          <cell r="X491">
            <v>0.1</v>
          </cell>
          <cell r="Y491">
            <v>0.1</v>
          </cell>
          <cell r="Z491">
            <v>0.1</v>
          </cell>
          <cell r="AA491">
            <v>0.1</v>
          </cell>
          <cell r="AB491">
            <v>0.1</v>
          </cell>
          <cell r="AC491">
            <v>0.1</v>
          </cell>
          <cell r="AD491">
            <v>0.1</v>
          </cell>
          <cell r="AE491">
            <v>0.1</v>
          </cell>
          <cell r="AF491">
            <v>0.1</v>
          </cell>
          <cell r="AG491">
            <v>0.1</v>
          </cell>
          <cell r="AH491">
            <v>0.1</v>
          </cell>
          <cell r="AI491">
            <v>0.1</v>
          </cell>
          <cell r="AJ491">
            <v>0.1</v>
          </cell>
          <cell r="AK491">
            <v>0.1</v>
          </cell>
          <cell r="AL491">
            <v>0.1</v>
          </cell>
          <cell r="AM491">
            <v>0.1</v>
          </cell>
          <cell r="AN491">
            <v>0.1</v>
          </cell>
          <cell r="AO491">
            <v>0.1</v>
          </cell>
          <cell r="AP491">
            <v>0.1</v>
          </cell>
          <cell r="AQ491">
            <v>0.1</v>
          </cell>
          <cell r="AR491">
            <v>0.1</v>
          </cell>
          <cell r="AS491">
            <v>0.1</v>
          </cell>
          <cell r="AT491">
            <v>0.1</v>
          </cell>
          <cell r="AU491">
            <v>0.1</v>
          </cell>
          <cell r="AV491">
            <v>0.1</v>
          </cell>
          <cell r="AW491">
            <v>0.1</v>
          </cell>
          <cell r="AX491">
            <v>0.1</v>
          </cell>
          <cell r="AY491">
            <v>0.1</v>
          </cell>
          <cell r="BB491" t="e">
            <v>#N/A</v>
          </cell>
        </row>
        <row r="492">
          <cell r="A492" t="str">
            <v>fmin_Other poultry (ducks)</v>
          </cell>
          <cell r="B492" t="str">
            <v>-</v>
          </cell>
          <cell r="C492" t="str">
            <v>fmin</v>
          </cell>
          <cell r="D492" t="str">
            <v>N</v>
          </cell>
          <cell r="E492" t="str">
            <v>Other poultry (ducks)</v>
          </cell>
          <cell r="F492" t="str">
            <v>kg N/kg</v>
          </cell>
          <cell r="G492" t="str">
            <v>D</v>
          </cell>
          <cell r="H492" t="str">
            <v>-</v>
          </cell>
          <cell r="I492" t="str">
            <v>3B EMEP/EEA Guidebook 2019, Step 9 (Dämmgen et al., 2007).</v>
          </cell>
          <cell r="K492">
            <v>0.1</v>
          </cell>
          <cell r="L492">
            <v>0.1</v>
          </cell>
          <cell r="M492">
            <v>0.1</v>
          </cell>
          <cell r="N492">
            <v>0.1</v>
          </cell>
          <cell r="O492">
            <v>0.1</v>
          </cell>
          <cell r="P492">
            <v>0.1</v>
          </cell>
          <cell r="Q492">
            <v>0.1</v>
          </cell>
          <cell r="R492">
            <v>0.1</v>
          </cell>
          <cell r="S492">
            <v>0.1</v>
          </cell>
          <cell r="T492">
            <v>0.1</v>
          </cell>
          <cell r="U492">
            <v>0.1</v>
          </cell>
          <cell r="V492">
            <v>0.1</v>
          </cell>
          <cell r="W492">
            <v>0.1</v>
          </cell>
          <cell r="X492">
            <v>0.1</v>
          </cell>
          <cell r="Y492">
            <v>0.1</v>
          </cell>
          <cell r="Z492">
            <v>0.1</v>
          </cell>
          <cell r="AA492">
            <v>0.1</v>
          </cell>
          <cell r="AB492">
            <v>0.1</v>
          </cell>
          <cell r="AC492">
            <v>0.1</v>
          </cell>
          <cell r="AD492">
            <v>0.1</v>
          </cell>
          <cell r="AE492">
            <v>0.1</v>
          </cell>
          <cell r="AF492">
            <v>0.1</v>
          </cell>
          <cell r="AG492">
            <v>0.1</v>
          </cell>
          <cell r="AH492">
            <v>0.1</v>
          </cell>
          <cell r="AI492">
            <v>0.1</v>
          </cell>
          <cell r="AJ492">
            <v>0.1</v>
          </cell>
          <cell r="AK492">
            <v>0.1</v>
          </cell>
          <cell r="AL492">
            <v>0.1</v>
          </cell>
          <cell r="AM492">
            <v>0.1</v>
          </cell>
          <cell r="AN492">
            <v>0.1</v>
          </cell>
          <cell r="AO492">
            <v>0.1</v>
          </cell>
          <cell r="AP492">
            <v>0.1</v>
          </cell>
          <cell r="AQ492">
            <v>0.1</v>
          </cell>
          <cell r="AR492">
            <v>0.1</v>
          </cell>
          <cell r="AS492">
            <v>0.1</v>
          </cell>
          <cell r="AT492">
            <v>0.1</v>
          </cell>
          <cell r="AU492">
            <v>0.1</v>
          </cell>
          <cell r="AV492">
            <v>0.1</v>
          </cell>
          <cell r="AW492">
            <v>0.1</v>
          </cell>
          <cell r="AX492">
            <v>0.1</v>
          </cell>
          <cell r="AY492">
            <v>0.1</v>
          </cell>
          <cell r="BB492" t="e">
            <v>#N/A</v>
          </cell>
        </row>
        <row r="493">
          <cell r="A493" t="str">
            <v>fmin_Other poultry (geese)</v>
          </cell>
          <cell r="B493" t="str">
            <v>-</v>
          </cell>
          <cell r="C493" t="str">
            <v>fmin</v>
          </cell>
          <cell r="D493" t="str">
            <v>N</v>
          </cell>
          <cell r="E493" t="str">
            <v>Other poultry (geese)</v>
          </cell>
          <cell r="F493" t="str">
            <v>kg N/kg</v>
          </cell>
          <cell r="G493" t="str">
            <v>D</v>
          </cell>
          <cell r="H493" t="str">
            <v>-</v>
          </cell>
          <cell r="I493" t="str">
            <v>3B EMEP/EEA Guidebook 2019, Step 9 (Dämmgen et al., 2007).</v>
          </cell>
          <cell r="K493">
            <v>0.1</v>
          </cell>
          <cell r="L493">
            <v>0.1</v>
          </cell>
          <cell r="M493">
            <v>0.1</v>
          </cell>
          <cell r="N493">
            <v>0.1</v>
          </cell>
          <cell r="O493">
            <v>0.1</v>
          </cell>
          <cell r="P493">
            <v>0.1</v>
          </cell>
          <cell r="Q493">
            <v>0.1</v>
          </cell>
          <cell r="R493">
            <v>0.1</v>
          </cell>
          <cell r="S493">
            <v>0.1</v>
          </cell>
          <cell r="T493">
            <v>0.1</v>
          </cell>
          <cell r="U493">
            <v>0.1</v>
          </cell>
          <cell r="V493">
            <v>0.1</v>
          </cell>
          <cell r="W493">
            <v>0.1</v>
          </cell>
          <cell r="X493">
            <v>0.1</v>
          </cell>
          <cell r="Y493">
            <v>0.1</v>
          </cell>
          <cell r="Z493">
            <v>0.1</v>
          </cell>
          <cell r="AA493">
            <v>0.1</v>
          </cell>
          <cell r="AB493">
            <v>0.1</v>
          </cell>
          <cell r="AC493">
            <v>0.1</v>
          </cell>
          <cell r="AD493">
            <v>0.1</v>
          </cell>
          <cell r="AE493">
            <v>0.1</v>
          </cell>
          <cell r="AF493">
            <v>0.1</v>
          </cell>
          <cell r="AG493">
            <v>0.1</v>
          </cell>
          <cell r="AH493">
            <v>0.1</v>
          </cell>
          <cell r="AI493">
            <v>0.1</v>
          </cell>
          <cell r="AJ493">
            <v>0.1</v>
          </cell>
          <cell r="AK493">
            <v>0.1</v>
          </cell>
          <cell r="AL493">
            <v>0.1</v>
          </cell>
          <cell r="AM493">
            <v>0.1</v>
          </cell>
          <cell r="AN493">
            <v>0.1</v>
          </cell>
          <cell r="AO493">
            <v>0.1</v>
          </cell>
          <cell r="AP493">
            <v>0.1</v>
          </cell>
          <cell r="AQ493">
            <v>0.1</v>
          </cell>
          <cell r="AR493">
            <v>0.1</v>
          </cell>
          <cell r="AS493">
            <v>0.1</v>
          </cell>
          <cell r="AT493">
            <v>0.1</v>
          </cell>
          <cell r="AU493">
            <v>0.1</v>
          </cell>
          <cell r="AV493">
            <v>0.1</v>
          </cell>
          <cell r="AW493">
            <v>0.1</v>
          </cell>
          <cell r="AX493">
            <v>0.1</v>
          </cell>
          <cell r="AY493">
            <v>0.1</v>
          </cell>
          <cell r="BB493" t="e">
            <v>#N/A</v>
          </cell>
        </row>
        <row r="494">
          <cell r="A494" t="str">
            <v>fmin_Other animals (fur animals)</v>
          </cell>
          <cell r="B494" t="str">
            <v>-</v>
          </cell>
          <cell r="C494" t="str">
            <v>fmin</v>
          </cell>
          <cell r="D494" t="str">
            <v>N</v>
          </cell>
          <cell r="E494" t="str">
            <v>Other animals (fur animals)</v>
          </cell>
          <cell r="F494" t="str">
            <v>kg N/kg</v>
          </cell>
          <cell r="G494" t="str">
            <v>D</v>
          </cell>
          <cell r="H494" t="str">
            <v>-</v>
          </cell>
          <cell r="I494" t="str">
            <v>3B EMEP/EEA Guidebook 2019, Step 9 (Dämmgen et al., 2007).</v>
          </cell>
          <cell r="K494">
            <v>0.1</v>
          </cell>
          <cell r="L494">
            <v>0.1</v>
          </cell>
          <cell r="M494">
            <v>0.1</v>
          </cell>
          <cell r="N494">
            <v>0.1</v>
          </cell>
          <cell r="O494">
            <v>0.1</v>
          </cell>
          <cell r="P494">
            <v>0.1</v>
          </cell>
          <cell r="Q494">
            <v>0.1</v>
          </cell>
          <cell r="R494">
            <v>0.1</v>
          </cell>
          <cell r="S494">
            <v>0.1</v>
          </cell>
          <cell r="T494">
            <v>0.1</v>
          </cell>
          <cell r="U494">
            <v>0.1</v>
          </cell>
          <cell r="V494">
            <v>0.1</v>
          </cell>
          <cell r="W494">
            <v>0.1</v>
          </cell>
          <cell r="X494">
            <v>0.1</v>
          </cell>
          <cell r="Y494">
            <v>0.1</v>
          </cell>
          <cell r="Z494">
            <v>0.1</v>
          </cell>
          <cell r="AA494">
            <v>0.1</v>
          </cell>
          <cell r="AB494">
            <v>0.1</v>
          </cell>
          <cell r="AC494">
            <v>0.1</v>
          </cell>
          <cell r="AD494">
            <v>0.1</v>
          </cell>
          <cell r="AE494">
            <v>0.1</v>
          </cell>
          <cell r="AF494">
            <v>0.1</v>
          </cell>
          <cell r="AG494">
            <v>0.1</v>
          </cell>
          <cell r="AH494">
            <v>0.1</v>
          </cell>
          <cell r="AI494">
            <v>0.1</v>
          </cell>
          <cell r="AJ494">
            <v>0.1</v>
          </cell>
          <cell r="AK494">
            <v>0.1</v>
          </cell>
          <cell r="AL494">
            <v>0.1</v>
          </cell>
          <cell r="AM494">
            <v>0.1</v>
          </cell>
          <cell r="AN494">
            <v>0.1</v>
          </cell>
          <cell r="AO494">
            <v>0.1</v>
          </cell>
          <cell r="AP494">
            <v>0.1</v>
          </cell>
          <cell r="AQ494">
            <v>0.1</v>
          </cell>
          <cell r="AR494">
            <v>0.1</v>
          </cell>
          <cell r="AS494">
            <v>0.1</v>
          </cell>
          <cell r="AT494">
            <v>0.1</v>
          </cell>
          <cell r="AU494">
            <v>0.1</v>
          </cell>
          <cell r="AV494">
            <v>0.1</v>
          </cell>
          <cell r="AW494">
            <v>0.1</v>
          </cell>
          <cell r="AX494">
            <v>0.1</v>
          </cell>
          <cell r="AY494">
            <v>0.1</v>
          </cell>
          <cell r="BB494" t="e">
            <v>#N/A</v>
          </cell>
        </row>
        <row r="495">
          <cell r="A495" t="str">
            <v>N immobilised to TAN (fmin)</v>
          </cell>
        </row>
        <row r="496">
          <cell r="A496" t="str">
            <v>fmin_biogas_Dairy cattle</v>
          </cell>
          <cell r="B496" t="str">
            <v>-</v>
          </cell>
          <cell r="C496" t="str">
            <v>fmin_biogas</v>
          </cell>
          <cell r="D496" t="str">
            <v>N</v>
          </cell>
          <cell r="E496" t="str">
            <v>Dairy cattle</v>
          </cell>
          <cell r="F496" t="str">
            <v>kg N/kg</v>
          </cell>
          <cell r="G496" t="str">
            <v>D</v>
          </cell>
          <cell r="H496" t="str">
            <v>-</v>
          </cell>
          <cell r="I496" t="str">
            <v>5B2 EMEP/EEA Guidebook 2019, Section 3.4.1 (Haenel et al  2018)</v>
          </cell>
          <cell r="K496">
            <v>0.32</v>
          </cell>
          <cell r="L496">
            <v>0.32</v>
          </cell>
          <cell r="M496">
            <v>0.32</v>
          </cell>
          <cell r="N496">
            <v>0.32</v>
          </cell>
          <cell r="O496">
            <v>0.32</v>
          </cell>
          <cell r="P496">
            <v>0.32</v>
          </cell>
          <cell r="Q496">
            <v>0.32</v>
          </cell>
          <cell r="R496">
            <v>0.32</v>
          </cell>
          <cell r="S496">
            <v>0.32</v>
          </cell>
          <cell r="T496">
            <v>0.32</v>
          </cell>
          <cell r="U496">
            <v>0.32</v>
          </cell>
          <cell r="V496">
            <v>0.32</v>
          </cell>
          <cell r="W496">
            <v>0.32</v>
          </cell>
          <cell r="X496">
            <v>0.32</v>
          </cell>
          <cell r="Y496">
            <v>0.32</v>
          </cell>
          <cell r="Z496">
            <v>0.32</v>
          </cell>
          <cell r="AA496">
            <v>0.32</v>
          </cell>
          <cell r="AB496">
            <v>0.32</v>
          </cell>
          <cell r="AC496">
            <v>0.32</v>
          </cell>
          <cell r="AD496">
            <v>0.32</v>
          </cell>
          <cell r="AE496">
            <v>0.32</v>
          </cell>
          <cell r="AF496">
            <v>0.32</v>
          </cell>
          <cell r="AG496">
            <v>0.32</v>
          </cell>
          <cell r="AH496">
            <v>0.32</v>
          </cell>
          <cell r="AI496">
            <v>0.32</v>
          </cell>
          <cell r="AJ496">
            <v>0.32</v>
          </cell>
          <cell r="AK496">
            <v>0.32</v>
          </cell>
          <cell r="AL496">
            <v>0.32</v>
          </cell>
          <cell r="AM496">
            <v>0.32</v>
          </cell>
          <cell r="AN496">
            <v>0.32</v>
          </cell>
          <cell r="AO496">
            <v>0.32</v>
          </cell>
          <cell r="AP496">
            <v>0.32</v>
          </cell>
          <cell r="AQ496">
            <v>0.32</v>
          </cell>
          <cell r="AR496">
            <v>0.32</v>
          </cell>
          <cell r="AS496">
            <v>0.32</v>
          </cell>
          <cell r="AT496">
            <v>0.32</v>
          </cell>
          <cell r="AU496">
            <v>0.32</v>
          </cell>
          <cell r="AV496">
            <v>0.32</v>
          </cell>
          <cell r="AW496">
            <v>0.32</v>
          </cell>
          <cell r="AX496">
            <v>0.32</v>
          </cell>
          <cell r="AY496">
            <v>0.32</v>
          </cell>
          <cell r="BB496" t="e">
            <v>#N/A</v>
          </cell>
        </row>
        <row r="497">
          <cell r="A497" t="str">
            <v>fmin_biogas_Non-dairy cattle</v>
          </cell>
          <cell r="B497" t="str">
            <v>-</v>
          </cell>
          <cell r="C497" t="str">
            <v>fmin_biogas</v>
          </cell>
          <cell r="D497" t="str">
            <v>N</v>
          </cell>
          <cell r="E497" t="str">
            <v>Non-dairy cattle</v>
          </cell>
          <cell r="F497" t="str">
            <v>kg N/kg</v>
          </cell>
          <cell r="G497" t="str">
            <v>D</v>
          </cell>
          <cell r="H497" t="str">
            <v>-</v>
          </cell>
          <cell r="I497" t="str">
            <v>5B2 EMEP/EEA Guidebook 2019, Section 3.4.1 (Haenel et al  2018)</v>
          </cell>
          <cell r="K497">
            <v>0.32</v>
          </cell>
          <cell r="L497">
            <v>0.32</v>
          </cell>
          <cell r="M497">
            <v>0.32</v>
          </cell>
          <cell r="N497">
            <v>0.32</v>
          </cell>
          <cell r="O497">
            <v>0.32</v>
          </cell>
          <cell r="P497">
            <v>0.32</v>
          </cell>
          <cell r="Q497">
            <v>0.32</v>
          </cell>
          <cell r="R497">
            <v>0.32</v>
          </cell>
          <cell r="S497">
            <v>0.32</v>
          </cell>
          <cell r="T497">
            <v>0.32</v>
          </cell>
          <cell r="U497">
            <v>0.32</v>
          </cell>
          <cell r="V497">
            <v>0.32</v>
          </cell>
          <cell r="W497">
            <v>0.32</v>
          </cell>
          <cell r="X497">
            <v>0.32</v>
          </cell>
          <cell r="Y497">
            <v>0.32</v>
          </cell>
          <cell r="Z497">
            <v>0.32</v>
          </cell>
          <cell r="AA497">
            <v>0.32</v>
          </cell>
          <cell r="AB497">
            <v>0.32</v>
          </cell>
          <cell r="AC497">
            <v>0.32</v>
          </cell>
          <cell r="AD497">
            <v>0.32</v>
          </cell>
          <cell r="AE497">
            <v>0.32</v>
          </cell>
          <cell r="AF497">
            <v>0.32</v>
          </cell>
          <cell r="AG497">
            <v>0.32</v>
          </cell>
          <cell r="AH497">
            <v>0.32</v>
          </cell>
          <cell r="AI497">
            <v>0.32</v>
          </cell>
          <cell r="AJ497">
            <v>0.32</v>
          </cell>
          <cell r="AK497">
            <v>0.32</v>
          </cell>
          <cell r="AL497">
            <v>0.32</v>
          </cell>
          <cell r="AM497">
            <v>0.32</v>
          </cell>
          <cell r="AN497">
            <v>0.32</v>
          </cell>
          <cell r="AO497">
            <v>0.32</v>
          </cell>
          <cell r="AP497">
            <v>0.32</v>
          </cell>
          <cell r="AQ497">
            <v>0.32</v>
          </cell>
          <cell r="AR497">
            <v>0.32</v>
          </cell>
          <cell r="AS497">
            <v>0.32</v>
          </cell>
          <cell r="AT497">
            <v>0.32</v>
          </cell>
          <cell r="AU497">
            <v>0.32</v>
          </cell>
          <cell r="AV497">
            <v>0.32</v>
          </cell>
          <cell r="AW497">
            <v>0.32</v>
          </cell>
          <cell r="AX497">
            <v>0.32</v>
          </cell>
          <cell r="AY497">
            <v>0.32</v>
          </cell>
          <cell r="BB497" t="e">
            <v>#N/A</v>
          </cell>
        </row>
        <row r="498">
          <cell r="A498" t="str">
            <v>fmin_biogas_Non-dairy cattle (calves)</v>
          </cell>
          <cell r="B498" t="str">
            <v>-</v>
          </cell>
          <cell r="C498" t="str">
            <v>fmin_biogas</v>
          </cell>
          <cell r="D498" t="str">
            <v>N</v>
          </cell>
          <cell r="E498" t="str">
            <v>Non-dairy cattle (calves)</v>
          </cell>
          <cell r="F498" t="str">
            <v>kg N/kg</v>
          </cell>
          <cell r="G498" t="str">
            <v>D</v>
          </cell>
          <cell r="H498" t="str">
            <v>-</v>
          </cell>
          <cell r="I498" t="str">
            <v>5B2 EMEP/EEA Guidebook 2019, Section 3.4.1 (Haenel et al  2018)</v>
          </cell>
          <cell r="K498">
            <v>0.32</v>
          </cell>
          <cell r="L498">
            <v>0.32</v>
          </cell>
          <cell r="M498">
            <v>0.32</v>
          </cell>
          <cell r="N498">
            <v>0.32</v>
          </cell>
          <cell r="O498">
            <v>0.32</v>
          </cell>
          <cell r="P498">
            <v>0.32</v>
          </cell>
          <cell r="Q498">
            <v>0.32</v>
          </cell>
          <cell r="R498">
            <v>0.32</v>
          </cell>
          <cell r="S498">
            <v>0.32</v>
          </cell>
          <cell r="T498">
            <v>0.32</v>
          </cell>
          <cell r="U498">
            <v>0.32</v>
          </cell>
          <cell r="V498">
            <v>0.32</v>
          </cell>
          <cell r="W498">
            <v>0.32</v>
          </cell>
          <cell r="X498">
            <v>0.32</v>
          </cell>
          <cell r="Y498">
            <v>0.32</v>
          </cell>
          <cell r="Z498">
            <v>0.32</v>
          </cell>
          <cell r="AA498">
            <v>0.32</v>
          </cell>
          <cell r="AB498">
            <v>0.32</v>
          </cell>
          <cell r="AC498">
            <v>0.32</v>
          </cell>
          <cell r="AD498">
            <v>0.32</v>
          </cell>
          <cell r="AE498">
            <v>0.32</v>
          </cell>
          <cell r="AF498">
            <v>0.32</v>
          </cell>
          <cell r="AG498">
            <v>0.32</v>
          </cell>
          <cell r="AH498">
            <v>0.32</v>
          </cell>
          <cell r="AI498">
            <v>0.32</v>
          </cell>
          <cell r="AJ498">
            <v>0.32</v>
          </cell>
          <cell r="AK498">
            <v>0.32</v>
          </cell>
          <cell r="AL498">
            <v>0.32</v>
          </cell>
          <cell r="AM498">
            <v>0.32</v>
          </cell>
          <cell r="AN498">
            <v>0.32</v>
          </cell>
          <cell r="AO498">
            <v>0.32</v>
          </cell>
          <cell r="AP498">
            <v>0.32</v>
          </cell>
          <cell r="AQ498">
            <v>0.32</v>
          </cell>
          <cell r="AR498">
            <v>0.32</v>
          </cell>
          <cell r="AS498">
            <v>0.32</v>
          </cell>
          <cell r="AT498">
            <v>0.32</v>
          </cell>
          <cell r="AU498">
            <v>0.32</v>
          </cell>
          <cell r="AV498">
            <v>0.32</v>
          </cell>
          <cell r="AW498">
            <v>0.32</v>
          </cell>
          <cell r="AX498">
            <v>0.32</v>
          </cell>
          <cell r="AY498">
            <v>0.32</v>
          </cell>
          <cell r="BB498" t="e">
            <v>#N/A</v>
          </cell>
        </row>
        <row r="499">
          <cell r="A499" t="str">
            <v>fmin_biogas_Sheep</v>
          </cell>
          <cell r="B499" t="str">
            <v>-</v>
          </cell>
          <cell r="C499" t="str">
            <v>fmin_biogas</v>
          </cell>
          <cell r="D499" t="str">
            <v>N</v>
          </cell>
          <cell r="E499" t="str">
            <v>Sheep</v>
          </cell>
          <cell r="F499" t="str">
            <v>kg N/kg</v>
          </cell>
          <cell r="G499" t="str">
            <v>D</v>
          </cell>
          <cell r="H499" t="str">
            <v>-</v>
          </cell>
          <cell r="I499" t="str">
            <v>5B2 EMEP/EEA Guidebook 2019, Section 3.4.1 (Haenel et al  2018)</v>
          </cell>
          <cell r="K499">
            <v>0.32</v>
          </cell>
          <cell r="L499">
            <v>0.32</v>
          </cell>
          <cell r="M499">
            <v>0.32</v>
          </cell>
          <cell r="N499">
            <v>0.32</v>
          </cell>
          <cell r="O499">
            <v>0.32</v>
          </cell>
          <cell r="P499">
            <v>0.32</v>
          </cell>
          <cell r="Q499">
            <v>0.32</v>
          </cell>
          <cell r="R499">
            <v>0.32</v>
          </cell>
          <cell r="S499">
            <v>0.32</v>
          </cell>
          <cell r="T499">
            <v>0.32</v>
          </cell>
          <cell r="U499">
            <v>0.32</v>
          </cell>
          <cell r="V499">
            <v>0.32</v>
          </cell>
          <cell r="W499">
            <v>0.32</v>
          </cell>
          <cell r="X499">
            <v>0.32</v>
          </cell>
          <cell r="Y499">
            <v>0.32</v>
          </cell>
          <cell r="Z499">
            <v>0.32</v>
          </cell>
          <cell r="AA499">
            <v>0.32</v>
          </cell>
          <cell r="AB499">
            <v>0.32</v>
          </cell>
          <cell r="AC499">
            <v>0.32</v>
          </cell>
          <cell r="AD499">
            <v>0.32</v>
          </cell>
          <cell r="AE499">
            <v>0.32</v>
          </cell>
          <cell r="AF499">
            <v>0.32</v>
          </cell>
          <cell r="AG499">
            <v>0.32</v>
          </cell>
          <cell r="AH499">
            <v>0.32</v>
          </cell>
          <cell r="AI499">
            <v>0.32</v>
          </cell>
          <cell r="AJ499">
            <v>0.32</v>
          </cell>
          <cell r="AK499">
            <v>0.32</v>
          </cell>
          <cell r="AL499">
            <v>0.32</v>
          </cell>
          <cell r="AM499">
            <v>0.32</v>
          </cell>
          <cell r="AN499">
            <v>0.32</v>
          </cell>
          <cell r="AO499">
            <v>0.32</v>
          </cell>
          <cell r="AP499">
            <v>0.32</v>
          </cell>
          <cell r="AQ499">
            <v>0.32</v>
          </cell>
          <cell r="AR499">
            <v>0.32</v>
          </cell>
          <cell r="AS499">
            <v>0.32</v>
          </cell>
          <cell r="AT499">
            <v>0.32</v>
          </cell>
          <cell r="AU499">
            <v>0.32</v>
          </cell>
          <cell r="AV499">
            <v>0.32</v>
          </cell>
          <cell r="AW499">
            <v>0.32</v>
          </cell>
          <cell r="AX499">
            <v>0.32</v>
          </cell>
          <cell r="AY499">
            <v>0.32</v>
          </cell>
          <cell r="BB499" t="e">
            <v>#N/A</v>
          </cell>
        </row>
        <row r="500">
          <cell r="A500" t="str">
            <v>fmin_biogas_Swine (finishing pigs)</v>
          </cell>
          <cell r="B500" t="str">
            <v>-</v>
          </cell>
          <cell r="C500" t="str">
            <v>fmin_biogas</v>
          </cell>
          <cell r="D500" t="str">
            <v>N</v>
          </cell>
          <cell r="E500" t="str">
            <v>Swine (finishing pigs)</v>
          </cell>
          <cell r="F500" t="str">
            <v>kg N/kg</v>
          </cell>
          <cell r="G500" t="str">
            <v>D</v>
          </cell>
          <cell r="H500" t="str">
            <v>-</v>
          </cell>
          <cell r="I500" t="str">
            <v>5B2 EMEP/EEA Guidebook 2019, Section 3.4.1 (Haenel et al  2018)</v>
          </cell>
          <cell r="K500">
            <v>0.32</v>
          </cell>
          <cell r="L500">
            <v>0.32</v>
          </cell>
          <cell r="M500">
            <v>0.32</v>
          </cell>
          <cell r="N500">
            <v>0.32</v>
          </cell>
          <cell r="O500">
            <v>0.32</v>
          </cell>
          <cell r="P500">
            <v>0.32</v>
          </cell>
          <cell r="Q500">
            <v>0.32</v>
          </cell>
          <cell r="R500">
            <v>0.32</v>
          </cell>
          <cell r="S500">
            <v>0.32</v>
          </cell>
          <cell r="T500">
            <v>0.32</v>
          </cell>
          <cell r="U500">
            <v>0.32</v>
          </cell>
          <cell r="V500">
            <v>0.32</v>
          </cell>
          <cell r="W500">
            <v>0.32</v>
          </cell>
          <cell r="X500">
            <v>0.32</v>
          </cell>
          <cell r="Y500">
            <v>0.32</v>
          </cell>
          <cell r="Z500">
            <v>0.32</v>
          </cell>
          <cell r="AA500">
            <v>0.32</v>
          </cell>
          <cell r="AB500">
            <v>0.32</v>
          </cell>
          <cell r="AC500">
            <v>0.32</v>
          </cell>
          <cell r="AD500">
            <v>0.32</v>
          </cell>
          <cell r="AE500">
            <v>0.32</v>
          </cell>
          <cell r="AF500">
            <v>0.32</v>
          </cell>
          <cell r="AG500">
            <v>0.32</v>
          </cell>
          <cell r="AH500">
            <v>0.32</v>
          </cell>
          <cell r="AI500">
            <v>0.32</v>
          </cell>
          <cell r="AJ500">
            <v>0.32</v>
          </cell>
          <cell r="AK500">
            <v>0.32</v>
          </cell>
          <cell r="AL500">
            <v>0.32</v>
          </cell>
          <cell r="AM500">
            <v>0.32</v>
          </cell>
          <cell r="AN500">
            <v>0.32</v>
          </cell>
          <cell r="AO500">
            <v>0.32</v>
          </cell>
          <cell r="AP500">
            <v>0.32</v>
          </cell>
          <cell r="AQ500">
            <v>0.32</v>
          </cell>
          <cell r="AR500">
            <v>0.32</v>
          </cell>
          <cell r="AS500">
            <v>0.32</v>
          </cell>
          <cell r="AT500">
            <v>0.32</v>
          </cell>
          <cell r="AU500">
            <v>0.32</v>
          </cell>
          <cell r="AV500">
            <v>0.32</v>
          </cell>
          <cell r="AW500">
            <v>0.32</v>
          </cell>
          <cell r="AX500">
            <v>0.32</v>
          </cell>
          <cell r="AY500">
            <v>0.32</v>
          </cell>
          <cell r="BB500" t="e">
            <v>#N/A</v>
          </cell>
        </row>
        <row r="501">
          <cell r="A501" t="str">
            <v>fmin_biogas_Swine (sows)</v>
          </cell>
          <cell r="B501" t="str">
            <v>-</v>
          </cell>
          <cell r="C501" t="str">
            <v>fmin_biogas</v>
          </cell>
          <cell r="D501" t="str">
            <v>N</v>
          </cell>
          <cell r="E501" t="str">
            <v>Swine (sows)</v>
          </cell>
          <cell r="F501" t="str">
            <v>kg N/kg</v>
          </cell>
          <cell r="G501" t="str">
            <v>D</v>
          </cell>
          <cell r="H501" t="str">
            <v>-</v>
          </cell>
          <cell r="I501" t="str">
            <v>5B2 EMEP/EEA Guidebook 2019, Section 3.4.1 (Haenel et al  2018)</v>
          </cell>
          <cell r="K501">
            <v>0.32</v>
          </cell>
          <cell r="L501">
            <v>0.32</v>
          </cell>
          <cell r="M501">
            <v>0.32</v>
          </cell>
          <cell r="N501">
            <v>0.32</v>
          </cell>
          <cell r="O501">
            <v>0.32</v>
          </cell>
          <cell r="P501">
            <v>0.32</v>
          </cell>
          <cell r="Q501">
            <v>0.32</v>
          </cell>
          <cell r="R501">
            <v>0.32</v>
          </cell>
          <cell r="S501">
            <v>0.32</v>
          </cell>
          <cell r="T501">
            <v>0.32</v>
          </cell>
          <cell r="U501">
            <v>0.32</v>
          </cell>
          <cell r="V501">
            <v>0.32</v>
          </cell>
          <cell r="W501">
            <v>0.32</v>
          </cell>
          <cell r="X501">
            <v>0.32</v>
          </cell>
          <cell r="Y501">
            <v>0.32</v>
          </cell>
          <cell r="Z501">
            <v>0.32</v>
          </cell>
          <cell r="AA501">
            <v>0.32</v>
          </cell>
          <cell r="AB501">
            <v>0.32</v>
          </cell>
          <cell r="AC501">
            <v>0.32</v>
          </cell>
          <cell r="AD501">
            <v>0.32</v>
          </cell>
          <cell r="AE501">
            <v>0.32</v>
          </cell>
          <cell r="AF501">
            <v>0.32</v>
          </cell>
          <cell r="AG501">
            <v>0.32</v>
          </cell>
          <cell r="AH501">
            <v>0.32</v>
          </cell>
          <cell r="AI501">
            <v>0.32</v>
          </cell>
          <cell r="AJ501">
            <v>0.32</v>
          </cell>
          <cell r="AK501">
            <v>0.32</v>
          </cell>
          <cell r="AL501">
            <v>0.32</v>
          </cell>
          <cell r="AM501">
            <v>0.32</v>
          </cell>
          <cell r="AN501">
            <v>0.32</v>
          </cell>
          <cell r="AO501">
            <v>0.32</v>
          </cell>
          <cell r="AP501">
            <v>0.32</v>
          </cell>
          <cell r="AQ501">
            <v>0.32</v>
          </cell>
          <cell r="AR501">
            <v>0.32</v>
          </cell>
          <cell r="AS501">
            <v>0.32</v>
          </cell>
          <cell r="AT501">
            <v>0.32</v>
          </cell>
          <cell r="AU501">
            <v>0.32</v>
          </cell>
          <cell r="AV501">
            <v>0.32</v>
          </cell>
          <cell r="AW501">
            <v>0.32</v>
          </cell>
          <cell r="AX501">
            <v>0.32</v>
          </cell>
          <cell r="AY501">
            <v>0.32</v>
          </cell>
          <cell r="BB501" t="e">
            <v>#N/A</v>
          </cell>
        </row>
        <row r="502">
          <cell r="A502" t="str">
            <v>fmin_biogas_Buffalo</v>
          </cell>
          <cell r="B502" t="str">
            <v>-</v>
          </cell>
          <cell r="C502" t="str">
            <v>fmin_biogas</v>
          </cell>
          <cell r="D502" t="str">
            <v>N</v>
          </cell>
          <cell r="E502" t="str">
            <v>Buffalo</v>
          </cell>
          <cell r="F502" t="str">
            <v>kg N/kg</v>
          </cell>
          <cell r="G502" t="str">
            <v>D</v>
          </cell>
          <cell r="H502" t="str">
            <v>-</v>
          </cell>
          <cell r="I502" t="str">
            <v>5B2 EMEP/EEA Guidebook 2019, Section 3.4.1 (Haenel et al  2018)</v>
          </cell>
          <cell r="K502">
            <v>0.32</v>
          </cell>
          <cell r="L502">
            <v>0.32</v>
          </cell>
          <cell r="M502">
            <v>0.32</v>
          </cell>
          <cell r="N502">
            <v>0.32</v>
          </cell>
          <cell r="O502">
            <v>0.32</v>
          </cell>
          <cell r="P502">
            <v>0.32</v>
          </cell>
          <cell r="Q502">
            <v>0.32</v>
          </cell>
          <cell r="R502">
            <v>0.32</v>
          </cell>
          <cell r="S502">
            <v>0.32</v>
          </cell>
          <cell r="T502">
            <v>0.32</v>
          </cell>
          <cell r="U502">
            <v>0.32</v>
          </cell>
          <cell r="V502">
            <v>0.32</v>
          </cell>
          <cell r="W502">
            <v>0.32</v>
          </cell>
          <cell r="X502">
            <v>0.32</v>
          </cell>
          <cell r="Y502">
            <v>0.32</v>
          </cell>
          <cell r="Z502">
            <v>0.32</v>
          </cell>
          <cell r="AA502">
            <v>0.32</v>
          </cell>
          <cell r="AB502">
            <v>0.32</v>
          </cell>
          <cell r="AC502">
            <v>0.32</v>
          </cell>
          <cell r="AD502">
            <v>0.32</v>
          </cell>
          <cell r="AE502">
            <v>0.32</v>
          </cell>
          <cell r="AF502">
            <v>0.32</v>
          </cell>
          <cell r="AG502">
            <v>0.32</v>
          </cell>
          <cell r="AH502">
            <v>0.32</v>
          </cell>
          <cell r="AI502">
            <v>0.32</v>
          </cell>
          <cell r="AJ502">
            <v>0.32</v>
          </cell>
          <cell r="AK502">
            <v>0.32</v>
          </cell>
          <cell r="AL502">
            <v>0.32</v>
          </cell>
          <cell r="AM502">
            <v>0.32</v>
          </cell>
          <cell r="AN502">
            <v>0.32</v>
          </cell>
          <cell r="AO502">
            <v>0.32</v>
          </cell>
          <cell r="AP502">
            <v>0.32</v>
          </cell>
          <cell r="AQ502">
            <v>0.32</v>
          </cell>
          <cell r="AR502">
            <v>0.32</v>
          </cell>
          <cell r="AS502">
            <v>0.32</v>
          </cell>
          <cell r="AT502">
            <v>0.32</v>
          </cell>
          <cell r="AU502">
            <v>0.32</v>
          </cell>
          <cell r="AV502">
            <v>0.32</v>
          </cell>
          <cell r="AW502">
            <v>0.32</v>
          </cell>
          <cell r="AX502">
            <v>0.32</v>
          </cell>
          <cell r="AY502">
            <v>0.32</v>
          </cell>
          <cell r="BB502" t="e">
            <v>#N/A</v>
          </cell>
        </row>
        <row r="503">
          <cell r="A503" t="str">
            <v>fmin_biogas_Goats</v>
          </cell>
          <cell r="B503" t="str">
            <v>-</v>
          </cell>
          <cell r="C503" t="str">
            <v>fmin_biogas</v>
          </cell>
          <cell r="D503" t="str">
            <v>N</v>
          </cell>
          <cell r="E503" t="str">
            <v>Goats</v>
          </cell>
          <cell r="F503" t="str">
            <v>kg N/kg</v>
          </cell>
          <cell r="G503" t="str">
            <v>D</v>
          </cell>
          <cell r="H503" t="str">
            <v>-</v>
          </cell>
          <cell r="I503" t="str">
            <v>5B2 EMEP/EEA Guidebook 2019, Section 3.4.1 (Haenel et al  2018)</v>
          </cell>
          <cell r="K503">
            <v>0.32</v>
          </cell>
          <cell r="L503">
            <v>0.32</v>
          </cell>
          <cell r="M503">
            <v>0.32</v>
          </cell>
          <cell r="N503">
            <v>0.32</v>
          </cell>
          <cell r="O503">
            <v>0.32</v>
          </cell>
          <cell r="P503">
            <v>0.32</v>
          </cell>
          <cell r="Q503">
            <v>0.32</v>
          </cell>
          <cell r="R503">
            <v>0.32</v>
          </cell>
          <cell r="S503">
            <v>0.32</v>
          </cell>
          <cell r="T503">
            <v>0.32</v>
          </cell>
          <cell r="U503">
            <v>0.32</v>
          </cell>
          <cell r="V503">
            <v>0.32</v>
          </cell>
          <cell r="W503">
            <v>0.32</v>
          </cell>
          <cell r="X503">
            <v>0.32</v>
          </cell>
          <cell r="Y503">
            <v>0.32</v>
          </cell>
          <cell r="Z503">
            <v>0.32</v>
          </cell>
          <cell r="AA503">
            <v>0.32</v>
          </cell>
          <cell r="AB503">
            <v>0.32</v>
          </cell>
          <cell r="AC503">
            <v>0.32</v>
          </cell>
          <cell r="AD503">
            <v>0.32</v>
          </cell>
          <cell r="AE503">
            <v>0.32</v>
          </cell>
          <cell r="AF503">
            <v>0.32</v>
          </cell>
          <cell r="AG503">
            <v>0.32</v>
          </cell>
          <cell r="AH503">
            <v>0.32</v>
          </cell>
          <cell r="AI503">
            <v>0.32</v>
          </cell>
          <cell r="AJ503">
            <v>0.32</v>
          </cell>
          <cell r="AK503">
            <v>0.32</v>
          </cell>
          <cell r="AL503">
            <v>0.32</v>
          </cell>
          <cell r="AM503">
            <v>0.32</v>
          </cell>
          <cell r="AN503">
            <v>0.32</v>
          </cell>
          <cell r="AO503">
            <v>0.32</v>
          </cell>
          <cell r="AP503">
            <v>0.32</v>
          </cell>
          <cell r="AQ503">
            <v>0.32</v>
          </cell>
          <cell r="AR503">
            <v>0.32</v>
          </cell>
          <cell r="AS503">
            <v>0.32</v>
          </cell>
          <cell r="AT503">
            <v>0.32</v>
          </cell>
          <cell r="AU503">
            <v>0.32</v>
          </cell>
          <cell r="AV503">
            <v>0.32</v>
          </cell>
          <cell r="AW503">
            <v>0.32</v>
          </cell>
          <cell r="AX503">
            <v>0.32</v>
          </cell>
          <cell r="AY503">
            <v>0.32</v>
          </cell>
          <cell r="BB503" t="e">
            <v>#N/A</v>
          </cell>
        </row>
        <row r="504">
          <cell r="A504" t="str">
            <v>fmin_biogas_Horses</v>
          </cell>
          <cell r="B504" t="str">
            <v>-</v>
          </cell>
          <cell r="C504" t="str">
            <v>fmin_biogas</v>
          </cell>
          <cell r="D504" t="str">
            <v>N</v>
          </cell>
          <cell r="E504" t="str">
            <v>Horses</v>
          </cell>
          <cell r="F504" t="str">
            <v>kg N/kg</v>
          </cell>
          <cell r="G504" t="str">
            <v>D</v>
          </cell>
          <cell r="H504" t="str">
            <v>-</v>
          </cell>
          <cell r="I504" t="str">
            <v>5B2 EMEP/EEA Guidebook 2019, Section 3.4.1 (Haenel et al  2018)</v>
          </cell>
          <cell r="K504">
            <v>0.32</v>
          </cell>
          <cell r="L504">
            <v>0.32</v>
          </cell>
          <cell r="M504">
            <v>0.32</v>
          </cell>
          <cell r="N504">
            <v>0.32</v>
          </cell>
          <cell r="O504">
            <v>0.32</v>
          </cell>
          <cell r="P504">
            <v>0.32</v>
          </cell>
          <cell r="Q504">
            <v>0.32</v>
          </cell>
          <cell r="R504">
            <v>0.32</v>
          </cell>
          <cell r="S504">
            <v>0.32</v>
          </cell>
          <cell r="T504">
            <v>0.32</v>
          </cell>
          <cell r="U504">
            <v>0.32</v>
          </cell>
          <cell r="V504">
            <v>0.32</v>
          </cell>
          <cell r="W504">
            <v>0.32</v>
          </cell>
          <cell r="X504">
            <v>0.32</v>
          </cell>
          <cell r="Y504">
            <v>0.32</v>
          </cell>
          <cell r="Z504">
            <v>0.32</v>
          </cell>
          <cell r="AA504">
            <v>0.32</v>
          </cell>
          <cell r="AB504">
            <v>0.32</v>
          </cell>
          <cell r="AC504">
            <v>0.32</v>
          </cell>
          <cell r="AD504">
            <v>0.32</v>
          </cell>
          <cell r="AE504">
            <v>0.32</v>
          </cell>
          <cell r="AF504">
            <v>0.32</v>
          </cell>
          <cell r="AG504">
            <v>0.32</v>
          </cell>
          <cell r="AH504">
            <v>0.32</v>
          </cell>
          <cell r="AI504">
            <v>0.32</v>
          </cell>
          <cell r="AJ504">
            <v>0.32</v>
          </cell>
          <cell r="AK504">
            <v>0.32</v>
          </cell>
          <cell r="AL504">
            <v>0.32</v>
          </cell>
          <cell r="AM504">
            <v>0.32</v>
          </cell>
          <cell r="AN504">
            <v>0.32</v>
          </cell>
          <cell r="AO504">
            <v>0.32</v>
          </cell>
          <cell r="AP504">
            <v>0.32</v>
          </cell>
          <cell r="AQ504">
            <v>0.32</v>
          </cell>
          <cell r="AR504">
            <v>0.32</v>
          </cell>
          <cell r="AS504">
            <v>0.32</v>
          </cell>
          <cell r="AT504">
            <v>0.32</v>
          </cell>
          <cell r="AU504">
            <v>0.32</v>
          </cell>
          <cell r="AV504">
            <v>0.32</v>
          </cell>
          <cell r="AW504">
            <v>0.32</v>
          </cell>
          <cell r="AX504">
            <v>0.32</v>
          </cell>
          <cell r="AY504">
            <v>0.32</v>
          </cell>
          <cell r="BB504" t="e">
            <v>#N/A</v>
          </cell>
        </row>
        <row r="505">
          <cell r="A505" t="str">
            <v>fmin_biogas_Mules and asses</v>
          </cell>
          <cell r="B505" t="str">
            <v>-</v>
          </cell>
          <cell r="C505" t="str">
            <v>fmin_biogas</v>
          </cell>
          <cell r="D505" t="str">
            <v>N</v>
          </cell>
          <cell r="E505" t="str">
            <v>Mules and asses</v>
          </cell>
          <cell r="F505" t="str">
            <v>kg N/kg</v>
          </cell>
          <cell r="G505" t="str">
            <v>D</v>
          </cell>
          <cell r="H505" t="str">
            <v>-</v>
          </cell>
          <cell r="I505" t="str">
            <v>5B2 EMEP/EEA Guidebook 2019, Section 3.4.1 (Haenel et al  2018)</v>
          </cell>
          <cell r="K505">
            <v>0.32</v>
          </cell>
          <cell r="L505">
            <v>0.32</v>
          </cell>
          <cell r="M505">
            <v>0.32</v>
          </cell>
          <cell r="N505">
            <v>0.32</v>
          </cell>
          <cell r="O505">
            <v>0.32</v>
          </cell>
          <cell r="P505">
            <v>0.32</v>
          </cell>
          <cell r="Q505">
            <v>0.32</v>
          </cell>
          <cell r="R505">
            <v>0.32</v>
          </cell>
          <cell r="S505">
            <v>0.32</v>
          </cell>
          <cell r="T505">
            <v>0.32</v>
          </cell>
          <cell r="U505">
            <v>0.32</v>
          </cell>
          <cell r="V505">
            <v>0.32</v>
          </cell>
          <cell r="W505">
            <v>0.32</v>
          </cell>
          <cell r="X505">
            <v>0.32</v>
          </cell>
          <cell r="Y505">
            <v>0.32</v>
          </cell>
          <cell r="Z505">
            <v>0.32</v>
          </cell>
          <cell r="AA505">
            <v>0.32</v>
          </cell>
          <cell r="AB505">
            <v>0.32</v>
          </cell>
          <cell r="AC505">
            <v>0.32</v>
          </cell>
          <cell r="AD505">
            <v>0.32</v>
          </cell>
          <cell r="AE505">
            <v>0.32</v>
          </cell>
          <cell r="AF505">
            <v>0.32</v>
          </cell>
          <cell r="AG505">
            <v>0.32</v>
          </cell>
          <cell r="AH505">
            <v>0.32</v>
          </cell>
          <cell r="AI505">
            <v>0.32</v>
          </cell>
          <cell r="AJ505">
            <v>0.32</v>
          </cell>
          <cell r="AK505">
            <v>0.32</v>
          </cell>
          <cell r="AL505">
            <v>0.32</v>
          </cell>
          <cell r="AM505">
            <v>0.32</v>
          </cell>
          <cell r="AN505">
            <v>0.32</v>
          </cell>
          <cell r="AO505">
            <v>0.32</v>
          </cell>
          <cell r="AP505">
            <v>0.32</v>
          </cell>
          <cell r="AQ505">
            <v>0.32</v>
          </cell>
          <cell r="AR505">
            <v>0.32</v>
          </cell>
          <cell r="AS505">
            <v>0.32</v>
          </cell>
          <cell r="AT505">
            <v>0.32</v>
          </cell>
          <cell r="AU505">
            <v>0.32</v>
          </cell>
          <cell r="AV505">
            <v>0.32</v>
          </cell>
          <cell r="AW505">
            <v>0.32</v>
          </cell>
          <cell r="AX505">
            <v>0.32</v>
          </cell>
          <cell r="AY505">
            <v>0.32</v>
          </cell>
          <cell r="BB505" t="e">
            <v>#N/A</v>
          </cell>
        </row>
        <row r="506">
          <cell r="A506" t="str">
            <v>fmin_biogas_Laying hens</v>
          </cell>
          <cell r="B506" t="str">
            <v>-</v>
          </cell>
          <cell r="C506" t="str">
            <v>fmin_biogas</v>
          </cell>
          <cell r="D506" t="str">
            <v>N</v>
          </cell>
          <cell r="E506" t="str">
            <v>Laying hens</v>
          </cell>
          <cell r="F506" t="str">
            <v>kg N/kg</v>
          </cell>
          <cell r="G506" t="str">
            <v>D</v>
          </cell>
          <cell r="H506" t="str">
            <v>-</v>
          </cell>
          <cell r="I506" t="str">
            <v>5B2 EMEP/EEA Guidebook 2019, Section 3.4.1 (Haenel et al  2018)</v>
          </cell>
          <cell r="K506">
            <v>0.32</v>
          </cell>
          <cell r="L506">
            <v>0.32</v>
          </cell>
          <cell r="M506">
            <v>0.32</v>
          </cell>
          <cell r="N506">
            <v>0.32</v>
          </cell>
          <cell r="O506">
            <v>0.32</v>
          </cell>
          <cell r="P506">
            <v>0.32</v>
          </cell>
          <cell r="Q506">
            <v>0.32</v>
          </cell>
          <cell r="R506">
            <v>0.32</v>
          </cell>
          <cell r="S506">
            <v>0.32</v>
          </cell>
          <cell r="T506">
            <v>0.32</v>
          </cell>
          <cell r="U506">
            <v>0.32</v>
          </cell>
          <cell r="V506">
            <v>0.32</v>
          </cell>
          <cell r="W506">
            <v>0.32</v>
          </cell>
          <cell r="X506">
            <v>0.32</v>
          </cell>
          <cell r="Y506">
            <v>0.32</v>
          </cell>
          <cell r="Z506">
            <v>0.32</v>
          </cell>
          <cell r="AA506">
            <v>0.32</v>
          </cell>
          <cell r="AB506">
            <v>0.32</v>
          </cell>
          <cell r="AC506">
            <v>0.32</v>
          </cell>
          <cell r="AD506">
            <v>0.32</v>
          </cell>
          <cell r="AE506">
            <v>0.32</v>
          </cell>
          <cell r="AF506">
            <v>0.32</v>
          </cell>
          <cell r="AG506">
            <v>0.32</v>
          </cell>
          <cell r="AH506">
            <v>0.32</v>
          </cell>
          <cell r="AI506">
            <v>0.32</v>
          </cell>
          <cell r="AJ506">
            <v>0.32</v>
          </cell>
          <cell r="AK506">
            <v>0.32</v>
          </cell>
          <cell r="AL506">
            <v>0.32</v>
          </cell>
          <cell r="AM506">
            <v>0.32</v>
          </cell>
          <cell r="AN506">
            <v>0.32</v>
          </cell>
          <cell r="AO506">
            <v>0.32</v>
          </cell>
          <cell r="AP506">
            <v>0.32</v>
          </cell>
          <cell r="AQ506">
            <v>0.32</v>
          </cell>
          <cell r="AR506">
            <v>0.32</v>
          </cell>
          <cell r="AS506">
            <v>0.32</v>
          </cell>
          <cell r="AT506">
            <v>0.32</v>
          </cell>
          <cell r="AU506">
            <v>0.32</v>
          </cell>
          <cell r="AV506">
            <v>0.32</v>
          </cell>
          <cell r="AW506">
            <v>0.32</v>
          </cell>
          <cell r="AX506">
            <v>0.32</v>
          </cell>
          <cell r="AY506">
            <v>0.32</v>
          </cell>
          <cell r="BB506" t="e">
            <v>#N/A</v>
          </cell>
        </row>
        <row r="507">
          <cell r="A507" t="str">
            <v>fmin_biogas_Broilers</v>
          </cell>
          <cell r="B507" t="str">
            <v>-</v>
          </cell>
          <cell r="C507" t="str">
            <v>fmin_biogas</v>
          </cell>
          <cell r="D507" t="str">
            <v>N</v>
          </cell>
          <cell r="E507" t="str">
            <v>Broilers</v>
          </cell>
          <cell r="F507" t="str">
            <v>kg N/kg</v>
          </cell>
          <cell r="G507" t="str">
            <v>D</v>
          </cell>
          <cell r="H507" t="str">
            <v>-</v>
          </cell>
          <cell r="I507" t="str">
            <v>5B2 EMEP/EEA Guidebook 2019, Section 3.4.1 (Haenel et al  2018)</v>
          </cell>
          <cell r="K507">
            <v>0.32</v>
          </cell>
          <cell r="L507">
            <v>0.32</v>
          </cell>
          <cell r="M507">
            <v>0.32</v>
          </cell>
          <cell r="N507">
            <v>0.32</v>
          </cell>
          <cell r="O507">
            <v>0.32</v>
          </cell>
          <cell r="P507">
            <v>0.32</v>
          </cell>
          <cell r="Q507">
            <v>0.32</v>
          </cell>
          <cell r="R507">
            <v>0.32</v>
          </cell>
          <cell r="S507">
            <v>0.32</v>
          </cell>
          <cell r="T507">
            <v>0.32</v>
          </cell>
          <cell r="U507">
            <v>0.32</v>
          </cell>
          <cell r="V507">
            <v>0.32</v>
          </cell>
          <cell r="W507">
            <v>0.32</v>
          </cell>
          <cell r="X507">
            <v>0.32</v>
          </cell>
          <cell r="Y507">
            <v>0.32</v>
          </cell>
          <cell r="Z507">
            <v>0.32</v>
          </cell>
          <cell r="AA507">
            <v>0.32</v>
          </cell>
          <cell r="AB507">
            <v>0.32</v>
          </cell>
          <cell r="AC507">
            <v>0.32</v>
          </cell>
          <cell r="AD507">
            <v>0.32</v>
          </cell>
          <cell r="AE507">
            <v>0.32</v>
          </cell>
          <cell r="AF507">
            <v>0.32</v>
          </cell>
          <cell r="AG507">
            <v>0.32</v>
          </cell>
          <cell r="AH507">
            <v>0.32</v>
          </cell>
          <cell r="AI507">
            <v>0.32</v>
          </cell>
          <cell r="AJ507">
            <v>0.32</v>
          </cell>
          <cell r="AK507">
            <v>0.32</v>
          </cell>
          <cell r="AL507">
            <v>0.32</v>
          </cell>
          <cell r="AM507">
            <v>0.32</v>
          </cell>
          <cell r="AN507">
            <v>0.32</v>
          </cell>
          <cell r="AO507">
            <v>0.32</v>
          </cell>
          <cell r="AP507">
            <v>0.32</v>
          </cell>
          <cell r="AQ507">
            <v>0.32</v>
          </cell>
          <cell r="AR507">
            <v>0.32</v>
          </cell>
          <cell r="AS507">
            <v>0.32</v>
          </cell>
          <cell r="AT507">
            <v>0.32</v>
          </cell>
          <cell r="AU507">
            <v>0.32</v>
          </cell>
          <cell r="AV507">
            <v>0.32</v>
          </cell>
          <cell r="AW507">
            <v>0.32</v>
          </cell>
          <cell r="AX507">
            <v>0.32</v>
          </cell>
          <cell r="AY507">
            <v>0.32</v>
          </cell>
          <cell r="BB507" t="e">
            <v>#N/A</v>
          </cell>
        </row>
        <row r="508">
          <cell r="A508" t="str">
            <v>fmin_biogas_Turkeys</v>
          </cell>
          <cell r="B508" t="str">
            <v>-</v>
          </cell>
          <cell r="C508" t="str">
            <v>fmin_biogas</v>
          </cell>
          <cell r="D508" t="str">
            <v>N</v>
          </cell>
          <cell r="E508" t="str">
            <v>Turkeys</v>
          </cell>
          <cell r="F508" t="str">
            <v>kg N/kg</v>
          </cell>
          <cell r="G508" t="str">
            <v>D</v>
          </cell>
          <cell r="H508" t="str">
            <v>-</v>
          </cell>
          <cell r="I508" t="str">
            <v>5B2 EMEP/EEA Guidebook 2019, Section 3.4.1 (Haenel et al  2018)</v>
          </cell>
          <cell r="K508">
            <v>0.32</v>
          </cell>
          <cell r="L508">
            <v>0.32</v>
          </cell>
          <cell r="M508">
            <v>0.32</v>
          </cell>
          <cell r="N508">
            <v>0.32</v>
          </cell>
          <cell r="O508">
            <v>0.32</v>
          </cell>
          <cell r="P508">
            <v>0.32</v>
          </cell>
          <cell r="Q508">
            <v>0.32</v>
          </cell>
          <cell r="R508">
            <v>0.32</v>
          </cell>
          <cell r="S508">
            <v>0.32</v>
          </cell>
          <cell r="T508">
            <v>0.32</v>
          </cell>
          <cell r="U508">
            <v>0.32</v>
          </cell>
          <cell r="V508">
            <v>0.32</v>
          </cell>
          <cell r="W508">
            <v>0.32</v>
          </cell>
          <cell r="X508">
            <v>0.32</v>
          </cell>
          <cell r="Y508">
            <v>0.32</v>
          </cell>
          <cell r="Z508">
            <v>0.32</v>
          </cell>
          <cell r="AA508">
            <v>0.32</v>
          </cell>
          <cell r="AB508">
            <v>0.32</v>
          </cell>
          <cell r="AC508">
            <v>0.32</v>
          </cell>
          <cell r="AD508">
            <v>0.32</v>
          </cell>
          <cell r="AE508">
            <v>0.32</v>
          </cell>
          <cell r="AF508">
            <v>0.32</v>
          </cell>
          <cell r="AG508">
            <v>0.32</v>
          </cell>
          <cell r="AH508">
            <v>0.32</v>
          </cell>
          <cell r="AI508">
            <v>0.32</v>
          </cell>
          <cell r="AJ508">
            <v>0.32</v>
          </cell>
          <cell r="AK508">
            <v>0.32</v>
          </cell>
          <cell r="AL508">
            <v>0.32</v>
          </cell>
          <cell r="AM508">
            <v>0.32</v>
          </cell>
          <cell r="AN508">
            <v>0.32</v>
          </cell>
          <cell r="AO508">
            <v>0.32</v>
          </cell>
          <cell r="AP508">
            <v>0.32</v>
          </cell>
          <cell r="AQ508">
            <v>0.32</v>
          </cell>
          <cell r="AR508">
            <v>0.32</v>
          </cell>
          <cell r="AS508">
            <v>0.32</v>
          </cell>
          <cell r="AT508">
            <v>0.32</v>
          </cell>
          <cell r="AU508">
            <v>0.32</v>
          </cell>
          <cell r="AV508">
            <v>0.32</v>
          </cell>
          <cell r="AW508">
            <v>0.32</v>
          </cell>
          <cell r="AX508">
            <v>0.32</v>
          </cell>
          <cell r="AY508">
            <v>0.32</v>
          </cell>
          <cell r="BB508" t="e">
            <v>#N/A</v>
          </cell>
        </row>
        <row r="509">
          <cell r="A509" t="str">
            <v>fmin_biogas_Other poultry (ducks)</v>
          </cell>
          <cell r="B509" t="str">
            <v>-</v>
          </cell>
          <cell r="C509" t="str">
            <v>fmin_biogas</v>
          </cell>
          <cell r="D509" t="str">
            <v>N</v>
          </cell>
          <cell r="E509" t="str">
            <v>Other poultry (ducks)</v>
          </cell>
          <cell r="F509" t="str">
            <v>kg N/kg</v>
          </cell>
          <cell r="G509" t="str">
            <v>D</v>
          </cell>
          <cell r="H509" t="str">
            <v>-</v>
          </cell>
          <cell r="I509" t="str">
            <v>5B2 EMEP/EEA Guidebook 2019, Section 3.4.1 (Haenel et al  2018)</v>
          </cell>
          <cell r="K509">
            <v>0.32</v>
          </cell>
          <cell r="L509">
            <v>0.32</v>
          </cell>
          <cell r="M509">
            <v>0.32</v>
          </cell>
          <cell r="N509">
            <v>0.32</v>
          </cell>
          <cell r="O509">
            <v>0.32</v>
          </cell>
          <cell r="P509">
            <v>0.32</v>
          </cell>
          <cell r="Q509">
            <v>0.32</v>
          </cell>
          <cell r="R509">
            <v>0.32</v>
          </cell>
          <cell r="S509">
            <v>0.32</v>
          </cell>
          <cell r="T509">
            <v>0.32</v>
          </cell>
          <cell r="U509">
            <v>0.32</v>
          </cell>
          <cell r="V509">
            <v>0.32</v>
          </cell>
          <cell r="W509">
            <v>0.32</v>
          </cell>
          <cell r="X509">
            <v>0.32</v>
          </cell>
          <cell r="Y509">
            <v>0.32</v>
          </cell>
          <cell r="Z509">
            <v>0.32</v>
          </cell>
          <cell r="AA509">
            <v>0.32</v>
          </cell>
          <cell r="AB509">
            <v>0.32</v>
          </cell>
          <cell r="AC509">
            <v>0.32</v>
          </cell>
          <cell r="AD509">
            <v>0.32</v>
          </cell>
          <cell r="AE509">
            <v>0.32</v>
          </cell>
          <cell r="AF509">
            <v>0.32</v>
          </cell>
          <cell r="AG509">
            <v>0.32</v>
          </cell>
          <cell r="AH509">
            <v>0.32</v>
          </cell>
          <cell r="AI509">
            <v>0.32</v>
          </cell>
          <cell r="AJ509">
            <v>0.32</v>
          </cell>
          <cell r="AK509">
            <v>0.32</v>
          </cell>
          <cell r="AL509">
            <v>0.32</v>
          </cell>
          <cell r="AM509">
            <v>0.32</v>
          </cell>
          <cell r="AN509">
            <v>0.32</v>
          </cell>
          <cell r="AO509">
            <v>0.32</v>
          </cell>
          <cell r="AP509">
            <v>0.32</v>
          </cell>
          <cell r="AQ509">
            <v>0.32</v>
          </cell>
          <cell r="AR509">
            <v>0.32</v>
          </cell>
          <cell r="AS509">
            <v>0.32</v>
          </cell>
          <cell r="AT509">
            <v>0.32</v>
          </cell>
          <cell r="AU509">
            <v>0.32</v>
          </cell>
          <cell r="AV509">
            <v>0.32</v>
          </cell>
          <cell r="AW509">
            <v>0.32</v>
          </cell>
          <cell r="AX509">
            <v>0.32</v>
          </cell>
          <cell r="AY509">
            <v>0.32</v>
          </cell>
          <cell r="BB509" t="e">
            <v>#N/A</v>
          </cell>
        </row>
        <row r="510">
          <cell r="A510" t="str">
            <v>fmin_biogas_Other poultry (geese)</v>
          </cell>
          <cell r="B510" t="str">
            <v>-</v>
          </cell>
          <cell r="C510" t="str">
            <v>fmin_biogas</v>
          </cell>
          <cell r="D510" t="str">
            <v>N</v>
          </cell>
          <cell r="E510" t="str">
            <v>Other poultry (geese)</v>
          </cell>
          <cell r="F510" t="str">
            <v>kg N/kg</v>
          </cell>
          <cell r="G510" t="str">
            <v>D</v>
          </cell>
          <cell r="H510" t="str">
            <v>-</v>
          </cell>
          <cell r="I510" t="str">
            <v>5B2 EMEP/EEA Guidebook 2019, Section 3.4.1 (Haenel et al  2018)</v>
          </cell>
          <cell r="K510">
            <v>0.32</v>
          </cell>
          <cell r="L510">
            <v>0.32</v>
          </cell>
          <cell r="M510">
            <v>0.32</v>
          </cell>
          <cell r="N510">
            <v>0.32</v>
          </cell>
          <cell r="O510">
            <v>0.32</v>
          </cell>
          <cell r="P510">
            <v>0.32</v>
          </cell>
          <cell r="Q510">
            <v>0.32</v>
          </cell>
          <cell r="R510">
            <v>0.32</v>
          </cell>
          <cell r="S510">
            <v>0.32</v>
          </cell>
          <cell r="T510">
            <v>0.32</v>
          </cell>
          <cell r="U510">
            <v>0.32</v>
          </cell>
          <cell r="V510">
            <v>0.32</v>
          </cell>
          <cell r="W510">
            <v>0.32</v>
          </cell>
          <cell r="X510">
            <v>0.32</v>
          </cell>
          <cell r="Y510">
            <v>0.32</v>
          </cell>
          <cell r="Z510">
            <v>0.32</v>
          </cell>
          <cell r="AA510">
            <v>0.32</v>
          </cell>
          <cell r="AB510">
            <v>0.32</v>
          </cell>
          <cell r="AC510">
            <v>0.32</v>
          </cell>
          <cell r="AD510">
            <v>0.32</v>
          </cell>
          <cell r="AE510">
            <v>0.32</v>
          </cell>
          <cell r="AF510">
            <v>0.32</v>
          </cell>
          <cell r="AG510">
            <v>0.32</v>
          </cell>
          <cell r="AH510">
            <v>0.32</v>
          </cell>
          <cell r="AI510">
            <v>0.32</v>
          </cell>
          <cell r="AJ510">
            <v>0.32</v>
          </cell>
          <cell r="AK510">
            <v>0.32</v>
          </cell>
          <cell r="AL510">
            <v>0.32</v>
          </cell>
          <cell r="AM510">
            <v>0.32</v>
          </cell>
          <cell r="AN510">
            <v>0.32</v>
          </cell>
          <cell r="AO510">
            <v>0.32</v>
          </cell>
          <cell r="AP510">
            <v>0.32</v>
          </cell>
          <cell r="AQ510">
            <v>0.32</v>
          </cell>
          <cell r="AR510">
            <v>0.32</v>
          </cell>
          <cell r="AS510">
            <v>0.32</v>
          </cell>
          <cell r="AT510">
            <v>0.32</v>
          </cell>
          <cell r="AU510">
            <v>0.32</v>
          </cell>
          <cell r="AV510">
            <v>0.32</v>
          </cell>
          <cell r="AW510">
            <v>0.32</v>
          </cell>
          <cell r="AX510">
            <v>0.32</v>
          </cell>
          <cell r="AY510">
            <v>0.32</v>
          </cell>
          <cell r="BB510" t="e">
            <v>#N/A</v>
          </cell>
        </row>
        <row r="511">
          <cell r="A511" t="str">
            <v>fmin_biogas_Other animals (fur animals)</v>
          </cell>
          <cell r="B511" t="str">
            <v>-</v>
          </cell>
          <cell r="C511" t="str">
            <v>fmin_biogas</v>
          </cell>
          <cell r="D511" t="str">
            <v>N</v>
          </cell>
          <cell r="E511" t="str">
            <v>Other animals (fur animals)</v>
          </cell>
          <cell r="F511" t="str">
            <v>kg N/kg</v>
          </cell>
          <cell r="G511" t="str">
            <v>D</v>
          </cell>
          <cell r="H511" t="str">
            <v>-</v>
          </cell>
          <cell r="I511" t="str">
            <v>5B2 EMEP/EEA Guidebook 2019, Section 3.4.1 (Haenel et al  2018)</v>
          </cell>
          <cell r="K511">
            <v>0.32</v>
          </cell>
          <cell r="L511">
            <v>0.32</v>
          </cell>
          <cell r="M511">
            <v>0.32</v>
          </cell>
          <cell r="N511">
            <v>0.32</v>
          </cell>
          <cell r="O511">
            <v>0.32</v>
          </cell>
          <cell r="P511">
            <v>0.32</v>
          </cell>
          <cell r="Q511">
            <v>0.32</v>
          </cell>
          <cell r="R511">
            <v>0.32</v>
          </cell>
          <cell r="S511">
            <v>0.32</v>
          </cell>
          <cell r="T511">
            <v>0.32</v>
          </cell>
          <cell r="U511">
            <v>0.32</v>
          </cell>
          <cell r="V511">
            <v>0.32</v>
          </cell>
          <cell r="W511">
            <v>0.32</v>
          </cell>
          <cell r="X511">
            <v>0.32</v>
          </cell>
          <cell r="Y511">
            <v>0.32</v>
          </cell>
          <cell r="Z511">
            <v>0.32</v>
          </cell>
          <cell r="AA511">
            <v>0.32</v>
          </cell>
          <cell r="AB511">
            <v>0.32</v>
          </cell>
          <cell r="AC511">
            <v>0.32</v>
          </cell>
          <cell r="AD511">
            <v>0.32</v>
          </cell>
          <cell r="AE511">
            <v>0.32</v>
          </cell>
          <cell r="AF511">
            <v>0.32</v>
          </cell>
          <cell r="AG511">
            <v>0.32</v>
          </cell>
          <cell r="AH511">
            <v>0.32</v>
          </cell>
          <cell r="AI511">
            <v>0.32</v>
          </cell>
          <cell r="AJ511">
            <v>0.32</v>
          </cell>
          <cell r="AK511">
            <v>0.32</v>
          </cell>
          <cell r="AL511">
            <v>0.32</v>
          </cell>
          <cell r="AM511">
            <v>0.32</v>
          </cell>
          <cell r="AN511">
            <v>0.32</v>
          </cell>
          <cell r="AO511">
            <v>0.32</v>
          </cell>
          <cell r="AP511">
            <v>0.32</v>
          </cell>
          <cell r="AQ511">
            <v>0.32</v>
          </cell>
          <cell r="AR511">
            <v>0.32</v>
          </cell>
          <cell r="AS511">
            <v>0.32</v>
          </cell>
          <cell r="AT511">
            <v>0.32</v>
          </cell>
          <cell r="AU511">
            <v>0.32</v>
          </cell>
          <cell r="AV511">
            <v>0.32</v>
          </cell>
          <cell r="AW511">
            <v>0.32</v>
          </cell>
          <cell r="AX511">
            <v>0.32</v>
          </cell>
          <cell r="AY511">
            <v>0.32</v>
          </cell>
          <cell r="BB511" t="e">
            <v>#N/A</v>
          </cell>
        </row>
        <row r="512">
          <cell r="A512" t="str">
            <v>NH3 emission factors from biogas production</v>
          </cell>
        </row>
        <row r="513">
          <cell r="A513" t="str">
            <v>EFNH3 Pre-storage</v>
          </cell>
          <cell r="B513" t="str">
            <v>5B2</v>
          </cell>
          <cell r="C513" t="str">
            <v>EFNH3 Pre-storage</v>
          </cell>
          <cell r="D513" t="str">
            <v xml:space="preserve">NH3-N </v>
          </cell>
          <cell r="F513" t="str">
            <v>kg NH3-N per kg N in feedstock</v>
          </cell>
          <cell r="G513" t="str">
            <v>D</v>
          </cell>
          <cell r="H513" t="str">
            <v>-</v>
          </cell>
          <cell r="I513" t="str">
            <v>Table 3.2,  5.B.2,EMEP/EEA Guidebook 2019</v>
          </cell>
          <cell r="K513">
            <v>8.9999999999999998E-4</v>
          </cell>
          <cell r="L513">
            <v>8.9999999999999998E-4</v>
          </cell>
          <cell r="M513">
            <v>8.9999999999999998E-4</v>
          </cell>
          <cell r="N513">
            <v>8.9999999999999998E-4</v>
          </cell>
          <cell r="O513">
            <v>8.9999999999999998E-4</v>
          </cell>
          <cell r="P513">
            <v>8.9999999999999998E-4</v>
          </cell>
          <cell r="Q513">
            <v>8.9999999999999998E-4</v>
          </cell>
          <cell r="R513">
            <v>8.9999999999999998E-4</v>
          </cell>
          <cell r="S513">
            <v>8.9999999999999998E-4</v>
          </cell>
          <cell r="T513">
            <v>8.9999999999999998E-4</v>
          </cell>
          <cell r="U513">
            <v>8.9999999999999998E-4</v>
          </cell>
          <cell r="V513">
            <v>8.9999999999999998E-4</v>
          </cell>
          <cell r="W513">
            <v>8.9999999999999998E-4</v>
          </cell>
          <cell r="X513">
            <v>8.9999999999999998E-4</v>
          </cell>
          <cell r="Y513">
            <v>8.9999999999999998E-4</v>
          </cell>
          <cell r="Z513">
            <v>8.9999999999999998E-4</v>
          </cell>
          <cell r="AA513">
            <v>8.9999999999999998E-4</v>
          </cell>
          <cell r="AB513">
            <v>8.9999999999999998E-4</v>
          </cell>
          <cell r="AC513">
            <v>8.9999999999999998E-4</v>
          </cell>
          <cell r="AD513">
            <v>8.9999999999999998E-4</v>
          </cell>
          <cell r="AE513">
            <v>8.9999999999999998E-4</v>
          </cell>
          <cell r="AF513">
            <v>8.9999999999999998E-4</v>
          </cell>
          <cell r="AG513">
            <v>8.9999999999999998E-4</v>
          </cell>
          <cell r="AH513">
            <v>8.9999999999999998E-4</v>
          </cell>
          <cell r="AI513">
            <v>8.9999999999999998E-4</v>
          </cell>
          <cell r="AJ513">
            <v>8.9999999999999998E-4</v>
          </cell>
          <cell r="AK513">
            <v>8.9999999999999998E-4</v>
          </cell>
          <cell r="AL513">
            <v>8.9999999999999998E-4</v>
          </cell>
          <cell r="AM513">
            <v>8.9999999999999998E-4</v>
          </cell>
          <cell r="AN513">
            <v>8.9999999999999998E-4</v>
          </cell>
          <cell r="AO513">
            <v>8.9999999999999998E-4</v>
          </cell>
          <cell r="AP513">
            <v>8.9999999999999998E-4</v>
          </cell>
          <cell r="AQ513">
            <v>8.9999999999999998E-4</v>
          </cell>
          <cell r="AR513">
            <v>8.9999999999999998E-4</v>
          </cell>
          <cell r="AS513">
            <v>8.9999999999999998E-4</v>
          </cell>
          <cell r="AT513">
            <v>8.9999999999999998E-4</v>
          </cell>
          <cell r="AU513">
            <v>8.9999999999999998E-4</v>
          </cell>
          <cell r="AV513">
            <v>8.9999999999999998E-4</v>
          </cell>
          <cell r="AW513">
            <v>8.9999999999999998E-4</v>
          </cell>
          <cell r="AX513">
            <v>8.9999999999999998E-4</v>
          </cell>
          <cell r="AY513">
            <v>8.9999999999999998E-4</v>
          </cell>
          <cell r="BB513" t="e">
            <v>#N/A</v>
          </cell>
        </row>
        <row r="514">
          <cell r="A514" t="str">
            <v>EFNH3 Storage of digestate</v>
          </cell>
          <cell r="B514" t="str">
            <v>5B2</v>
          </cell>
          <cell r="C514" t="str">
            <v>EFNH3 Storage of digestate</v>
          </cell>
          <cell r="D514" t="str">
            <v xml:space="preserve">NH3-N </v>
          </cell>
          <cell r="F514" t="str">
            <v>kg NH3-N per kg N in feedstock</v>
          </cell>
          <cell r="G514" t="str">
            <v>D</v>
          </cell>
          <cell r="H514" t="str">
            <v>-</v>
          </cell>
          <cell r="I514" t="str">
            <v>Table 3.3,  5.B.2,EMEP/EEA Guidebook 2019</v>
          </cell>
          <cell r="K514">
            <v>2.6599999999999999E-2</v>
          </cell>
          <cell r="L514">
            <v>2.6599999999999999E-2</v>
          </cell>
          <cell r="M514">
            <v>2.6599999999999999E-2</v>
          </cell>
          <cell r="N514">
            <v>2.6599999999999999E-2</v>
          </cell>
          <cell r="O514">
            <v>2.6599999999999999E-2</v>
          </cell>
          <cell r="P514">
            <v>2.6599999999999999E-2</v>
          </cell>
          <cell r="Q514">
            <v>2.6599999999999999E-2</v>
          </cell>
          <cell r="R514">
            <v>2.6599999999999999E-2</v>
          </cell>
          <cell r="S514">
            <v>2.6599999999999999E-2</v>
          </cell>
          <cell r="T514">
            <v>2.6599999999999999E-2</v>
          </cell>
          <cell r="U514">
            <v>2.6599999999999999E-2</v>
          </cell>
          <cell r="V514">
            <v>2.6599999999999999E-2</v>
          </cell>
          <cell r="W514">
            <v>2.6599999999999999E-2</v>
          </cell>
          <cell r="X514">
            <v>2.6599999999999999E-2</v>
          </cell>
          <cell r="Y514">
            <v>2.6599999999999999E-2</v>
          </cell>
          <cell r="Z514">
            <v>2.6599999999999999E-2</v>
          </cell>
          <cell r="AA514">
            <v>2.6599999999999999E-2</v>
          </cell>
          <cell r="AB514">
            <v>2.6599999999999999E-2</v>
          </cell>
          <cell r="AC514">
            <v>2.6599999999999999E-2</v>
          </cell>
          <cell r="AD514">
            <v>2.6599999999999999E-2</v>
          </cell>
          <cell r="AE514">
            <v>2.6599999999999999E-2</v>
          </cell>
          <cell r="AF514">
            <v>2.6599999999999999E-2</v>
          </cell>
          <cell r="AG514">
            <v>2.6599999999999999E-2</v>
          </cell>
          <cell r="AH514">
            <v>2.6599999999999999E-2</v>
          </cell>
          <cell r="AI514">
            <v>2.6599999999999999E-2</v>
          </cell>
          <cell r="AJ514">
            <v>2.6599999999999999E-2</v>
          </cell>
          <cell r="AK514">
            <v>2.6599999999999999E-2</v>
          </cell>
          <cell r="AL514">
            <v>2.6599999999999999E-2</v>
          </cell>
          <cell r="AM514">
            <v>2.6599999999999999E-2</v>
          </cell>
          <cell r="AN514">
            <v>2.6599999999999999E-2</v>
          </cell>
          <cell r="AO514">
            <v>2.6599999999999999E-2</v>
          </cell>
          <cell r="AP514">
            <v>2.6599999999999999E-2</v>
          </cell>
          <cell r="AQ514">
            <v>2.6599999999999999E-2</v>
          </cell>
          <cell r="AR514">
            <v>2.6599999999999999E-2</v>
          </cell>
          <cell r="AS514">
            <v>2.6599999999999999E-2</v>
          </cell>
          <cell r="AT514">
            <v>2.6599999999999999E-2</v>
          </cell>
          <cell r="AU514">
            <v>2.6599999999999999E-2</v>
          </cell>
          <cell r="AV514">
            <v>2.6599999999999999E-2</v>
          </cell>
          <cell r="AW514">
            <v>2.6599999999999999E-2</v>
          </cell>
          <cell r="AX514">
            <v>2.6599999999999999E-2</v>
          </cell>
          <cell r="AY514">
            <v>2.6599999999999999E-2</v>
          </cell>
          <cell r="BB514" t="e">
            <v>#N/A</v>
          </cell>
        </row>
        <row r="515">
          <cell r="A515" t="str">
            <v>3D Agricultural Soils Parameters</v>
          </cell>
        </row>
        <row r="516">
          <cell r="A516" t="str">
            <v>N2O emission factors from managed soils</v>
          </cell>
        </row>
        <row r="517">
          <cell r="A517" t="str">
            <v>EF_N2O_Grazing_Dairy cattle</v>
          </cell>
          <cell r="B517" t="str">
            <v>3Da2b</v>
          </cell>
          <cell r="C517" t="str">
            <v>EF_N2O_Grazing</v>
          </cell>
          <cell r="D517" t="str">
            <v>N2O-N</v>
          </cell>
          <cell r="E517" t="str">
            <v>Dairy cattle</v>
          </cell>
          <cell r="F517" t="str">
            <v>kg N2O-N/kg N input</v>
          </cell>
          <cell r="G517" t="str">
            <v>D</v>
          </cell>
          <cell r="H517" t="str">
            <v>-</v>
          </cell>
          <cell r="I517" t="str">
            <v>IPCC 2006 TABLE 11.1 EF3 Default emission factors to estimate direct N2O emissions from urine and dung whilst grazing</v>
          </cell>
          <cell r="K517">
            <v>0.02</v>
          </cell>
          <cell r="L517">
            <v>0.02</v>
          </cell>
          <cell r="M517">
            <v>0.02</v>
          </cell>
          <cell r="N517">
            <v>0.02</v>
          </cell>
          <cell r="O517">
            <v>0.02</v>
          </cell>
          <cell r="P517">
            <v>0.02</v>
          </cell>
          <cell r="Q517">
            <v>0.02</v>
          </cell>
          <cell r="R517">
            <v>0.02</v>
          </cell>
          <cell r="S517">
            <v>0.02</v>
          </cell>
          <cell r="T517">
            <v>0.02</v>
          </cell>
          <cell r="U517">
            <v>0.02</v>
          </cell>
          <cell r="V517">
            <v>0.02</v>
          </cell>
          <cell r="W517">
            <v>0.02</v>
          </cell>
          <cell r="X517">
            <v>0.02</v>
          </cell>
          <cell r="Y517">
            <v>0.02</v>
          </cell>
          <cell r="Z517">
            <v>0.02</v>
          </cell>
          <cell r="AA517">
            <v>0.02</v>
          </cell>
          <cell r="AB517">
            <v>0.02</v>
          </cell>
          <cell r="AC517">
            <v>0.02</v>
          </cell>
          <cell r="AD517">
            <v>0.02</v>
          </cell>
          <cell r="AE517">
            <v>0.02</v>
          </cell>
          <cell r="AF517">
            <v>0.02</v>
          </cell>
          <cell r="AG517">
            <v>0.02</v>
          </cell>
          <cell r="AH517">
            <v>0.02</v>
          </cell>
          <cell r="AI517">
            <v>0.02</v>
          </cell>
          <cell r="AJ517">
            <v>0.02</v>
          </cell>
          <cell r="AK517">
            <v>0.02</v>
          </cell>
          <cell r="AL517">
            <v>0.02</v>
          </cell>
          <cell r="AM517">
            <v>0.02</v>
          </cell>
          <cell r="AN517">
            <v>0.02</v>
          </cell>
          <cell r="AO517">
            <v>0.02</v>
          </cell>
          <cell r="AP517">
            <v>0.02</v>
          </cell>
          <cell r="AQ517">
            <v>0.02</v>
          </cell>
          <cell r="AR517">
            <v>0.02</v>
          </cell>
          <cell r="AS517">
            <v>0.02</v>
          </cell>
          <cell r="AT517">
            <v>0.02</v>
          </cell>
          <cell r="AU517">
            <v>0.02</v>
          </cell>
          <cell r="AV517">
            <v>0.02</v>
          </cell>
          <cell r="AW517">
            <v>0.02</v>
          </cell>
          <cell r="AX517">
            <v>0.02</v>
          </cell>
          <cell r="AY517">
            <v>0.02</v>
          </cell>
          <cell r="BB517" t="e">
            <v>#N/A</v>
          </cell>
        </row>
        <row r="518">
          <cell r="A518" t="str">
            <v>EF_N2O_Grazing_Non-dairy cattle</v>
          </cell>
          <cell r="B518" t="str">
            <v>3Da2b</v>
          </cell>
          <cell r="C518" t="str">
            <v>EF_N2O_Grazing</v>
          </cell>
          <cell r="D518" t="str">
            <v>N2O-N</v>
          </cell>
          <cell r="E518" t="str">
            <v>Non-dairy cattle</v>
          </cell>
          <cell r="F518" t="str">
            <v>kg N2O-N/kg N input</v>
          </cell>
          <cell r="G518" t="str">
            <v>D</v>
          </cell>
          <cell r="H518" t="str">
            <v>-</v>
          </cell>
          <cell r="I518" t="str">
            <v>IPCC 2006 TABLE 11.1 EF3 Default emission factors to estimate direct N2O emissions from urine and dung whilst grazing</v>
          </cell>
          <cell r="K518">
            <v>0.02</v>
          </cell>
          <cell r="L518">
            <v>0.02</v>
          </cell>
          <cell r="M518">
            <v>0.02</v>
          </cell>
          <cell r="N518">
            <v>0.02</v>
          </cell>
          <cell r="O518">
            <v>0.02</v>
          </cell>
          <cell r="P518">
            <v>0.02</v>
          </cell>
          <cell r="Q518">
            <v>0.02</v>
          </cell>
          <cell r="R518">
            <v>0.02</v>
          </cell>
          <cell r="S518">
            <v>0.02</v>
          </cell>
          <cell r="T518">
            <v>0.02</v>
          </cell>
          <cell r="U518">
            <v>0.02</v>
          </cell>
          <cell r="V518">
            <v>0.02</v>
          </cell>
          <cell r="W518">
            <v>0.02</v>
          </cell>
          <cell r="X518">
            <v>0.02</v>
          </cell>
          <cell r="Y518">
            <v>0.02</v>
          </cell>
          <cell r="Z518">
            <v>0.02</v>
          </cell>
          <cell r="AA518">
            <v>0.02</v>
          </cell>
          <cell r="AB518">
            <v>0.02</v>
          </cell>
          <cell r="AC518">
            <v>0.02</v>
          </cell>
          <cell r="AD518">
            <v>0.02</v>
          </cell>
          <cell r="AE518">
            <v>0.02</v>
          </cell>
          <cell r="AF518">
            <v>0.02</v>
          </cell>
          <cell r="AG518">
            <v>0.02</v>
          </cell>
          <cell r="AH518">
            <v>0.02</v>
          </cell>
          <cell r="AI518">
            <v>0.02</v>
          </cell>
          <cell r="AJ518">
            <v>0.02</v>
          </cell>
          <cell r="AK518">
            <v>0.02</v>
          </cell>
          <cell r="AL518">
            <v>0.02</v>
          </cell>
          <cell r="AM518">
            <v>0.02</v>
          </cell>
          <cell r="AN518">
            <v>0.02</v>
          </cell>
          <cell r="AO518">
            <v>0.02</v>
          </cell>
          <cell r="AP518">
            <v>0.02</v>
          </cell>
          <cell r="AQ518">
            <v>0.02</v>
          </cell>
          <cell r="AR518">
            <v>0.02</v>
          </cell>
          <cell r="AS518">
            <v>0.02</v>
          </cell>
          <cell r="AT518">
            <v>0.02</v>
          </cell>
          <cell r="AU518">
            <v>0.02</v>
          </cell>
          <cell r="AV518">
            <v>0.02</v>
          </cell>
          <cell r="AW518">
            <v>0.02</v>
          </cell>
          <cell r="AX518">
            <v>0.02</v>
          </cell>
          <cell r="AY518">
            <v>0.02</v>
          </cell>
          <cell r="BB518" t="e">
            <v>#N/A</v>
          </cell>
        </row>
        <row r="519">
          <cell r="A519" t="str">
            <v>EF_N2O_Grazing_Non-dairy cattle (calves)</v>
          </cell>
          <cell r="B519" t="str">
            <v>3Da2b</v>
          </cell>
          <cell r="C519" t="str">
            <v>EF_N2O_Grazing</v>
          </cell>
          <cell r="D519" t="str">
            <v>N2O-N</v>
          </cell>
          <cell r="E519" t="str">
            <v>Non-dairy cattle (calves)</v>
          </cell>
          <cell r="F519" t="str">
            <v>kg N2O-N/kg N input</v>
          </cell>
          <cell r="G519" t="str">
            <v>D</v>
          </cell>
          <cell r="H519" t="str">
            <v>-</v>
          </cell>
          <cell r="I519" t="str">
            <v>IPCC 2006 TABLE 11.1 EF3 Default emission factors to estimate direct N2O emissions from urine and dung whilst grazing</v>
          </cell>
          <cell r="K519">
            <v>0.02</v>
          </cell>
          <cell r="L519">
            <v>0.02</v>
          </cell>
          <cell r="M519">
            <v>0.02</v>
          </cell>
          <cell r="N519">
            <v>0.02</v>
          </cell>
          <cell r="O519">
            <v>0.02</v>
          </cell>
          <cell r="P519">
            <v>0.02</v>
          </cell>
          <cell r="Q519">
            <v>0.02</v>
          </cell>
          <cell r="R519">
            <v>0.02</v>
          </cell>
          <cell r="S519">
            <v>0.02</v>
          </cell>
          <cell r="T519">
            <v>0.02</v>
          </cell>
          <cell r="U519">
            <v>0.02</v>
          </cell>
          <cell r="V519">
            <v>0.02</v>
          </cell>
          <cell r="W519">
            <v>0.02</v>
          </cell>
          <cell r="X519">
            <v>0.02</v>
          </cell>
          <cell r="Y519">
            <v>0.02</v>
          </cell>
          <cell r="Z519">
            <v>0.02</v>
          </cell>
          <cell r="AA519">
            <v>0.02</v>
          </cell>
          <cell r="AB519">
            <v>0.02</v>
          </cell>
          <cell r="AC519">
            <v>0.02</v>
          </cell>
          <cell r="AD519">
            <v>0.02</v>
          </cell>
          <cell r="AE519">
            <v>0.02</v>
          </cell>
          <cell r="AF519">
            <v>0.02</v>
          </cell>
          <cell r="AG519">
            <v>0.02</v>
          </cell>
          <cell r="AH519">
            <v>0.02</v>
          </cell>
          <cell r="AI519">
            <v>0.02</v>
          </cell>
          <cell r="AJ519">
            <v>0.02</v>
          </cell>
          <cell r="AK519">
            <v>0.02</v>
          </cell>
          <cell r="AL519">
            <v>0.02</v>
          </cell>
          <cell r="AM519">
            <v>0.02</v>
          </cell>
          <cell r="AN519">
            <v>0.02</v>
          </cell>
          <cell r="AO519">
            <v>0.02</v>
          </cell>
          <cell r="AP519">
            <v>0.02</v>
          </cell>
          <cell r="AQ519">
            <v>0.02</v>
          </cell>
          <cell r="AR519">
            <v>0.02</v>
          </cell>
          <cell r="AS519">
            <v>0.02</v>
          </cell>
          <cell r="AT519">
            <v>0.02</v>
          </cell>
          <cell r="AU519">
            <v>0.02</v>
          </cell>
          <cell r="AV519">
            <v>0.02</v>
          </cell>
          <cell r="AW519">
            <v>0.02</v>
          </cell>
          <cell r="AX519">
            <v>0.02</v>
          </cell>
          <cell r="AY519">
            <v>0.02</v>
          </cell>
          <cell r="BB519" t="e">
            <v>#N/A</v>
          </cell>
        </row>
        <row r="520">
          <cell r="A520" t="str">
            <v>EF_N2O_Grazing_Sheep</v>
          </cell>
          <cell r="B520" t="str">
            <v>3Da2b</v>
          </cell>
          <cell r="C520" t="str">
            <v>EF_N2O_Grazing</v>
          </cell>
          <cell r="D520" t="str">
            <v>N2O-N</v>
          </cell>
          <cell r="E520" t="str">
            <v>Sheep</v>
          </cell>
          <cell r="F520" t="str">
            <v>kg N2O-N/kg N input</v>
          </cell>
          <cell r="G520" t="str">
            <v>D</v>
          </cell>
          <cell r="H520" t="str">
            <v>-</v>
          </cell>
          <cell r="I520" t="str">
            <v>IPCC 2006 TABLE 11.1 EF3 Default emission factors to estimate direct N2O emissions from urine and dung whilst grazing</v>
          </cell>
          <cell r="K520">
            <v>0.01</v>
          </cell>
          <cell r="L520">
            <v>0.01</v>
          </cell>
          <cell r="M520">
            <v>0.01</v>
          </cell>
          <cell r="N520">
            <v>0.01</v>
          </cell>
          <cell r="O520">
            <v>0.01</v>
          </cell>
          <cell r="P520">
            <v>0.01</v>
          </cell>
          <cell r="Q520">
            <v>0.01</v>
          </cell>
          <cell r="R520">
            <v>0.01</v>
          </cell>
          <cell r="S520">
            <v>0.01</v>
          </cell>
          <cell r="T520">
            <v>0.01</v>
          </cell>
          <cell r="U520">
            <v>0.01</v>
          </cell>
          <cell r="V520">
            <v>0.01</v>
          </cell>
          <cell r="W520">
            <v>0.01</v>
          </cell>
          <cell r="X520">
            <v>0.01</v>
          </cell>
          <cell r="Y520">
            <v>0.01</v>
          </cell>
          <cell r="Z520">
            <v>0.01</v>
          </cell>
          <cell r="AA520">
            <v>0.01</v>
          </cell>
          <cell r="AB520">
            <v>0.01</v>
          </cell>
          <cell r="AC520">
            <v>0.01</v>
          </cell>
          <cell r="AD520">
            <v>0.01</v>
          </cell>
          <cell r="AE520">
            <v>0.01</v>
          </cell>
          <cell r="AF520">
            <v>0.01</v>
          </cell>
          <cell r="AG520">
            <v>0.01</v>
          </cell>
          <cell r="AH520">
            <v>0.01</v>
          </cell>
          <cell r="AI520">
            <v>0.01</v>
          </cell>
          <cell r="AJ520">
            <v>0.01</v>
          </cell>
          <cell r="AK520">
            <v>0.01</v>
          </cell>
          <cell r="AL520">
            <v>0.01</v>
          </cell>
          <cell r="AM520">
            <v>0.01</v>
          </cell>
          <cell r="AN520">
            <v>0.01</v>
          </cell>
          <cell r="AO520">
            <v>0.01</v>
          </cell>
          <cell r="AP520">
            <v>0.01</v>
          </cell>
          <cell r="AQ520">
            <v>0.01</v>
          </cell>
          <cell r="AR520">
            <v>0.01</v>
          </cell>
          <cell r="AS520">
            <v>0.01</v>
          </cell>
          <cell r="AT520">
            <v>0.01</v>
          </cell>
          <cell r="AU520">
            <v>0.01</v>
          </cell>
          <cell r="AV520">
            <v>0.01</v>
          </cell>
          <cell r="AW520">
            <v>0.01</v>
          </cell>
          <cell r="AX520">
            <v>0.01</v>
          </cell>
          <cell r="AY520">
            <v>0.01</v>
          </cell>
          <cell r="BB520" t="e">
            <v>#N/A</v>
          </cell>
        </row>
        <row r="521">
          <cell r="A521" t="str">
            <v>EF_N2O_Grazing_Swine (finishing pigs)</v>
          </cell>
          <cell r="B521" t="str">
            <v>3Da2b</v>
          </cell>
          <cell r="C521" t="str">
            <v>EF_N2O_Grazing</v>
          </cell>
          <cell r="D521" t="str">
            <v>N2O-N</v>
          </cell>
          <cell r="E521" t="str">
            <v>Swine (finishing pigs)</v>
          </cell>
          <cell r="F521" t="str">
            <v>kg N2O-N/kg N input</v>
          </cell>
          <cell r="G521" t="str">
            <v>D</v>
          </cell>
          <cell r="H521" t="str">
            <v>-</v>
          </cell>
          <cell r="I521" t="str">
            <v>IPCC 2006 TABLE 11.1 EF3 Default emission factors to estimate direct N2O emissions from urine and dung whilst grazing</v>
          </cell>
          <cell r="K521">
            <v>0.02</v>
          </cell>
          <cell r="L521">
            <v>0.02</v>
          </cell>
          <cell r="M521">
            <v>0.02</v>
          </cell>
          <cell r="N521">
            <v>0.02</v>
          </cell>
          <cell r="O521">
            <v>0.02</v>
          </cell>
          <cell r="P521">
            <v>0.02</v>
          </cell>
          <cell r="Q521">
            <v>0.02</v>
          </cell>
          <cell r="R521">
            <v>0.02</v>
          </cell>
          <cell r="S521">
            <v>0.02</v>
          </cell>
          <cell r="T521">
            <v>0.02</v>
          </cell>
          <cell r="U521">
            <v>0.02</v>
          </cell>
          <cell r="V521">
            <v>0.02</v>
          </cell>
          <cell r="W521">
            <v>0.02</v>
          </cell>
          <cell r="X521">
            <v>0.02</v>
          </cell>
          <cell r="Y521">
            <v>0.02</v>
          </cell>
          <cell r="Z521">
            <v>0.02</v>
          </cell>
          <cell r="AA521">
            <v>0.02</v>
          </cell>
          <cell r="AB521">
            <v>0.02</v>
          </cell>
          <cell r="AC521">
            <v>0.02</v>
          </cell>
          <cell r="AD521">
            <v>0.02</v>
          </cell>
          <cell r="AE521">
            <v>0.02</v>
          </cell>
          <cell r="AF521">
            <v>0.02</v>
          </cell>
          <cell r="AG521">
            <v>0.02</v>
          </cell>
          <cell r="AH521">
            <v>0.02</v>
          </cell>
          <cell r="AI521">
            <v>0.02</v>
          </cell>
          <cell r="AJ521">
            <v>0.02</v>
          </cell>
          <cell r="AK521">
            <v>0.02</v>
          </cell>
          <cell r="AL521">
            <v>0.02</v>
          </cell>
          <cell r="AM521">
            <v>0.02</v>
          </cell>
          <cell r="AN521">
            <v>0.02</v>
          </cell>
          <cell r="AO521">
            <v>0.02</v>
          </cell>
          <cell r="AP521">
            <v>0.02</v>
          </cell>
          <cell r="AQ521">
            <v>0.02</v>
          </cell>
          <cell r="AR521">
            <v>0.02</v>
          </cell>
          <cell r="AS521">
            <v>0.02</v>
          </cell>
          <cell r="AT521">
            <v>0.02</v>
          </cell>
          <cell r="AU521">
            <v>0.02</v>
          </cell>
          <cell r="AV521">
            <v>0.02</v>
          </cell>
          <cell r="AW521">
            <v>0.02</v>
          </cell>
          <cell r="AX521">
            <v>0.02</v>
          </cell>
          <cell r="AY521">
            <v>0.02</v>
          </cell>
          <cell r="BB521" t="e">
            <v>#N/A</v>
          </cell>
        </row>
        <row r="522">
          <cell r="A522" t="str">
            <v>EF_N2O_Grazing_Swine (sows)</v>
          </cell>
          <cell r="B522" t="str">
            <v>3Da2b</v>
          </cell>
          <cell r="C522" t="str">
            <v>EF_N2O_Grazing</v>
          </cell>
          <cell r="D522" t="str">
            <v>N2O-N</v>
          </cell>
          <cell r="E522" t="str">
            <v>Swine (sows)</v>
          </cell>
          <cell r="F522" t="str">
            <v>kg N2O-N/kg N input</v>
          </cell>
          <cell r="G522" t="str">
            <v>D</v>
          </cell>
          <cell r="H522" t="str">
            <v>-</v>
          </cell>
          <cell r="I522" t="str">
            <v>IPCC 2006 TABLE 11.1 EF3 Default emission factors to estimate direct N2O emissions from urine and dung whilst grazing</v>
          </cell>
          <cell r="K522">
            <v>0.02</v>
          </cell>
          <cell r="L522">
            <v>0.02</v>
          </cell>
          <cell r="M522">
            <v>0.02</v>
          </cell>
          <cell r="N522">
            <v>0.02</v>
          </cell>
          <cell r="O522">
            <v>0.02</v>
          </cell>
          <cell r="P522">
            <v>0.02</v>
          </cell>
          <cell r="Q522">
            <v>0.02</v>
          </cell>
          <cell r="R522">
            <v>0.02</v>
          </cell>
          <cell r="S522">
            <v>0.02</v>
          </cell>
          <cell r="T522">
            <v>0.02</v>
          </cell>
          <cell r="U522">
            <v>0.02</v>
          </cell>
          <cell r="V522">
            <v>0.02</v>
          </cell>
          <cell r="W522">
            <v>0.02</v>
          </cell>
          <cell r="X522">
            <v>0.02</v>
          </cell>
          <cell r="Y522">
            <v>0.02</v>
          </cell>
          <cell r="Z522">
            <v>0.02</v>
          </cell>
          <cell r="AA522">
            <v>0.02</v>
          </cell>
          <cell r="AB522">
            <v>0.02</v>
          </cell>
          <cell r="AC522">
            <v>0.02</v>
          </cell>
          <cell r="AD522">
            <v>0.02</v>
          </cell>
          <cell r="AE522">
            <v>0.02</v>
          </cell>
          <cell r="AF522">
            <v>0.02</v>
          </cell>
          <cell r="AG522">
            <v>0.02</v>
          </cell>
          <cell r="AH522">
            <v>0.02</v>
          </cell>
          <cell r="AI522">
            <v>0.02</v>
          </cell>
          <cell r="AJ522">
            <v>0.02</v>
          </cell>
          <cell r="AK522">
            <v>0.02</v>
          </cell>
          <cell r="AL522">
            <v>0.02</v>
          </cell>
          <cell r="AM522">
            <v>0.02</v>
          </cell>
          <cell r="AN522">
            <v>0.02</v>
          </cell>
          <cell r="AO522">
            <v>0.02</v>
          </cell>
          <cell r="AP522">
            <v>0.02</v>
          </cell>
          <cell r="AQ522">
            <v>0.02</v>
          </cell>
          <cell r="AR522">
            <v>0.02</v>
          </cell>
          <cell r="AS522">
            <v>0.02</v>
          </cell>
          <cell r="AT522">
            <v>0.02</v>
          </cell>
          <cell r="AU522">
            <v>0.02</v>
          </cell>
          <cell r="AV522">
            <v>0.02</v>
          </cell>
          <cell r="AW522">
            <v>0.02</v>
          </cell>
          <cell r="AX522">
            <v>0.02</v>
          </cell>
          <cell r="AY522">
            <v>0.02</v>
          </cell>
          <cell r="BB522" t="e">
            <v>#N/A</v>
          </cell>
        </row>
        <row r="523">
          <cell r="A523" t="str">
            <v>EF_N2O_Grazing_Buffalo</v>
          </cell>
          <cell r="B523" t="str">
            <v>3Da2b</v>
          </cell>
          <cell r="C523" t="str">
            <v>EF_N2O_Grazing</v>
          </cell>
          <cell r="D523" t="str">
            <v>N2O-N</v>
          </cell>
          <cell r="E523" t="str">
            <v>Buffalo</v>
          </cell>
          <cell r="F523" t="str">
            <v>kg N2O-N/kg N input</v>
          </cell>
          <cell r="G523" t="str">
            <v>D</v>
          </cell>
          <cell r="H523" t="str">
            <v>-</v>
          </cell>
          <cell r="I523" t="str">
            <v>IPCC 2006 TABLE 11.1 EF3 Default emission factors to estimate direct N2O emissions from urine and dung whilst grazing</v>
          </cell>
          <cell r="K523">
            <v>0.02</v>
          </cell>
          <cell r="L523">
            <v>0.02</v>
          </cell>
          <cell r="M523">
            <v>0.02</v>
          </cell>
          <cell r="N523">
            <v>0.02</v>
          </cell>
          <cell r="O523">
            <v>0.02</v>
          </cell>
          <cell r="P523">
            <v>0.02</v>
          </cell>
          <cell r="Q523">
            <v>0.02</v>
          </cell>
          <cell r="R523">
            <v>0.02</v>
          </cell>
          <cell r="S523">
            <v>0.02</v>
          </cell>
          <cell r="T523">
            <v>0.02</v>
          </cell>
          <cell r="U523">
            <v>0.02</v>
          </cell>
          <cell r="V523">
            <v>0.02</v>
          </cell>
          <cell r="W523">
            <v>0.02</v>
          </cell>
          <cell r="X523">
            <v>0.02</v>
          </cell>
          <cell r="Y523">
            <v>0.02</v>
          </cell>
          <cell r="Z523">
            <v>0.02</v>
          </cell>
          <cell r="AA523">
            <v>0.02</v>
          </cell>
          <cell r="AB523">
            <v>0.02</v>
          </cell>
          <cell r="AC523">
            <v>0.02</v>
          </cell>
          <cell r="AD523">
            <v>0.02</v>
          </cell>
          <cell r="AE523">
            <v>0.02</v>
          </cell>
          <cell r="AF523">
            <v>0.02</v>
          </cell>
          <cell r="AG523">
            <v>0.02</v>
          </cell>
          <cell r="AH523">
            <v>0.02</v>
          </cell>
          <cell r="AI523">
            <v>0.02</v>
          </cell>
          <cell r="AJ523">
            <v>0.02</v>
          </cell>
          <cell r="AK523">
            <v>0.02</v>
          </cell>
          <cell r="AL523">
            <v>0.02</v>
          </cell>
          <cell r="AM523">
            <v>0.02</v>
          </cell>
          <cell r="AN523">
            <v>0.02</v>
          </cell>
          <cell r="AO523">
            <v>0.02</v>
          </cell>
          <cell r="AP523">
            <v>0.02</v>
          </cell>
          <cell r="AQ523">
            <v>0.02</v>
          </cell>
          <cell r="AR523">
            <v>0.02</v>
          </cell>
          <cell r="AS523">
            <v>0.02</v>
          </cell>
          <cell r="AT523">
            <v>0.02</v>
          </cell>
          <cell r="AU523">
            <v>0.02</v>
          </cell>
          <cell r="AV523">
            <v>0.02</v>
          </cell>
          <cell r="AW523">
            <v>0.02</v>
          </cell>
          <cell r="AX523">
            <v>0.02</v>
          </cell>
          <cell r="AY523">
            <v>0.02</v>
          </cell>
          <cell r="BB523" t="e">
            <v>#N/A</v>
          </cell>
        </row>
        <row r="524">
          <cell r="A524" t="str">
            <v>EF_N2O_Grazing_Goats</v>
          </cell>
          <cell r="B524" t="str">
            <v>3Da2b</v>
          </cell>
          <cell r="C524" t="str">
            <v>EF_N2O_Grazing</v>
          </cell>
          <cell r="D524" t="str">
            <v>N2O-N</v>
          </cell>
          <cell r="E524" t="str">
            <v>Goats</v>
          </cell>
          <cell r="F524" t="str">
            <v>kg N2O-N/kg N input</v>
          </cell>
          <cell r="G524" t="str">
            <v>D</v>
          </cell>
          <cell r="H524" t="str">
            <v>-</v>
          </cell>
          <cell r="I524" t="str">
            <v>IPCC 2006 TABLE 11.1 EF3 Default emission factors to estimate direct N2O emissions from urine and dung whilst grazing</v>
          </cell>
          <cell r="K524">
            <v>0.01</v>
          </cell>
          <cell r="L524">
            <v>0.01</v>
          </cell>
          <cell r="M524">
            <v>0.01</v>
          </cell>
          <cell r="N524">
            <v>0.01</v>
          </cell>
          <cell r="O524">
            <v>0.01</v>
          </cell>
          <cell r="P524">
            <v>0.01</v>
          </cell>
          <cell r="Q524">
            <v>0.01</v>
          </cell>
          <cell r="R524">
            <v>0.01</v>
          </cell>
          <cell r="S524">
            <v>0.01</v>
          </cell>
          <cell r="T524">
            <v>0.01</v>
          </cell>
          <cell r="U524">
            <v>0.01</v>
          </cell>
          <cell r="V524">
            <v>0.01</v>
          </cell>
          <cell r="W524">
            <v>0.01</v>
          </cell>
          <cell r="X524">
            <v>0.01</v>
          </cell>
          <cell r="Y524">
            <v>0.01</v>
          </cell>
          <cell r="Z524">
            <v>0.01</v>
          </cell>
          <cell r="AA524">
            <v>0.01</v>
          </cell>
          <cell r="AB524">
            <v>0.01</v>
          </cell>
          <cell r="AC524">
            <v>0.01</v>
          </cell>
          <cell r="AD524">
            <v>0.01</v>
          </cell>
          <cell r="AE524">
            <v>0.01</v>
          </cell>
          <cell r="AF524">
            <v>0.01</v>
          </cell>
          <cell r="AG524">
            <v>0.01</v>
          </cell>
          <cell r="AH524">
            <v>0.01</v>
          </cell>
          <cell r="AI524">
            <v>0.01</v>
          </cell>
          <cell r="AJ524">
            <v>0.01</v>
          </cell>
          <cell r="AK524">
            <v>0.01</v>
          </cell>
          <cell r="AL524">
            <v>0.01</v>
          </cell>
          <cell r="AM524">
            <v>0.01</v>
          </cell>
          <cell r="AN524">
            <v>0.01</v>
          </cell>
          <cell r="AO524">
            <v>0.01</v>
          </cell>
          <cell r="AP524">
            <v>0.01</v>
          </cell>
          <cell r="AQ524">
            <v>0.01</v>
          </cell>
          <cell r="AR524">
            <v>0.01</v>
          </cell>
          <cell r="AS524">
            <v>0.01</v>
          </cell>
          <cell r="AT524">
            <v>0.01</v>
          </cell>
          <cell r="AU524">
            <v>0.01</v>
          </cell>
          <cell r="AV524">
            <v>0.01</v>
          </cell>
          <cell r="AW524">
            <v>0.01</v>
          </cell>
          <cell r="AX524">
            <v>0.01</v>
          </cell>
          <cell r="AY524">
            <v>0.01</v>
          </cell>
          <cell r="BB524" t="e">
            <v>#N/A</v>
          </cell>
        </row>
        <row r="525">
          <cell r="A525" t="str">
            <v>EF_N2O_Grazing_Horses</v>
          </cell>
          <cell r="B525" t="str">
            <v>3Da2b</v>
          </cell>
          <cell r="C525" t="str">
            <v>EF_N2O_Grazing</v>
          </cell>
          <cell r="D525" t="str">
            <v>N2O-N</v>
          </cell>
          <cell r="E525" t="str">
            <v>Horses</v>
          </cell>
          <cell r="F525" t="str">
            <v>kg N2O-N/kg N input</v>
          </cell>
          <cell r="G525" t="str">
            <v>D</v>
          </cell>
          <cell r="H525" t="str">
            <v>-</v>
          </cell>
          <cell r="I525" t="str">
            <v>IPCC 2006 TABLE 11.1 EF3 Default emission factors to estimate direct N2O emissions from urine and dung whilst grazing</v>
          </cell>
          <cell r="K525">
            <v>0.01</v>
          </cell>
          <cell r="L525">
            <v>0.01</v>
          </cell>
          <cell r="M525">
            <v>0.01</v>
          </cell>
          <cell r="N525">
            <v>0.01</v>
          </cell>
          <cell r="O525">
            <v>0.01</v>
          </cell>
          <cell r="P525">
            <v>0.01</v>
          </cell>
          <cell r="Q525">
            <v>0.01</v>
          </cell>
          <cell r="R525">
            <v>0.01</v>
          </cell>
          <cell r="S525">
            <v>0.01</v>
          </cell>
          <cell r="T525">
            <v>0.01</v>
          </cell>
          <cell r="U525">
            <v>0.01</v>
          </cell>
          <cell r="V525">
            <v>0.01</v>
          </cell>
          <cell r="W525">
            <v>0.01</v>
          </cell>
          <cell r="X525">
            <v>0.01</v>
          </cell>
          <cell r="Y525">
            <v>0.01</v>
          </cell>
          <cell r="Z525">
            <v>0.01</v>
          </cell>
          <cell r="AA525">
            <v>0.01</v>
          </cell>
          <cell r="AB525">
            <v>0.01</v>
          </cell>
          <cell r="AC525">
            <v>0.01</v>
          </cell>
          <cell r="AD525">
            <v>0.01</v>
          </cell>
          <cell r="AE525">
            <v>0.01</v>
          </cell>
          <cell r="AF525">
            <v>0.01</v>
          </cell>
          <cell r="AG525">
            <v>0.01</v>
          </cell>
          <cell r="AH525">
            <v>0.01</v>
          </cell>
          <cell r="AI525">
            <v>0.01</v>
          </cell>
          <cell r="AJ525">
            <v>0.01</v>
          </cell>
          <cell r="AK525">
            <v>0.01</v>
          </cell>
          <cell r="AL525">
            <v>0.01</v>
          </cell>
          <cell r="AM525">
            <v>0.01</v>
          </cell>
          <cell r="AN525">
            <v>0.01</v>
          </cell>
          <cell r="AO525">
            <v>0.01</v>
          </cell>
          <cell r="AP525">
            <v>0.01</v>
          </cell>
          <cell r="AQ525">
            <v>0.01</v>
          </cell>
          <cell r="AR525">
            <v>0.01</v>
          </cell>
          <cell r="AS525">
            <v>0.01</v>
          </cell>
          <cell r="AT525">
            <v>0.01</v>
          </cell>
          <cell r="AU525">
            <v>0.01</v>
          </cell>
          <cell r="AV525">
            <v>0.01</v>
          </cell>
          <cell r="AW525">
            <v>0.01</v>
          </cell>
          <cell r="AX525">
            <v>0.01</v>
          </cell>
          <cell r="AY525">
            <v>0.01</v>
          </cell>
          <cell r="BB525" t="e">
            <v>#N/A</v>
          </cell>
        </row>
        <row r="526">
          <cell r="A526" t="str">
            <v>EF_N2O_Grazing_Mules and asses</v>
          </cell>
          <cell r="B526" t="str">
            <v>3Da2b</v>
          </cell>
          <cell r="C526" t="str">
            <v>EF_N2O_Grazing</v>
          </cell>
          <cell r="D526" t="str">
            <v>N2O-N</v>
          </cell>
          <cell r="E526" t="str">
            <v>Mules and asses</v>
          </cell>
          <cell r="F526" t="str">
            <v>kg N2O-N/kg N input</v>
          </cell>
          <cell r="G526" t="str">
            <v>D</v>
          </cell>
          <cell r="H526" t="str">
            <v>-</v>
          </cell>
          <cell r="I526" t="str">
            <v>IPCC 2006 TABLE 11.1 EF3 Default emission factors to estimate direct N2O emissions from urine and dung whilst grazing</v>
          </cell>
          <cell r="K526">
            <v>0.01</v>
          </cell>
          <cell r="L526">
            <v>0.01</v>
          </cell>
          <cell r="M526">
            <v>0.01</v>
          </cell>
          <cell r="N526">
            <v>0.01</v>
          </cell>
          <cell r="O526">
            <v>0.01</v>
          </cell>
          <cell r="P526">
            <v>0.01</v>
          </cell>
          <cell r="Q526">
            <v>0.01</v>
          </cell>
          <cell r="R526">
            <v>0.01</v>
          </cell>
          <cell r="S526">
            <v>0.01</v>
          </cell>
          <cell r="T526">
            <v>0.01</v>
          </cell>
          <cell r="U526">
            <v>0.01</v>
          </cell>
          <cell r="V526">
            <v>0.01</v>
          </cell>
          <cell r="W526">
            <v>0.01</v>
          </cell>
          <cell r="X526">
            <v>0.01</v>
          </cell>
          <cell r="Y526">
            <v>0.01</v>
          </cell>
          <cell r="Z526">
            <v>0.01</v>
          </cell>
          <cell r="AA526">
            <v>0.01</v>
          </cell>
          <cell r="AB526">
            <v>0.01</v>
          </cell>
          <cell r="AC526">
            <v>0.01</v>
          </cell>
          <cell r="AD526">
            <v>0.01</v>
          </cell>
          <cell r="AE526">
            <v>0.01</v>
          </cell>
          <cell r="AF526">
            <v>0.01</v>
          </cell>
          <cell r="AG526">
            <v>0.01</v>
          </cell>
          <cell r="AH526">
            <v>0.01</v>
          </cell>
          <cell r="AI526">
            <v>0.01</v>
          </cell>
          <cell r="AJ526">
            <v>0.01</v>
          </cell>
          <cell r="AK526">
            <v>0.01</v>
          </cell>
          <cell r="AL526">
            <v>0.01</v>
          </cell>
          <cell r="AM526">
            <v>0.01</v>
          </cell>
          <cell r="AN526">
            <v>0.01</v>
          </cell>
          <cell r="AO526">
            <v>0.01</v>
          </cell>
          <cell r="AP526">
            <v>0.01</v>
          </cell>
          <cell r="AQ526">
            <v>0.01</v>
          </cell>
          <cell r="AR526">
            <v>0.01</v>
          </cell>
          <cell r="AS526">
            <v>0.01</v>
          </cell>
          <cell r="AT526">
            <v>0.01</v>
          </cell>
          <cell r="AU526">
            <v>0.01</v>
          </cell>
          <cell r="AV526">
            <v>0.01</v>
          </cell>
          <cell r="AW526">
            <v>0.01</v>
          </cell>
          <cell r="AX526">
            <v>0.01</v>
          </cell>
          <cell r="AY526">
            <v>0.01</v>
          </cell>
          <cell r="BB526" t="e">
            <v>#N/A</v>
          </cell>
        </row>
        <row r="527">
          <cell r="A527" t="str">
            <v>EF_N2O_Grazing_Laying hens</v>
          </cell>
          <cell r="B527" t="str">
            <v>3Da2b</v>
          </cell>
          <cell r="C527" t="str">
            <v>EF_N2O_Grazing</v>
          </cell>
          <cell r="D527" t="str">
            <v>N2O-N</v>
          </cell>
          <cell r="E527" t="str">
            <v>Laying hens</v>
          </cell>
          <cell r="F527" t="str">
            <v>kg N2O-N/kg N input</v>
          </cell>
          <cell r="G527" t="str">
            <v>D</v>
          </cell>
          <cell r="H527" t="str">
            <v>-</v>
          </cell>
          <cell r="I527" t="str">
            <v>IPCC 2006 TABLE 11.1 EF3 Default emission factors to estimate direct N2O emissions from urine and dung whilst grazing</v>
          </cell>
          <cell r="K527">
            <v>0.02</v>
          </cell>
          <cell r="L527">
            <v>0.02</v>
          </cell>
          <cell r="M527">
            <v>0.02</v>
          </cell>
          <cell r="N527">
            <v>0.02</v>
          </cell>
          <cell r="O527">
            <v>0.02</v>
          </cell>
          <cell r="P527">
            <v>0.02</v>
          </cell>
          <cell r="Q527">
            <v>0.02</v>
          </cell>
          <cell r="R527">
            <v>0.02</v>
          </cell>
          <cell r="S527">
            <v>0.02</v>
          </cell>
          <cell r="T527">
            <v>0.02</v>
          </cell>
          <cell r="U527">
            <v>0.02</v>
          </cell>
          <cell r="V527">
            <v>0.02</v>
          </cell>
          <cell r="W527">
            <v>0.02</v>
          </cell>
          <cell r="X527">
            <v>0.02</v>
          </cell>
          <cell r="Y527">
            <v>0.02</v>
          </cell>
          <cell r="Z527">
            <v>0.02</v>
          </cell>
          <cell r="AA527">
            <v>0.02</v>
          </cell>
          <cell r="AB527">
            <v>0.02</v>
          </cell>
          <cell r="AC527">
            <v>0.02</v>
          </cell>
          <cell r="AD527">
            <v>0.02</v>
          </cell>
          <cell r="AE527">
            <v>0.02</v>
          </cell>
          <cell r="AF527">
            <v>0.02</v>
          </cell>
          <cell r="AG527">
            <v>0.02</v>
          </cell>
          <cell r="AH527">
            <v>0.02</v>
          </cell>
          <cell r="AI527">
            <v>0.02</v>
          </cell>
          <cell r="AJ527">
            <v>0.02</v>
          </cell>
          <cell r="AK527">
            <v>0.02</v>
          </cell>
          <cell r="AL527">
            <v>0.02</v>
          </cell>
          <cell r="AM527">
            <v>0.02</v>
          </cell>
          <cell r="AN527">
            <v>0.02</v>
          </cell>
          <cell r="AO527">
            <v>0.02</v>
          </cell>
          <cell r="AP527">
            <v>0.02</v>
          </cell>
          <cell r="AQ527">
            <v>0.02</v>
          </cell>
          <cell r="AR527">
            <v>0.02</v>
          </cell>
          <cell r="AS527">
            <v>0.02</v>
          </cell>
          <cell r="AT527">
            <v>0.02</v>
          </cell>
          <cell r="AU527">
            <v>0.02</v>
          </cell>
          <cell r="AV527">
            <v>0.02</v>
          </cell>
          <cell r="AW527">
            <v>0.02</v>
          </cell>
          <cell r="AX527">
            <v>0.02</v>
          </cell>
          <cell r="AY527">
            <v>0.02</v>
          </cell>
          <cell r="BB527" t="e">
            <v>#N/A</v>
          </cell>
        </row>
        <row r="528">
          <cell r="A528" t="str">
            <v>EF_N2O_Grazing_Broilers</v>
          </cell>
          <cell r="B528" t="str">
            <v>3Da2b</v>
          </cell>
          <cell r="C528" t="str">
            <v>EF_N2O_Grazing</v>
          </cell>
          <cell r="D528" t="str">
            <v>N2O-N</v>
          </cell>
          <cell r="E528" t="str">
            <v>Broilers</v>
          </cell>
          <cell r="F528" t="str">
            <v>kg N2O-N/kg N input</v>
          </cell>
          <cell r="G528" t="str">
            <v>D</v>
          </cell>
          <cell r="H528" t="str">
            <v>-</v>
          </cell>
          <cell r="I528" t="str">
            <v>IPCC 2006 TABLE 11.1 EF3 Default emission factors to estimate direct N2O emissions from urine and dung whilst grazing</v>
          </cell>
          <cell r="K528">
            <v>0.02</v>
          </cell>
          <cell r="L528">
            <v>0.02</v>
          </cell>
          <cell r="M528">
            <v>0.02</v>
          </cell>
          <cell r="N528">
            <v>0.02</v>
          </cell>
          <cell r="O528">
            <v>0.02</v>
          </cell>
          <cell r="P528">
            <v>0.02</v>
          </cell>
          <cell r="Q528">
            <v>0.02</v>
          </cell>
          <cell r="R528">
            <v>0.02</v>
          </cell>
          <cell r="S528">
            <v>0.02</v>
          </cell>
          <cell r="T528">
            <v>0.02</v>
          </cell>
          <cell r="U528">
            <v>0.02</v>
          </cell>
          <cell r="V528">
            <v>0.02</v>
          </cell>
          <cell r="W528">
            <v>0.02</v>
          </cell>
          <cell r="X528">
            <v>0.02</v>
          </cell>
          <cell r="Y528">
            <v>0.02</v>
          </cell>
          <cell r="Z528">
            <v>0.02</v>
          </cell>
          <cell r="AA528">
            <v>0.02</v>
          </cell>
          <cell r="AB528">
            <v>0.02</v>
          </cell>
          <cell r="AC528">
            <v>0.02</v>
          </cell>
          <cell r="AD528">
            <v>0.02</v>
          </cell>
          <cell r="AE528">
            <v>0.02</v>
          </cell>
          <cell r="AF528">
            <v>0.02</v>
          </cell>
          <cell r="AG528">
            <v>0.02</v>
          </cell>
          <cell r="AH528">
            <v>0.02</v>
          </cell>
          <cell r="AI528">
            <v>0.02</v>
          </cell>
          <cell r="AJ528">
            <v>0.02</v>
          </cell>
          <cell r="AK528">
            <v>0.02</v>
          </cell>
          <cell r="AL528">
            <v>0.02</v>
          </cell>
          <cell r="AM528">
            <v>0.02</v>
          </cell>
          <cell r="AN528">
            <v>0.02</v>
          </cell>
          <cell r="AO528">
            <v>0.02</v>
          </cell>
          <cell r="AP528">
            <v>0.02</v>
          </cell>
          <cell r="AQ528">
            <v>0.02</v>
          </cell>
          <cell r="AR528">
            <v>0.02</v>
          </cell>
          <cell r="AS528">
            <v>0.02</v>
          </cell>
          <cell r="AT528">
            <v>0.02</v>
          </cell>
          <cell r="AU528">
            <v>0.02</v>
          </cell>
          <cell r="AV528">
            <v>0.02</v>
          </cell>
          <cell r="AW528">
            <v>0.02</v>
          </cell>
          <cell r="AX528">
            <v>0.02</v>
          </cell>
          <cell r="AY528">
            <v>0.02</v>
          </cell>
          <cell r="BB528" t="e">
            <v>#N/A</v>
          </cell>
        </row>
        <row r="529">
          <cell r="A529" t="str">
            <v>EF_N2O_Grazing_Turkeys</v>
          </cell>
          <cell r="B529" t="str">
            <v>3Da2b</v>
          </cell>
          <cell r="C529" t="str">
            <v>EF_N2O_Grazing</v>
          </cell>
          <cell r="D529" t="str">
            <v>N2O-N</v>
          </cell>
          <cell r="E529" t="str">
            <v>Turkeys</v>
          </cell>
          <cell r="F529" t="str">
            <v>kg N2O-N/kg N input</v>
          </cell>
          <cell r="G529" t="str">
            <v>D</v>
          </cell>
          <cell r="H529" t="str">
            <v>-</v>
          </cell>
          <cell r="I529" t="str">
            <v>IPCC 2006 TABLE 11.1 EF3 Default emission factors to estimate direct N2O emissions from urine and dung whilst grazing</v>
          </cell>
          <cell r="K529">
            <v>0.02</v>
          </cell>
          <cell r="L529">
            <v>0.02</v>
          </cell>
          <cell r="M529">
            <v>0.02</v>
          </cell>
          <cell r="N529">
            <v>0.02</v>
          </cell>
          <cell r="O529">
            <v>0.02</v>
          </cell>
          <cell r="P529">
            <v>0.02</v>
          </cell>
          <cell r="Q529">
            <v>0.02</v>
          </cell>
          <cell r="R529">
            <v>0.02</v>
          </cell>
          <cell r="S529">
            <v>0.02</v>
          </cell>
          <cell r="T529">
            <v>0.02</v>
          </cell>
          <cell r="U529">
            <v>0.02</v>
          </cell>
          <cell r="V529">
            <v>0.02</v>
          </cell>
          <cell r="W529">
            <v>0.02</v>
          </cell>
          <cell r="X529">
            <v>0.02</v>
          </cell>
          <cell r="Y529">
            <v>0.02</v>
          </cell>
          <cell r="Z529">
            <v>0.02</v>
          </cell>
          <cell r="AA529">
            <v>0.02</v>
          </cell>
          <cell r="AB529">
            <v>0.02</v>
          </cell>
          <cell r="AC529">
            <v>0.02</v>
          </cell>
          <cell r="AD529">
            <v>0.02</v>
          </cell>
          <cell r="AE529">
            <v>0.02</v>
          </cell>
          <cell r="AF529">
            <v>0.02</v>
          </cell>
          <cell r="AG529">
            <v>0.02</v>
          </cell>
          <cell r="AH529">
            <v>0.02</v>
          </cell>
          <cell r="AI529">
            <v>0.02</v>
          </cell>
          <cell r="AJ529">
            <v>0.02</v>
          </cell>
          <cell r="AK529">
            <v>0.02</v>
          </cell>
          <cell r="AL529">
            <v>0.02</v>
          </cell>
          <cell r="AM529">
            <v>0.02</v>
          </cell>
          <cell r="AN529">
            <v>0.02</v>
          </cell>
          <cell r="AO529">
            <v>0.02</v>
          </cell>
          <cell r="AP529">
            <v>0.02</v>
          </cell>
          <cell r="AQ529">
            <v>0.02</v>
          </cell>
          <cell r="AR529">
            <v>0.02</v>
          </cell>
          <cell r="AS529">
            <v>0.02</v>
          </cell>
          <cell r="AT529">
            <v>0.02</v>
          </cell>
          <cell r="AU529">
            <v>0.02</v>
          </cell>
          <cell r="AV529">
            <v>0.02</v>
          </cell>
          <cell r="AW529">
            <v>0.02</v>
          </cell>
          <cell r="AX529">
            <v>0.02</v>
          </cell>
          <cell r="AY529">
            <v>0.02</v>
          </cell>
          <cell r="BB529" t="e">
            <v>#N/A</v>
          </cell>
        </row>
        <row r="530">
          <cell r="A530" t="str">
            <v>EF_N2O_Grazing_Other poultry (ducks)</v>
          </cell>
          <cell r="B530" t="str">
            <v>3Da2b</v>
          </cell>
          <cell r="C530" t="str">
            <v>EF_N2O_Grazing</v>
          </cell>
          <cell r="D530" t="str">
            <v>N2O-N</v>
          </cell>
          <cell r="E530" t="str">
            <v>Other poultry (ducks)</v>
          </cell>
          <cell r="F530" t="str">
            <v>kg N2O-N/kg N input</v>
          </cell>
          <cell r="G530" t="str">
            <v>D</v>
          </cell>
          <cell r="H530" t="str">
            <v>-</v>
          </cell>
          <cell r="I530" t="str">
            <v>IPCC 2006 TABLE 11.1 EF3 Default emission factors to estimate direct N2O emissions from urine and dung whilst grazing</v>
          </cell>
          <cell r="K530">
            <v>0.02</v>
          </cell>
          <cell r="L530">
            <v>0.02</v>
          </cell>
          <cell r="M530">
            <v>0.02</v>
          </cell>
          <cell r="N530">
            <v>0.02</v>
          </cell>
          <cell r="O530">
            <v>0.02</v>
          </cell>
          <cell r="P530">
            <v>0.02</v>
          </cell>
          <cell r="Q530">
            <v>0.02</v>
          </cell>
          <cell r="R530">
            <v>0.02</v>
          </cell>
          <cell r="S530">
            <v>0.02</v>
          </cell>
          <cell r="T530">
            <v>0.02</v>
          </cell>
          <cell r="U530">
            <v>0.02</v>
          </cell>
          <cell r="V530">
            <v>0.02</v>
          </cell>
          <cell r="W530">
            <v>0.02</v>
          </cell>
          <cell r="X530">
            <v>0.02</v>
          </cell>
          <cell r="Y530">
            <v>0.02</v>
          </cell>
          <cell r="Z530">
            <v>0.02</v>
          </cell>
          <cell r="AA530">
            <v>0.02</v>
          </cell>
          <cell r="AB530">
            <v>0.02</v>
          </cell>
          <cell r="AC530">
            <v>0.02</v>
          </cell>
          <cell r="AD530">
            <v>0.02</v>
          </cell>
          <cell r="AE530">
            <v>0.02</v>
          </cell>
          <cell r="AF530">
            <v>0.02</v>
          </cell>
          <cell r="AG530">
            <v>0.02</v>
          </cell>
          <cell r="AH530">
            <v>0.02</v>
          </cell>
          <cell r="AI530">
            <v>0.02</v>
          </cell>
          <cell r="AJ530">
            <v>0.02</v>
          </cell>
          <cell r="AK530">
            <v>0.02</v>
          </cell>
          <cell r="AL530">
            <v>0.02</v>
          </cell>
          <cell r="AM530">
            <v>0.02</v>
          </cell>
          <cell r="AN530">
            <v>0.02</v>
          </cell>
          <cell r="AO530">
            <v>0.02</v>
          </cell>
          <cell r="AP530">
            <v>0.02</v>
          </cell>
          <cell r="AQ530">
            <v>0.02</v>
          </cell>
          <cell r="AR530">
            <v>0.02</v>
          </cell>
          <cell r="AS530">
            <v>0.02</v>
          </cell>
          <cell r="AT530">
            <v>0.02</v>
          </cell>
          <cell r="AU530">
            <v>0.02</v>
          </cell>
          <cell r="AV530">
            <v>0.02</v>
          </cell>
          <cell r="AW530">
            <v>0.02</v>
          </cell>
          <cell r="AX530">
            <v>0.02</v>
          </cell>
          <cell r="AY530">
            <v>0.02</v>
          </cell>
          <cell r="BB530" t="e">
            <v>#N/A</v>
          </cell>
        </row>
        <row r="531">
          <cell r="A531" t="str">
            <v>EF_N2O_Grazing_Other poultry (geese)</v>
          </cell>
          <cell r="B531" t="str">
            <v>3Da2b</v>
          </cell>
          <cell r="C531" t="str">
            <v>EF_N2O_Grazing</v>
          </cell>
          <cell r="D531" t="str">
            <v>N2O-N</v>
          </cell>
          <cell r="E531" t="str">
            <v>Other poultry (geese)</v>
          </cell>
          <cell r="F531" t="str">
            <v>kg N2O-N/kg N input</v>
          </cell>
          <cell r="G531" t="str">
            <v>D</v>
          </cell>
          <cell r="H531" t="str">
            <v>-</v>
          </cell>
          <cell r="I531" t="str">
            <v>IPCC 2006 TABLE 11.1 EF3 Default emission factors to estimate direct N2O emissions from urine and dung whilst grazing</v>
          </cell>
          <cell r="K531">
            <v>0.02</v>
          </cell>
          <cell r="L531">
            <v>0.02</v>
          </cell>
          <cell r="M531">
            <v>0.02</v>
          </cell>
          <cell r="N531">
            <v>0.02</v>
          </cell>
          <cell r="O531">
            <v>0.02</v>
          </cell>
          <cell r="P531">
            <v>0.02</v>
          </cell>
          <cell r="Q531">
            <v>0.02</v>
          </cell>
          <cell r="R531">
            <v>0.02</v>
          </cell>
          <cell r="S531">
            <v>0.02</v>
          </cell>
          <cell r="T531">
            <v>0.02</v>
          </cell>
          <cell r="U531">
            <v>0.02</v>
          </cell>
          <cell r="V531">
            <v>0.02</v>
          </cell>
          <cell r="W531">
            <v>0.02</v>
          </cell>
          <cell r="X531">
            <v>0.02</v>
          </cell>
          <cell r="Y531">
            <v>0.02</v>
          </cell>
          <cell r="Z531">
            <v>0.02</v>
          </cell>
          <cell r="AA531">
            <v>0.02</v>
          </cell>
          <cell r="AB531">
            <v>0.02</v>
          </cell>
          <cell r="AC531">
            <v>0.02</v>
          </cell>
          <cell r="AD531">
            <v>0.02</v>
          </cell>
          <cell r="AE531">
            <v>0.02</v>
          </cell>
          <cell r="AF531">
            <v>0.02</v>
          </cell>
          <cell r="AG531">
            <v>0.02</v>
          </cell>
          <cell r="AH531">
            <v>0.02</v>
          </cell>
          <cell r="AI531">
            <v>0.02</v>
          </cell>
          <cell r="AJ531">
            <v>0.02</v>
          </cell>
          <cell r="AK531">
            <v>0.02</v>
          </cell>
          <cell r="AL531">
            <v>0.02</v>
          </cell>
          <cell r="AM531">
            <v>0.02</v>
          </cell>
          <cell r="AN531">
            <v>0.02</v>
          </cell>
          <cell r="AO531">
            <v>0.02</v>
          </cell>
          <cell r="AP531">
            <v>0.02</v>
          </cell>
          <cell r="AQ531">
            <v>0.02</v>
          </cell>
          <cell r="AR531">
            <v>0.02</v>
          </cell>
          <cell r="AS531">
            <v>0.02</v>
          </cell>
          <cell r="AT531">
            <v>0.02</v>
          </cell>
          <cell r="AU531">
            <v>0.02</v>
          </cell>
          <cell r="AV531">
            <v>0.02</v>
          </cell>
          <cell r="AW531">
            <v>0.02</v>
          </cell>
          <cell r="AX531">
            <v>0.02</v>
          </cell>
          <cell r="AY531">
            <v>0.02</v>
          </cell>
          <cell r="BB531" t="e">
            <v>#N/A</v>
          </cell>
        </row>
        <row r="532">
          <cell r="A532" t="str">
            <v>EF_N2O_Grazing_Other animals (fur animals)</v>
          </cell>
          <cell r="B532" t="str">
            <v>3Da2b</v>
          </cell>
          <cell r="C532" t="str">
            <v>EF_N2O_Grazing</v>
          </cell>
          <cell r="D532" t="str">
            <v>N2O-N</v>
          </cell>
          <cell r="E532" t="str">
            <v>Other animals (fur animals)</v>
          </cell>
          <cell r="F532" t="str">
            <v>kg N2O-N/kg N input</v>
          </cell>
          <cell r="G532" t="str">
            <v>D</v>
          </cell>
          <cell r="H532" t="str">
            <v>-</v>
          </cell>
          <cell r="I532" t="str">
            <v>IPCC 2006 TABLE 11.1 EF3 Default emission factors to estimate direct N2O emissions from urine and dung whilst grazing</v>
          </cell>
          <cell r="K532">
            <v>0.01</v>
          </cell>
          <cell r="L532">
            <v>0.01</v>
          </cell>
          <cell r="M532">
            <v>0.01</v>
          </cell>
          <cell r="N532">
            <v>0.01</v>
          </cell>
          <cell r="O532">
            <v>0.01</v>
          </cell>
          <cell r="P532">
            <v>0.01</v>
          </cell>
          <cell r="Q532">
            <v>0.01</v>
          </cell>
          <cell r="R532">
            <v>0.01</v>
          </cell>
          <cell r="S532">
            <v>0.01</v>
          </cell>
          <cell r="T532">
            <v>0.01</v>
          </cell>
          <cell r="U532">
            <v>0.01</v>
          </cell>
          <cell r="V532">
            <v>0.01</v>
          </cell>
          <cell r="W532">
            <v>0.01</v>
          </cell>
          <cell r="X532">
            <v>0.01</v>
          </cell>
          <cell r="Y532">
            <v>0.01</v>
          </cell>
          <cell r="Z532">
            <v>0.01</v>
          </cell>
          <cell r="AA532">
            <v>0.01</v>
          </cell>
          <cell r="AB532">
            <v>0.01</v>
          </cell>
          <cell r="AC532">
            <v>0.01</v>
          </cell>
          <cell r="AD532">
            <v>0.01</v>
          </cell>
          <cell r="AE532">
            <v>0.01</v>
          </cell>
          <cell r="AF532">
            <v>0.01</v>
          </cell>
          <cell r="AG532">
            <v>0.01</v>
          </cell>
          <cell r="AH532">
            <v>0.01</v>
          </cell>
          <cell r="AI532">
            <v>0.01</v>
          </cell>
          <cell r="AJ532">
            <v>0.01</v>
          </cell>
          <cell r="AK532">
            <v>0.01</v>
          </cell>
          <cell r="AL532">
            <v>0.01</v>
          </cell>
          <cell r="AM532">
            <v>0.01</v>
          </cell>
          <cell r="AN532">
            <v>0.01</v>
          </cell>
          <cell r="AO532">
            <v>0.01</v>
          </cell>
          <cell r="AP532">
            <v>0.01</v>
          </cell>
          <cell r="AQ532">
            <v>0.01</v>
          </cell>
          <cell r="AR532">
            <v>0.01</v>
          </cell>
          <cell r="AS532">
            <v>0.01</v>
          </cell>
          <cell r="AT532">
            <v>0.01</v>
          </cell>
          <cell r="AU532">
            <v>0.01</v>
          </cell>
          <cell r="AV532">
            <v>0.01</v>
          </cell>
          <cell r="AW532">
            <v>0.01</v>
          </cell>
          <cell r="AX532">
            <v>0.01</v>
          </cell>
          <cell r="AY532">
            <v>0.01</v>
          </cell>
          <cell r="BB532" t="e">
            <v>#N/A</v>
          </cell>
        </row>
        <row r="533">
          <cell r="A533" t="str">
            <v>EF_N2O_Manure_application</v>
          </cell>
          <cell r="B533" t="str">
            <v>3Da2b</v>
          </cell>
          <cell r="C533" t="str">
            <v>EF_N2O_Manure_application</v>
          </cell>
          <cell r="D533" t="str">
            <v>N2O-N</v>
          </cell>
          <cell r="F533" t="str">
            <v>kg N2O-N/kg N input</v>
          </cell>
          <cell r="G533" t="str">
            <v>D</v>
          </cell>
          <cell r="H533" t="str">
            <v>-</v>
          </cell>
          <cell r="I533" t="str">
            <v>IPCC 2006 TABLE 11.1 EF1 Default emission factors to estimate direct N2O emissions form manure application</v>
          </cell>
          <cell r="K533">
            <v>0.01</v>
          </cell>
          <cell r="L533">
            <v>0.01</v>
          </cell>
          <cell r="M533">
            <v>0.01</v>
          </cell>
          <cell r="N533">
            <v>0.01</v>
          </cell>
          <cell r="O533">
            <v>0.01</v>
          </cell>
          <cell r="P533">
            <v>0.01</v>
          </cell>
          <cell r="Q533">
            <v>0.01</v>
          </cell>
          <cell r="R533">
            <v>0.01</v>
          </cell>
          <cell r="S533">
            <v>0.01</v>
          </cell>
          <cell r="T533">
            <v>0.01</v>
          </cell>
          <cell r="U533">
            <v>0.01</v>
          </cell>
          <cell r="V533">
            <v>0.01</v>
          </cell>
          <cell r="W533">
            <v>0.01</v>
          </cell>
          <cell r="X533">
            <v>0.01</v>
          </cell>
          <cell r="Y533">
            <v>0.01</v>
          </cell>
          <cell r="Z533">
            <v>0.01</v>
          </cell>
          <cell r="AA533">
            <v>0.01</v>
          </cell>
          <cell r="AB533">
            <v>0.01</v>
          </cell>
          <cell r="AC533">
            <v>0.01</v>
          </cell>
          <cell r="AD533">
            <v>0.01</v>
          </cell>
          <cell r="AE533">
            <v>0.01</v>
          </cell>
          <cell r="AF533">
            <v>0.01</v>
          </cell>
          <cell r="AG533">
            <v>0.01</v>
          </cell>
          <cell r="AH533">
            <v>0.01</v>
          </cell>
          <cell r="AI533">
            <v>0.01</v>
          </cell>
          <cell r="AJ533">
            <v>0.01</v>
          </cell>
          <cell r="AK533">
            <v>0.01</v>
          </cell>
          <cell r="AL533">
            <v>0.01</v>
          </cell>
          <cell r="AM533">
            <v>0.01</v>
          </cell>
          <cell r="AN533">
            <v>0.01</v>
          </cell>
          <cell r="AO533">
            <v>0.01</v>
          </cell>
          <cell r="AP533">
            <v>0.01</v>
          </cell>
          <cell r="AQ533">
            <v>0.01</v>
          </cell>
          <cell r="AR533">
            <v>0.01</v>
          </cell>
          <cell r="AS533">
            <v>0.01</v>
          </cell>
          <cell r="AT533">
            <v>0.01</v>
          </cell>
          <cell r="AU533">
            <v>0.01</v>
          </cell>
          <cell r="AV533">
            <v>0.01</v>
          </cell>
          <cell r="AW533">
            <v>0.01</v>
          </cell>
          <cell r="AX533">
            <v>0.01</v>
          </cell>
          <cell r="AY533">
            <v>0.01</v>
          </cell>
        </row>
        <row r="534">
          <cell r="A534" t="str">
            <v>NO emission factors from managed soils</v>
          </cell>
        </row>
        <row r="535">
          <cell r="A535" t="str">
            <v>EF_NO_Managed_Soils_Manure</v>
          </cell>
          <cell r="B535" t="str">
            <v>3Da2a</v>
          </cell>
          <cell r="C535" t="str">
            <v>EF_NO_Managed_Soils_Manure</v>
          </cell>
          <cell r="D535" t="str">
            <v>NO</v>
          </cell>
          <cell r="F535" t="str">
            <v>kg NO2/kg N input</v>
          </cell>
          <cell r="G535" t="str">
            <v>D</v>
          </cell>
          <cell r="H535" t="str">
            <v>-</v>
          </cell>
          <cell r="I535" t="str">
            <v>Table 3.1, 3D, EMEP/EEA Guidebook 2019, NO from N applied in fertiliser, manure and excreta</v>
          </cell>
          <cell r="K535">
            <v>0.04</v>
          </cell>
          <cell r="L535">
            <v>0.04</v>
          </cell>
          <cell r="M535">
            <v>0.04</v>
          </cell>
          <cell r="N535">
            <v>0.04</v>
          </cell>
          <cell r="O535">
            <v>0.04</v>
          </cell>
          <cell r="P535">
            <v>0.04</v>
          </cell>
          <cell r="Q535">
            <v>0.04</v>
          </cell>
          <cell r="R535">
            <v>0.04</v>
          </cell>
          <cell r="S535">
            <v>0.04</v>
          </cell>
          <cell r="T535">
            <v>0.04</v>
          </cell>
          <cell r="U535">
            <v>0.04</v>
          </cell>
          <cell r="V535">
            <v>0.04</v>
          </cell>
          <cell r="W535">
            <v>0.04</v>
          </cell>
          <cell r="X535">
            <v>0.04</v>
          </cell>
          <cell r="Y535">
            <v>0.04</v>
          </cell>
          <cell r="Z535">
            <v>0.04</v>
          </cell>
          <cell r="AA535">
            <v>0.04</v>
          </cell>
          <cell r="AB535">
            <v>0.04</v>
          </cell>
          <cell r="AC535">
            <v>0.04</v>
          </cell>
          <cell r="AD535">
            <v>0.04</v>
          </cell>
          <cell r="AE535">
            <v>0.04</v>
          </cell>
          <cell r="AF535">
            <v>0.04</v>
          </cell>
          <cell r="AG535">
            <v>0.04</v>
          </cell>
          <cell r="AH535">
            <v>0.04</v>
          </cell>
          <cell r="AI535">
            <v>0.04</v>
          </cell>
          <cell r="AJ535">
            <v>0.04</v>
          </cell>
          <cell r="AK535">
            <v>0.04</v>
          </cell>
          <cell r="AL535">
            <v>0.04</v>
          </cell>
          <cell r="AM535">
            <v>0.04</v>
          </cell>
          <cell r="AN535">
            <v>0.04</v>
          </cell>
          <cell r="AO535">
            <v>0.04</v>
          </cell>
          <cell r="AP535">
            <v>0.04</v>
          </cell>
          <cell r="AQ535">
            <v>0.04</v>
          </cell>
          <cell r="AR535">
            <v>0.04</v>
          </cell>
          <cell r="AS535">
            <v>0.04</v>
          </cell>
          <cell r="AT535">
            <v>0.04</v>
          </cell>
          <cell r="AU535">
            <v>0.04</v>
          </cell>
          <cell r="AV535">
            <v>0.04</v>
          </cell>
          <cell r="AW535">
            <v>0.04</v>
          </cell>
          <cell r="AX535">
            <v>0.04</v>
          </cell>
          <cell r="AY535">
            <v>0.04</v>
          </cell>
          <cell r="BB535" t="e">
            <v>#N/A</v>
          </cell>
        </row>
        <row r="536">
          <cell r="A536" t="str">
            <v>EF_NO_Managed_Soils_Excreta</v>
          </cell>
          <cell r="B536" t="str">
            <v>3Da3</v>
          </cell>
          <cell r="C536" t="str">
            <v>EF_NO_Managed_Soils_Excreta</v>
          </cell>
          <cell r="D536" t="str">
            <v>NO</v>
          </cell>
          <cell r="F536" t="str">
            <v>kg NO2/kg N input</v>
          </cell>
          <cell r="G536" t="str">
            <v>D</v>
          </cell>
          <cell r="H536" t="str">
            <v>-</v>
          </cell>
          <cell r="I536" t="str">
            <v>Table 3.1, 3D, EMEP/EEA Guidebook 2019, NO from N applied in fertiliser, manure and excreta</v>
          </cell>
          <cell r="K536">
            <v>0.04</v>
          </cell>
          <cell r="L536">
            <v>0.04</v>
          </cell>
          <cell r="M536">
            <v>0.04</v>
          </cell>
          <cell r="N536">
            <v>0.04</v>
          </cell>
          <cell r="O536">
            <v>0.04</v>
          </cell>
          <cell r="P536">
            <v>0.04</v>
          </cell>
          <cell r="Q536">
            <v>0.04</v>
          </cell>
          <cell r="R536">
            <v>0.04</v>
          </cell>
          <cell r="S536">
            <v>0.04</v>
          </cell>
          <cell r="T536">
            <v>0.04</v>
          </cell>
          <cell r="U536">
            <v>0.04</v>
          </cell>
          <cell r="V536">
            <v>0.04</v>
          </cell>
          <cell r="W536">
            <v>0.04</v>
          </cell>
          <cell r="X536">
            <v>0.04</v>
          </cell>
          <cell r="Y536">
            <v>0.04</v>
          </cell>
          <cell r="Z536">
            <v>0.04</v>
          </cell>
          <cell r="AA536">
            <v>0.04</v>
          </cell>
          <cell r="AB536">
            <v>0.04</v>
          </cell>
          <cell r="AC536">
            <v>0.04</v>
          </cell>
          <cell r="AD536">
            <v>0.04</v>
          </cell>
          <cell r="AE536">
            <v>0.04</v>
          </cell>
          <cell r="AF536">
            <v>0.04</v>
          </cell>
          <cell r="AG536">
            <v>0.04</v>
          </cell>
          <cell r="AH536">
            <v>0.04</v>
          </cell>
          <cell r="AI536">
            <v>0.04</v>
          </cell>
          <cell r="AJ536">
            <v>0.04</v>
          </cell>
          <cell r="AK536">
            <v>0.04</v>
          </cell>
          <cell r="AL536">
            <v>0.04</v>
          </cell>
          <cell r="AM536">
            <v>0.04</v>
          </cell>
          <cell r="AN536">
            <v>0.04</v>
          </cell>
          <cell r="AO536">
            <v>0.04</v>
          </cell>
          <cell r="AP536">
            <v>0.04</v>
          </cell>
          <cell r="AQ536">
            <v>0.04</v>
          </cell>
          <cell r="AR536">
            <v>0.04</v>
          </cell>
          <cell r="AS536">
            <v>0.04</v>
          </cell>
          <cell r="AT536">
            <v>0.04</v>
          </cell>
          <cell r="AU536">
            <v>0.04</v>
          </cell>
          <cell r="AV536">
            <v>0.04</v>
          </cell>
          <cell r="AW536">
            <v>0.04</v>
          </cell>
          <cell r="AX536">
            <v>0.04</v>
          </cell>
          <cell r="AY536">
            <v>0.04</v>
          </cell>
          <cell r="BB536" t="e">
            <v>#N/A</v>
          </cell>
        </row>
        <row r="538">
          <cell r="A538" t="str">
            <v>PARAMETER CHECKS</v>
          </cell>
        </row>
        <row r="540">
          <cell r="A540" t="str">
            <v>PARAMETER CHECK 1: Check that proportion of slurry going to storage + proportion to biogas &lt;= 1</v>
          </cell>
          <cell r="I540" t="str">
            <v>Check Result</v>
          </cell>
          <cell r="J540" t="str">
            <v>Notes</v>
          </cell>
        </row>
        <row r="541">
          <cell r="A541" t="str">
            <v>Xstore_slurry  + xbiogas_slurry  &lt;= 1</v>
          </cell>
          <cell r="C541" t="str">
            <v>Slurry stored proportion + biogas proportion &lt;= 1</v>
          </cell>
          <cell r="D541" t="str">
            <v>-</v>
          </cell>
          <cell r="E541" t="str">
            <v>Dairy cattle</v>
          </cell>
          <cell r="F541" t="str">
            <v>Fraction</v>
          </cell>
          <cell r="G541" t="str">
            <v>-</v>
          </cell>
          <cell r="H541" t="str">
            <v>-</v>
          </cell>
          <cell r="I541" t="str">
            <v>OK</v>
          </cell>
          <cell r="K541">
            <v>1</v>
          </cell>
          <cell r="L541">
            <v>1</v>
          </cell>
          <cell r="M541">
            <v>1</v>
          </cell>
          <cell r="N541">
            <v>1</v>
          </cell>
          <cell r="O541">
            <v>1</v>
          </cell>
          <cell r="P541">
            <v>1</v>
          </cell>
          <cell r="Q541">
            <v>1</v>
          </cell>
          <cell r="R541">
            <v>1</v>
          </cell>
          <cell r="S541">
            <v>1</v>
          </cell>
          <cell r="T541">
            <v>1</v>
          </cell>
          <cell r="U541">
            <v>1</v>
          </cell>
          <cell r="V541">
            <v>1</v>
          </cell>
          <cell r="W541">
            <v>1</v>
          </cell>
          <cell r="X541">
            <v>1</v>
          </cell>
          <cell r="Y541">
            <v>1</v>
          </cell>
          <cell r="Z541">
            <v>1</v>
          </cell>
          <cell r="AA541">
            <v>1</v>
          </cell>
          <cell r="AB541">
            <v>1</v>
          </cell>
          <cell r="AC541">
            <v>1</v>
          </cell>
          <cell r="AD541">
            <v>1</v>
          </cell>
          <cell r="AE541">
            <v>1</v>
          </cell>
          <cell r="AF541">
            <v>1</v>
          </cell>
          <cell r="AG541">
            <v>1</v>
          </cell>
          <cell r="AH541">
            <v>1</v>
          </cell>
          <cell r="AI541">
            <v>1</v>
          </cell>
          <cell r="AJ541">
            <v>1</v>
          </cell>
          <cell r="AK541">
            <v>1</v>
          </cell>
          <cell r="AL541">
            <v>1</v>
          </cell>
          <cell r="AM541">
            <v>1</v>
          </cell>
          <cell r="AN541">
            <v>1</v>
          </cell>
          <cell r="AO541">
            <v>1</v>
          </cell>
          <cell r="AP541">
            <v>1</v>
          </cell>
          <cell r="AQ541">
            <v>1</v>
          </cell>
          <cell r="AR541">
            <v>1</v>
          </cell>
          <cell r="AS541">
            <v>1</v>
          </cell>
          <cell r="AT541">
            <v>1</v>
          </cell>
          <cell r="AU541">
            <v>1</v>
          </cell>
          <cell r="AV541">
            <v>1</v>
          </cell>
          <cell r="AW541">
            <v>1</v>
          </cell>
          <cell r="AX541">
            <v>1</v>
          </cell>
          <cell r="AY541">
            <v>1</v>
          </cell>
        </row>
        <row r="542">
          <cell r="A542" t="str">
            <v>Xstore_slurry  + xbiogas_slurry  &lt;= 1</v>
          </cell>
          <cell r="C542" t="str">
            <v>Slurry stored proportion + biogas proportion &lt;= 1</v>
          </cell>
          <cell r="D542" t="str">
            <v>-</v>
          </cell>
          <cell r="E542" t="str">
            <v>Non-dairy cattle</v>
          </cell>
          <cell r="F542" t="str">
            <v>Fraction</v>
          </cell>
          <cell r="G542" t="str">
            <v>-</v>
          </cell>
          <cell r="H542" t="str">
            <v>-</v>
          </cell>
          <cell r="I542" t="str">
            <v>OK</v>
          </cell>
          <cell r="K542">
            <v>1</v>
          </cell>
          <cell r="L542">
            <v>1</v>
          </cell>
          <cell r="M542">
            <v>1</v>
          </cell>
          <cell r="N542">
            <v>1</v>
          </cell>
          <cell r="O542">
            <v>1</v>
          </cell>
          <cell r="P542">
            <v>1</v>
          </cell>
          <cell r="Q542">
            <v>1</v>
          </cell>
          <cell r="R542">
            <v>1</v>
          </cell>
          <cell r="S542">
            <v>1</v>
          </cell>
          <cell r="T542">
            <v>1</v>
          </cell>
          <cell r="U542">
            <v>1</v>
          </cell>
          <cell r="V542">
            <v>1</v>
          </cell>
          <cell r="W542">
            <v>1</v>
          </cell>
          <cell r="X542">
            <v>1</v>
          </cell>
          <cell r="Y542">
            <v>1</v>
          </cell>
          <cell r="Z542">
            <v>1</v>
          </cell>
          <cell r="AA542">
            <v>1</v>
          </cell>
          <cell r="AB542">
            <v>1</v>
          </cell>
          <cell r="AC542">
            <v>1</v>
          </cell>
          <cell r="AD542">
            <v>1</v>
          </cell>
          <cell r="AE542">
            <v>1</v>
          </cell>
          <cell r="AF542">
            <v>1</v>
          </cell>
          <cell r="AG542">
            <v>1</v>
          </cell>
          <cell r="AH542">
            <v>1</v>
          </cell>
          <cell r="AI542">
            <v>1</v>
          </cell>
          <cell r="AJ542">
            <v>1</v>
          </cell>
          <cell r="AK542">
            <v>1</v>
          </cell>
          <cell r="AL542">
            <v>1</v>
          </cell>
          <cell r="AM542">
            <v>1</v>
          </cell>
          <cell r="AN542">
            <v>1</v>
          </cell>
          <cell r="AO542">
            <v>1</v>
          </cell>
          <cell r="AP542">
            <v>1</v>
          </cell>
          <cell r="AQ542">
            <v>1</v>
          </cell>
          <cell r="AR542">
            <v>1</v>
          </cell>
          <cell r="AS542">
            <v>1</v>
          </cell>
          <cell r="AT542">
            <v>1</v>
          </cell>
          <cell r="AU542">
            <v>1</v>
          </cell>
          <cell r="AV542">
            <v>1</v>
          </cell>
          <cell r="AW542">
            <v>1</v>
          </cell>
          <cell r="AX542">
            <v>1</v>
          </cell>
          <cell r="AY542">
            <v>1</v>
          </cell>
        </row>
        <row r="543">
          <cell r="A543" t="str">
            <v>Xstore_slurry  + xbiogas_slurry  &lt;= 1</v>
          </cell>
          <cell r="C543" t="str">
            <v>Slurry stored proportion + biogas proportion &lt;= 1</v>
          </cell>
          <cell r="D543" t="str">
            <v>-</v>
          </cell>
          <cell r="E543" t="str">
            <v>Non-dairy cattle (calves)</v>
          </cell>
          <cell r="F543" t="str">
            <v>Fraction</v>
          </cell>
          <cell r="G543" t="str">
            <v>-</v>
          </cell>
          <cell r="H543" t="str">
            <v>-</v>
          </cell>
          <cell r="I543" t="str">
            <v>OK</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row>
        <row r="544">
          <cell r="A544" t="str">
            <v>Xstore_slurry  + xbiogas_slurry  &lt;= 1</v>
          </cell>
          <cell r="C544" t="str">
            <v>Slurry stored proportion + biogas proportion &lt;= 1</v>
          </cell>
          <cell r="D544" t="str">
            <v>-</v>
          </cell>
          <cell r="E544" t="str">
            <v>Sheep</v>
          </cell>
          <cell r="F544" t="str">
            <v>Fraction</v>
          </cell>
          <cell r="G544" t="str">
            <v>-</v>
          </cell>
          <cell r="H544" t="str">
            <v>-</v>
          </cell>
          <cell r="I544" t="str">
            <v>OK</v>
          </cell>
          <cell r="K544">
            <v>1</v>
          </cell>
          <cell r="L544">
            <v>1</v>
          </cell>
          <cell r="M544">
            <v>1</v>
          </cell>
          <cell r="N544">
            <v>1</v>
          </cell>
          <cell r="O544">
            <v>1</v>
          </cell>
          <cell r="P544">
            <v>1</v>
          </cell>
          <cell r="Q544">
            <v>1</v>
          </cell>
          <cell r="R544">
            <v>1</v>
          </cell>
          <cell r="S544">
            <v>1</v>
          </cell>
          <cell r="T544">
            <v>1</v>
          </cell>
          <cell r="U544">
            <v>1</v>
          </cell>
          <cell r="V544">
            <v>1</v>
          </cell>
          <cell r="W544">
            <v>1</v>
          </cell>
          <cell r="X544">
            <v>1</v>
          </cell>
          <cell r="Y544">
            <v>1</v>
          </cell>
          <cell r="Z544">
            <v>1</v>
          </cell>
          <cell r="AA544">
            <v>1</v>
          </cell>
          <cell r="AB544">
            <v>1</v>
          </cell>
          <cell r="AC544">
            <v>1</v>
          </cell>
          <cell r="AD544">
            <v>1</v>
          </cell>
          <cell r="AE544">
            <v>1</v>
          </cell>
          <cell r="AF544">
            <v>1</v>
          </cell>
          <cell r="AG544">
            <v>1</v>
          </cell>
          <cell r="AH544">
            <v>1</v>
          </cell>
          <cell r="AI544">
            <v>1</v>
          </cell>
          <cell r="AJ544">
            <v>1</v>
          </cell>
          <cell r="AK544">
            <v>1</v>
          </cell>
          <cell r="AL544">
            <v>1</v>
          </cell>
          <cell r="AM544">
            <v>1</v>
          </cell>
          <cell r="AN544">
            <v>1</v>
          </cell>
          <cell r="AO544">
            <v>1</v>
          </cell>
          <cell r="AP544">
            <v>1</v>
          </cell>
          <cell r="AQ544">
            <v>1</v>
          </cell>
          <cell r="AR544">
            <v>1</v>
          </cell>
          <cell r="AS544">
            <v>1</v>
          </cell>
          <cell r="AT544">
            <v>1</v>
          </cell>
          <cell r="AU544">
            <v>1</v>
          </cell>
          <cell r="AV544">
            <v>1</v>
          </cell>
          <cell r="AW544">
            <v>1</v>
          </cell>
          <cell r="AX544">
            <v>1</v>
          </cell>
          <cell r="AY544">
            <v>1</v>
          </cell>
        </row>
        <row r="545">
          <cell r="A545" t="str">
            <v>Xstore_slurry  + xbiogas_slurry  &lt;= 1</v>
          </cell>
          <cell r="C545" t="str">
            <v>Slurry stored proportion + biogas proportion &lt;= 1</v>
          </cell>
          <cell r="D545" t="str">
            <v>-</v>
          </cell>
          <cell r="E545" t="str">
            <v>Swine (finishing pigs)</v>
          </cell>
          <cell r="F545" t="str">
            <v>Fraction</v>
          </cell>
          <cell r="G545" t="str">
            <v>-</v>
          </cell>
          <cell r="H545" t="str">
            <v>-</v>
          </cell>
          <cell r="I545" t="str">
            <v>OK</v>
          </cell>
          <cell r="K545">
            <v>1</v>
          </cell>
          <cell r="L545">
            <v>1</v>
          </cell>
          <cell r="M545">
            <v>1</v>
          </cell>
          <cell r="N545">
            <v>1</v>
          </cell>
          <cell r="O545">
            <v>1</v>
          </cell>
          <cell r="P545">
            <v>1</v>
          </cell>
          <cell r="Q545">
            <v>1</v>
          </cell>
          <cell r="R545">
            <v>1</v>
          </cell>
          <cell r="S545">
            <v>1</v>
          </cell>
          <cell r="T545">
            <v>1</v>
          </cell>
          <cell r="U545">
            <v>1</v>
          </cell>
          <cell r="V545">
            <v>1</v>
          </cell>
          <cell r="W545">
            <v>1</v>
          </cell>
          <cell r="X545">
            <v>1</v>
          </cell>
          <cell r="Y545">
            <v>1</v>
          </cell>
          <cell r="Z545">
            <v>1</v>
          </cell>
          <cell r="AA545">
            <v>1</v>
          </cell>
          <cell r="AB545">
            <v>1</v>
          </cell>
          <cell r="AC545">
            <v>1</v>
          </cell>
          <cell r="AD545">
            <v>1</v>
          </cell>
          <cell r="AE545">
            <v>1</v>
          </cell>
          <cell r="AF545">
            <v>1</v>
          </cell>
          <cell r="AG545">
            <v>1</v>
          </cell>
          <cell r="AH545">
            <v>1</v>
          </cell>
          <cell r="AI545">
            <v>1</v>
          </cell>
          <cell r="AJ545">
            <v>1</v>
          </cell>
          <cell r="AK545">
            <v>1</v>
          </cell>
          <cell r="AL545">
            <v>1</v>
          </cell>
          <cell r="AM545">
            <v>1</v>
          </cell>
          <cell r="AN545">
            <v>1</v>
          </cell>
          <cell r="AO545">
            <v>1</v>
          </cell>
          <cell r="AP545">
            <v>1</v>
          </cell>
          <cell r="AQ545">
            <v>1</v>
          </cell>
          <cell r="AR545">
            <v>1</v>
          </cell>
          <cell r="AS545">
            <v>1</v>
          </cell>
          <cell r="AT545">
            <v>1</v>
          </cell>
          <cell r="AU545">
            <v>1</v>
          </cell>
          <cell r="AV545">
            <v>1</v>
          </cell>
          <cell r="AW545">
            <v>1</v>
          </cell>
          <cell r="AX545">
            <v>1</v>
          </cell>
          <cell r="AY545">
            <v>1</v>
          </cell>
        </row>
        <row r="546">
          <cell r="A546" t="str">
            <v>Xstore_slurry  + xbiogas_slurry  &lt;= 1</v>
          </cell>
          <cell r="C546" t="str">
            <v>Slurry stored proportion + biogas proportion &lt;= 1</v>
          </cell>
          <cell r="D546" t="str">
            <v>-</v>
          </cell>
          <cell r="E546" t="str">
            <v>Swine (sows)</v>
          </cell>
          <cell r="F546" t="str">
            <v>Fraction</v>
          </cell>
          <cell r="G546" t="str">
            <v>-</v>
          </cell>
          <cell r="H546" t="str">
            <v>-</v>
          </cell>
          <cell r="I546" t="str">
            <v>OK</v>
          </cell>
          <cell r="K546">
            <v>1</v>
          </cell>
          <cell r="L546">
            <v>1</v>
          </cell>
          <cell r="M546">
            <v>1</v>
          </cell>
          <cell r="N546">
            <v>1</v>
          </cell>
          <cell r="O546">
            <v>1</v>
          </cell>
          <cell r="P546">
            <v>1</v>
          </cell>
          <cell r="Q546">
            <v>1</v>
          </cell>
          <cell r="R546">
            <v>1</v>
          </cell>
          <cell r="S546">
            <v>1</v>
          </cell>
          <cell r="T546">
            <v>1</v>
          </cell>
          <cell r="U546">
            <v>1</v>
          </cell>
          <cell r="V546">
            <v>1</v>
          </cell>
          <cell r="W546">
            <v>1</v>
          </cell>
          <cell r="X546">
            <v>1</v>
          </cell>
          <cell r="Y546">
            <v>1</v>
          </cell>
          <cell r="Z546">
            <v>1</v>
          </cell>
          <cell r="AA546">
            <v>1</v>
          </cell>
          <cell r="AB546">
            <v>1</v>
          </cell>
          <cell r="AC546">
            <v>1</v>
          </cell>
          <cell r="AD546">
            <v>1</v>
          </cell>
          <cell r="AE546">
            <v>1</v>
          </cell>
          <cell r="AF546">
            <v>1</v>
          </cell>
          <cell r="AG546">
            <v>1</v>
          </cell>
          <cell r="AH546">
            <v>1</v>
          </cell>
          <cell r="AI546">
            <v>1</v>
          </cell>
          <cell r="AJ546">
            <v>1</v>
          </cell>
          <cell r="AK546">
            <v>1</v>
          </cell>
          <cell r="AL546">
            <v>1</v>
          </cell>
          <cell r="AM546">
            <v>1</v>
          </cell>
          <cell r="AN546">
            <v>1</v>
          </cell>
          <cell r="AO546">
            <v>1</v>
          </cell>
          <cell r="AP546">
            <v>1</v>
          </cell>
          <cell r="AQ546">
            <v>1</v>
          </cell>
          <cell r="AR546">
            <v>1</v>
          </cell>
          <cell r="AS546">
            <v>1</v>
          </cell>
          <cell r="AT546">
            <v>1</v>
          </cell>
          <cell r="AU546">
            <v>1</v>
          </cell>
          <cell r="AV546">
            <v>1</v>
          </cell>
          <cell r="AW546">
            <v>1</v>
          </cell>
          <cell r="AX546">
            <v>1</v>
          </cell>
          <cell r="AY546">
            <v>1</v>
          </cell>
        </row>
        <row r="547">
          <cell r="A547" t="str">
            <v>Xstore_slurry  + xbiogas_slurry  &lt;= 1</v>
          </cell>
          <cell r="C547" t="str">
            <v>Slurry stored proportion + biogas proportion &lt;= 1</v>
          </cell>
          <cell r="D547" t="str">
            <v>-</v>
          </cell>
          <cell r="E547" t="str">
            <v>Buffalo</v>
          </cell>
          <cell r="F547" t="str">
            <v>Fraction</v>
          </cell>
          <cell r="G547" t="str">
            <v>-</v>
          </cell>
          <cell r="H547" t="str">
            <v>-</v>
          </cell>
          <cell r="I547" t="str">
            <v>OK</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row>
        <row r="548">
          <cell r="A548" t="str">
            <v>Xstore_slurry  + xbiogas_slurry  &lt;= 1</v>
          </cell>
          <cell r="C548" t="str">
            <v>Slurry stored proportion + biogas proportion &lt;= 1</v>
          </cell>
          <cell r="D548" t="str">
            <v>-</v>
          </cell>
          <cell r="E548" t="str">
            <v>Goats</v>
          </cell>
          <cell r="F548" t="str">
            <v>Fraction</v>
          </cell>
          <cell r="G548" t="str">
            <v>-</v>
          </cell>
          <cell r="H548" t="str">
            <v>-</v>
          </cell>
          <cell r="I548" t="str">
            <v>OK</v>
          </cell>
          <cell r="K548">
            <v>1</v>
          </cell>
          <cell r="L548">
            <v>1</v>
          </cell>
          <cell r="M548">
            <v>1</v>
          </cell>
          <cell r="N548">
            <v>1</v>
          </cell>
          <cell r="O548">
            <v>1</v>
          </cell>
          <cell r="P548">
            <v>1</v>
          </cell>
          <cell r="Q548">
            <v>1</v>
          </cell>
          <cell r="R548">
            <v>1</v>
          </cell>
          <cell r="S548">
            <v>1</v>
          </cell>
          <cell r="T548">
            <v>1</v>
          </cell>
          <cell r="U548">
            <v>1</v>
          </cell>
          <cell r="V548">
            <v>1</v>
          </cell>
          <cell r="W548">
            <v>1</v>
          </cell>
          <cell r="X548">
            <v>1</v>
          </cell>
          <cell r="Y548">
            <v>1</v>
          </cell>
          <cell r="Z548">
            <v>1</v>
          </cell>
          <cell r="AA548">
            <v>1</v>
          </cell>
          <cell r="AB548">
            <v>1</v>
          </cell>
          <cell r="AC548">
            <v>1</v>
          </cell>
          <cell r="AD548">
            <v>1</v>
          </cell>
          <cell r="AE548">
            <v>1</v>
          </cell>
          <cell r="AF548">
            <v>1</v>
          </cell>
          <cell r="AG548">
            <v>1</v>
          </cell>
          <cell r="AH548">
            <v>1</v>
          </cell>
          <cell r="AI548">
            <v>1</v>
          </cell>
          <cell r="AJ548">
            <v>1</v>
          </cell>
          <cell r="AK548">
            <v>1</v>
          </cell>
          <cell r="AL548">
            <v>1</v>
          </cell>
          <cell r="AM548">
            <v>1</v>
          </cell>
          <cell r="AN548">
            <v>1</v>
          </cell>
          <cell r="AO548">
            <v>1</v>
          </cell>
          <cell r="AP548">
            <v>1</v>
          </cell>
          <cell r="AQ548">
            <v>1</v>
          </cell>
          <cell r="AR548">
            <v>1</v>
          </cell>
          <cell r="AS548">
            <v>1</v>
          </cell>
          <cell r="AT548">
            <v>1</v>
          </cell>
          <cell r="AU548">
            <v>1</v>
          </cell>
          <cell r="AV548">
            <v>1</v>
          </cell>
          <cell r="AW548">
            <v>1</v>
          </cell>
          <cell r="AX548">
            <v>1</v>
          </cell>
          <cell r="AY548">
            <v>1</v>
          </cell>
        </row>
        <row r="549">
          <cell r="A549" t="str">
            <v>Xstore_slurry  + xbiogas_slurry  &lt;= 1</v>
          </cell>
          <cell r="C549" t="str">
            <v>Slurry stored proportion + biogas proportion &lt;= 1</v>
          </cell>
          <cell r="D549" t="str">
            <v>-</v>
          </cell>
          <cell r="E549" t="str">
            <v>Horses</v>
          </cell>
          <cell r="F549" t="str">
            <v>Fraction</v>
          </cell>
          <cell r="G549" t="str">
            <v>-</v>
          </cell>
          <cell r="H549" t="str">
            <v>-</v>
          </cell>
          <cell r="I549" t="str">
            <v>OK</v>
          </cell>
          <cell r="K549">
            <v>1</v>
          </cell>
          <cell r="L549">
            <v>1</v>
          </cell>
          <cell r="M549">
            <v>1</v>
          </cell>
          <cell r="N549">
            <v>1</v>
          </cell>
          <cell r="O549">
            <v>1</v>
          </cell>
          <cell r="P549">
            <v>1</v>
          </cell>
          <cell r="Q549">
            <v>1</v>
          </cell>
          <cell r="R549">
            <v>1</v>
          </cell>
          <cell r="S549">
            <v>1</v>
          </cell>
          <cell r="T549">
            <v>1</v>
          </cell>
          <cell r="U549">
            <v>1</v>
          </cell>
          <cell r="V549">
            <v>1</v>
          </cell>
          <cell r="W549">
            <v>1</v>
          </cell>
          <cell r="X549">
            <v>1</v>
          </cell>
          <cell r="Y549">
            <v>1</v>
          </cell>
          <cell r="Z549">
            <v>1</v>
          </cell>
          <cell r="AA549">
            <v>1</v>
          </cell>
          <cell r="AB549">
            <v>1</v>
          </cell>
          <cell r="AC549">
            <v>1</v>
          </cell>
          <cell r="AD549">
            <v>1</v>
          </cell>
          <cell r="AE549">
            <v>1</v>
          </cell>
          <cell r="AF549">
            <v>1</v>
          </cell>
          <cell r="AG549">
            <v>1</v>
          </cell>
          <cell r="AH549">
            <v>1</v>
          </cell>
          <cell r="AI549">
            <v>1</v>
          </cell>
          <cell r="AJ549">
            <v>1</v>
          </cell>
          <cell r="AK549">
            <v>1</v>
          </cell>
          <cell r="AL549">
            <v>1</v>
          </cell>
          <cell r="AM549">
            <v>1</v>
          </cell>
          <cell r="AN549">
            <v>1</v>
          </cell>
          <cell r="AO549">
            <v>1</v>
          </cell>
          <cell r="AP549">
            <v>1</v>
          </cell>
          <cell r="AQ549">
            <v>1</v>
          </cell>
          <cell r="AR549">
            <v>1</v>
          </cell>
          <cell r="AS549">
            <v>1</v>
          </cell>
          <cell r="AT549">
            <v>1</v>
          </cell>
          <cell r="AU549">
            <v>1</v>
          </cell>
          <cell r="AV549">
            <v>1</v>
          </cell>
          <cell r="AW549">
            <v>1</v>
          </cell>
          <cell r="AX549">
            <v>1</v>
          </cell>
          <cell r="AY549">
            <v>1</v>
          </cell>
        </row>
        <row r="550">
          <cell r="A550" t="str">
            <v>Xstore_slurry  + xbiogas_slurry  &lt;= 1</v>
          </cell>
          <cell r="C550" t="str">
            <v>Slurry stored proportion + biogas proportion &lt;= 1</v>
          </cell>
          <cell r="D550" t="str">
            <v>-</v>
          </cell>
          <cell r="E550" t="str">
            <v>Mules and asses</v>
          </cell>
          <cell r="F550" t="str">
            <v>Fraction</v>
          </cell>
          <cell r="G550" t="str">
            <v>-</v>
          </cell>
          <cell r="H550" t="str">
            <v>-</v>
          </cell>
          <cell r="I550" t="str">
            <v>OK</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row>
        <row r="551">
          <cell r="A551" t="str">
            <v>Xstore_slurry  + xbiogas_slurry  &lt;= 1</v>
          </cell>
          <cell r="C551" t="str">
            <v>Slurry stored proportion + biogas proportion &lt;= 1</v>
          </cell>
          <cell r="D551" t="str">
            <v>-</v>
          </cell>
          <cell r="E551" t="str">
            <v>Laying hens</v>
          </cell>
          <cell r="F551" t="str">
            <v>Fraction</v>
          </cell>
          <cell r="G551" t="str">
            <v>-</v>
          </cell>
          <cell r="H551" t="str">
            <v>-</v>
          </cell>
          <cell r="I551" t="str">
            <v>OK</v>
          </cell>
          <cell r="K551">
            <v>1</v>
          </cell>
          <cell r="L551">
            <v>1</v>
          </cell>
          <cell r="M551">
            <v>1</v>
          </cell>
          <cell r="N551">
            <v>1</v>
          </cell>
          <cell r="O551">
            <v>1</v>
          </cell>
          <cell r="P551">
            <v>1</v>
          </cell>
          <cell r="Q551">
            <v>1</v>
          </cell>
          <cell r="R551">
            <v>1</v>
          </cell>
          <cell r="S551">
            <v>1</v>
          </cell>
          <cell r="T551">
            <v>1</v>
          </cell>
          <cell r="U551">
            <v>1</v>
          </cell>
          <cell r="V551">
            <v>1</v>
          </cell>
          <cell r="W551">
            <v>1</v>
          </cell>
          <cell r="X551">
            <v>1</v>
          </cell>
          <cell r="Y551">
            <v>1</v>
          </cell>
          <cell r="Z551">
            <v>1</v>
          </cell>
          <cell r="AA551">
            <v>1</v>
          </cell>
          <cell r="AB551">
            <v>1</v>
          </cell>
          <cell r="AC551">
            <v>1</v>
          </cell>
          <cell r="AD551">
            <v>1</v>
          </cell>
          <cell r="AE551">
            <v>1</v>
          </cell>
          <cell r="AF551">
            <v>1</v>
          </cell>
          <cell r="AG551">
            <v>1</v>
          </cell>
          <cell r="AH551">
            <v>1</v>
          </cell>
          <cell r="AI551">
            <v>1</v>
          </cell>
          <cell r="AJ551">
            <v>1</v>
          </cell>
          <cell r="AK551">
            <v>1</v>
          </cell>
          <cell r="AL551">
            <v>1</v>
          </cell>
          <cell r="AM551">
            <v>1</v>
          </cell>
          <cell r="AN551">
            <v>1</v>
          </cell>
          <cell r="AO551">
            <v>1</v>
          </cell>
          <cell r="AP551">
            <v>1</v>
          </cell>
          <cell r="AQ551">
            <v>1</v>
          </cell>
          <cell r="AR551">
            <v>1</v>
          </cell>
          <cell r="AS551">
            <v>1</v>
          </cell>
          <cell r="AT551">
            <v>1</v>
          </cell>
          <cell r="AU551">
            <v>1</v>
          </cell>
          <cell r="AV551">
            <v>1</v>
          </cell>
          <cell r="AW551">
            <v>1</v>
          </cell>
          <cell r="AX551">
            <v>1</v>
          </cell>
          <cell r="AY551">
            <v>1</v>
          </cell>
        </row>
        <row r="552">
          <cell r="A552" t="str">
            <v>Xstore_slurry  + xbiogas_slurry  &lt;= 1</v>
          </cell>
          <cell r="C552" t="str">
            <v>Slurry stored proportion + biogas proportion &lt;= 1</v>
          </cell>
          <cell r="D552" t="str">
            <v>-</v>
          </cell>
          <cell r="E552" t="str">
            <v>Broilers</v>
          </cell>
          <cell r="F552" t="str">
            <v>Fraction</v>
          </cell>
          <cell r="G552" t="str">
            <v>-</v>
          </cell>
          <cell r="H552" t="str">
            <v>-</v>
          </cell>
          <cell r="I552" t="str">
            <v>OK</v>
          </cell>
          <cell r="K552">
            <v>1</v>
          </cell>
          <cell r="L552">
            <v>1</v>
          </cell>
          <cell r="M552">
            <v>1</v>
          </cell>
          <cell r="N552">
            <v>1</v>
          </cell>
          <cell r="O552">
            <v>1</v>
          </cell>
          <cell r="P552">
            <v>1</v>
          </cell>
          <cell r="Q552">
            <v>1</v>
          </cell>
          <cell r="R552">
            <v>1</v>
          </cell>
          <cell r="S552">
            <v>1</v>
          </cell>
          <cell r="T552">
            <v>1</v>
          </cell>
          <cell r="U552">
            <v>1</v>
          </cell>
          <cell r="V552">
            <v>1</v>
          </cell>
          <cell r="W552">
            <v>1</v>
          </cell>
          <cell r="X552">
            <v>1</v>
          </cell>
          <cell r="Y552">
            <v>1</v>
          </cell>
          <cell r="Z552">
            <v>1</v>
          </cell>
          <cell r="AA552">
            <v>1</v>
          </cell>
          <cell r="AB552">
            <v>1</v>
          </cell>
          <cell r="AC552">
            <v>1</v>
          </cell>
          <cell r="AD552">
            <v>1</v>
          </cell>
          <cell r="AE552">
            <v>1</v>
          </cell>
          <cell r="AF552">
            <v>1</v>
          </cell>
          <cell r="AG552">
            <v>1</v>
          </cell>
          <cell r="AH552">
            <v>1</v>
          </cell>
          <cell r="AI552">
            <v>1</v>
          </cell>
          <cell r="AJ552">
            <v>1</v>
          </cell>
          <cell r="AK552">
            <v>1</v>
          </cell>
          <cell r="AL552">
            <v>1</v>
          </cell>
          <cell r="AM552">
            <v>1</v>
          </cell>
          <cell r="AN552">
            <v>1</v>
          </cell>
          <cell r="AO552">
            <v>1</v>
          </cell>
          <cell r="AP552">
            <v>1</v>
          </cell>
          <cell r="AQ552">
            <v>1</v>
          </cell>
          <cell r="AR552">
            <v>1</v>
          </cell>
          <cell r="AS552">
            <v>1</v>
          </cell>
          <cell r="AT552">
            <v>1</v>
          </cell>
          <cell r="AU552">
            <v>1</v>
          </cell>
          <cell r="AV552">
            <v>1</v>
          </cell>
          <cell r="AW552">
            <v>1</v>
          </cell>
          <cell r="AX552">
            <v>1</v>
          </cell>
          <cell r="AY552">
            <v>1</v>
          </cell>
        </row>
        <row r="553">
          <cell r="A553" t="str">
            <v>Xstore_slurry  + xbiogas_slurry  &lt;= 1</v>
          </cell>
          <cell r="C553" t="str">
            <v>Slurry stored proportion + biogas proportion &lt;= 1</v>
          </cell>
          <cell r="D553" t="str">
            <v>-</v>
          </cell>
          <cell r="E553" t="str">
            <v>Turkeys</v>
          </cell>
          <cell r="F553" t="str">
            <v>Fraction</v>
          </cell>
          <cell r="G553" t="str">
            <v>-</v>
          </cell>
          <cell r="H553" t="str">
            <v>-</v>
          </cell>
          <cell r="I553" t="str">
            <v>OK</v>
          </cell>
          <cell r="K553">
            <v>1</v>
          </cell>
          <cell r="L553">
            <v>1</v>
          </cell>
          <cell r="M553">
            <v>1</v>
          </cell>
          <cell r="N553">
            <v>1</v>
          </cell>
          <cell r="O553">
            <v>1</v>
          </cell>
          <cell r="P553">
            <v>1</v>
          </cell>
          <cell r="Q553">
            <v>1</v>
          </cell>
          <cell r="R553">
            <v>1</v>
          </cell>
          <cell r="S553">
            <v>1</v>
          </cell>
          <cell r="T553">
            <v>1</v>
          </cell>
          <cell r="U553">
            <v>1</v>
          </cell>
          <cell r="V553">
            <v>1</v>
          </cell>
          <cell r="W553">
            <v>1</v>
          </cell>
          <cell r="X553">
            <v>1</v>
          </cell>
          <cell r="Y553">
            <v>1</v>
          </cell>
          <cell r="Z553">
            <v>1</v>
          </cell>
          <cell r="AA553">
            <v>1</v>
          </cell>
          <cell r="AB553">
            <v>1</v>
          </cell>
          <cell r="AC553">
            <v>1</v>
          </cell>
          <cell r="AD553">
            <v>1</v>
          </cell>
          <cell r="AE553">
            <v>1</v>
          </cell>
          <cell r="AF553">
            <v>1</v>
          </cell>
          <cell r="AG553">
            <v>1</v>
          </cell>
          <cell r="AH553">
            <v>1</v>
          </cell>
          <cell r="AI553">
            <v>1</v>
          </cell>
          <cell r="AJ553">
            <v>1</v>
          </cell>
          <cell r="AK553">
            <v>1</v>
          </cell>
          <cell r="AL553">
            <v>1</v>
          </cell>
          <cell r="AM553">
            <v>1</v>
          </cell>
          <cell r="AN553">
            <v>1</v>
          </cell>
          <cell r="AO553">
            <v>1</v>
          </cell>
          <cell r="AP553">
            <v>1</v>
          </cell>
          <cell r="AQ553">
            <v>1</v>
          </cell>
          <cell r="AR553">
            <v>1</v>
          </cell>
          <cell r="AS553">
            <v>1</v>
          </cell>
          <cell r="AT553">
            <v>1</v>
          </cell>
          <cell r="AU553">
            <v>1</v>
          </cell>
          <cell r="AV553">
            <v>1</v>
          </cell>
          <cell r="AW553">
            <v>1</v>
          </cell>
          <cell r="AX553">
            <v>1</v>
          </cell>
          <cell r="AY553">
            <v>1</v>
          </cell>
        </row>
        <row r="554">
          <cell r="A554" t="str">
            <v>Xstore_slurry  + xbiogas_slurry  &lt;= 1</v>
          </cell>
          <cell r="C554" t="str">
            <v>Slurry stored proportion + biogas proportion &lt;= 1</v>
          </cell>
          <cell r="D554" t="str">
            <v>-</v>
          </cell>
          <cell r="E554" t="str">
            <v>Other poultry (ducks)</v>
          </cell>
          <cell r="F554" t="str">
            <v>Fraction</v>
          </cell>
          <cell r="G554" t="str">
            <v>-</v>
          </cell>
          <cell r="H554" t="str">
            <v>-</v>
          </cell>
          <cell r="I554" t="str">
            <v>OK</v>
          </cell>
          <cell r="K554">
            <v>1</v>
          </cell>
          <cell r="L554">
            <v>1</v>
          </cell>
          <cell r="M554">
            <v>1</v>
          </cell>
          <cell r="N554">
            <v>1</v>
          </cell>
          <cell r="O554">
            <v>1</v>
          </cell>
          <cell r="P554">
            <v>1</v>
          </cell>
          <cell r="Q554">
            <v>1</v>
          </cell>
          <cell r="R554">
            <v>1</v>
          </cell>
          <cell r="S554">
            <v>1</v>
          </cell>
          <cell r="T554">
            <v>1</v>
          </cell>
          <cell r="U554">
            <v>1</v>
          </cell>
          <cell r="V554">
            <v>1</v>
          </cell>
          <cell r="W554">
            <v>1</v>
          </cell>
          <cell r="X554">
            <v>1</v>
          </cell>
          <cell r="Y554">
            <v>1</v>
          </cell>
          <cell r="Z554">
            <v>1</v>
          </cell>
          <cell r="AA554">
            <v>1</v>
          </cell>
          <cell r="AB554">
            <v>1</v>
          </cell>
          <cell r="AC554">
            <v>1</v>
          </cell>
          <cell r="AD554">
            <v>1</v>
          </cell>
          <cell r="AE554">
            <v>1</v>
          </cell>
          <cell r="AF554">
            <v>1</v>
          </cell>
          <cell r="AG554">
            <v>1</v>
          </cell>
          <cell r="AH554">
            <v>1</v>
          </cell>
          <cell r="AI554">
            <v>1</v>
          </cell>
          <cell r="AJ554">
            <v>1</v>
          </cell>
          <cell r="AK554">
            <v>1</v>
          </cell>
          <cell r="AL554">
            <v>1</v>
          </cell>
          <cell r="AM554">
            <v>1</v>
          </cell>
          <cell r="AN554">
            <v>1</v>
          </cell>
          <cell r="AO554">
            <v>1</v>
          </cell>
          <cell r="AP554">
            <v>1</v>
          </cell>
          <cell r="AQ554">
            <v>1</v>
          </cell>
          <cell r="AR554">
            <v>1</v>
          </cell>
          <cell r="AS554">
            <v>1</v>
          </cell>
          <cell r="AT554">
            <v>1</v>
          </cell>
          <cell r="AU554">
            <v>1</v>
          </cell>
          <cell r="AV554">
            <v>1</v>
          </cell>
          <cell r="AW554">
            <v>1</v>
          </cell>
          <cell r="AX554">
            <v>1</v>
          </cell>
          <cell r="AY554">
            <v>1</v>
          </cell>
        </row>
        <row r="555">
          <cell r="A555" t="str">
            <v>Xstore_slurry  + xbiogas_slurry  &lt;= 1</v>
          </cell>
          <cell r="C555" t="str">
            <v>Slurry stored proportion + biogas proportion &lt;= 1</v>
          </cell>
          <cell r="D555" t="str">
            <v>-</v>
          </cell>
          <cell r="E555" t="str">
            <v>Other poultry (geese)</v>
          </cell>
          <cell r="F555" t="str">
            <v>Fraction</v>
          </cell>
          <cell r="G555" t="str">
            <v>-</v>
          </cell>
          <cell r="H555" t="str">
            <v>-</v>
          </cell>
          <cell r="I555" t="str">
            <v>OK</v>
          </cell>
          <cell r="K555">
            <v>1</v>
          </cell>
          <cell r="L555">
            <v>1</v>
          </cell>
          <cell r="M555">
            <v>1</v>
          </cell>
          <cell r="N555">
            <v>1</v>
          </cell>
          <cell r="O555">
            <v>1</v>
          </cell>
          <cell r="P555">
            <v>1</v>
          </cell>
          <cell r="Q555">
            <v>1</v>
          </cell>
          <cell r="R555">
            <v>1</v>
          </cell>
          <cell r="S555">
            <v>1</v>
          </cell>
          <cell r="T555">
            <v>1</v>
          </cell>
          <cell r="U555">
            <v>1</v>
          </cell>
          <cell r="V555">
            <v>1</v>
          </cell>
          <cell r="W555">
            <v>1</v>
          </cell>
          <cell r="X555">
            <v>1</v>
          </cell>
          <cell r="Y555">
            <v>1</v>
          </cell>
          <cell r="Z555">
            <v>1</v>
          </cell>
          <cell r="AA555">
            <v>1</v>
          </cell>
          <cell r="AB555">
            <v>1</v>
          </cell>
          <cell r="AC555">
            <v>1</v>
          </cell>
          <cell r="AD555">
            <v>1</v>
          </cell>
          <cell r="AE555">
            <v>1</v>
          </cell>
          <cell r="AF555">
            <v>1</v>
          </cell>
          <cell r="AG555">
            <v>1</v>
          </cell>
          <cell r="AH555">
            <v>1</v>
          </cell>
          <cell r="AI555">
            <v>1</v>
          </cell>
          <cell r="AJ555">
            <v>1</v>
          </cell>
          <cell r="AK555">
            <v>1</v>
          </cell>
          <cell r="AL555">
            <v>1</v>
          </cell>
          <cell r="AM555">
            <v>1</v>
          </cell>
          <cell r="AN555">
            <v>1</v>
          </cell>
          <cell r="AO555">
            <v>1</v>
          </cell>
          <cell r="AP555">
            <v>1</v>
          </cell>
          <cell r="AQ555">
            <v>1</v>
          </cell>
          <cell r="AR555">
            <v>1</v>
          </cell>
          <cell r="AS555">
            <v>1</v>
          </cell>
          <cell r="AT555">
            <v>1</v>
          </cell>
          <cell r="AU555">
            <v>1</v>
          </cell>
          <cell r="AV555">
            <v>1</v>
          </cell>
          <cell r="AW555">
            <v>1</v>
          </cell>
          <cell r="AX555">
            <v>1</v>
          </cell>
          <cell r="AY555">
            <v>1</v>
          </cell>
        </row>
        <row r="556">
          <cell r="A556" t="str">
            <v>Xstore_slurry  + xbiogas_slurry  &lt;= 1</v>
          </cell>
          <cell r="C556" t="str">
            <v>Slurry stored proportion + biogas proportion &lt;= 1</v>
          </cell>
          <cell r="D556" t="str">
            <v>-</v>
          </cell>
          <cell r="E556" t="str">
            <v>Other animals (fur animals)</v>
          </cell>
          <cell r="F556" t="str">
            <v>Fraction</v>
          </cell>
          <cell r="G556" t="str">
            <v>-</v>
          </cell>
          <cell r="H556" t="str">
            <v>-</v>
          </cell>
          <cell r="I556" t="str">
            <v>OK</v>
          </cell>
          <cell r="K556">
            <v>1</v>
          </cell>
          <cell r="L556">
            <v>1</v>
          </cell>
          <cell r="M556">
            <v>1</v>
          </cell>
          <cell r="N556">
            <v>1</v>
          </cell>
          <cell r="O556">
            <v>1</v>
          </cell>
          <cell r="P556">
            <v>1</v>
          </cell>
          <cell r="Q556">
            <v>1</v>
          </cell>
          <cell r="R556">
            <v>1</v>
          </cell>
          <cell r="S556">
            <v>1</v>
          </cell>
          <cell r="T556">
            <v>1</v>
          </cell>
          <cell r="U556">
            <v>1</v>
          </cell>
          <cell r="V556">
            <v>1</v>
          </cell>
          <cell r="W556">
            <v>1</v>
          </cell>
          <cell r="X556">
            <v>1</v>
          </cell>
          <cell r="Y556">
            <v>1</v>
          </cell>
          <cell r="Z556">
            <v>1</v>
          </cell>
          <cell r="AA556">
            <v>1</v>
          </cell>
          <cell r="AB556">
            <v>1</v>
          </cell>
          <cell r="AC556">
            <v>1</v>
          </cell>
          <cell r="AD556">
            <v>1</v>
          </cell>
          <cell r="AE556">
            <v>1</v>
          </cell>
          <cell r="AF556">
            <v>1</v>
          </cell>
          <cell r="AG556">
            <v>1</v>
          </cell>
          <cell r="AH556">
            <v>1</v>
          </cell>
          <cell r="AI556">
            <v>1</v>
          </cell>
          <cell r="AJ556">
            <v>1</v>
          </cell>
          <cell r="AK556">
            <v>1</v>
          </cell>
          <cell r="AL556">
            <v>1</v>
          </cell>
          <cell r="AM556">
            <v>1</v>
          </cell>
          <cell r="AN556">
            <v>1</v>
          </cell>
          <cell r="AO556">
            <v>1</v>
          </cell>
          <cell r="AP556">
            <v>1</v>
          </cell>
          <cell r="AQ556">
            <v>1</v>
          </cell>
          <cell r="AR556">
            <v>1</v>
          </cell>
          <cell r="AS556">
            <v>1</v>
          </cell>
          <cell r="AT556">
            <v>1</v>
          </cell>
          <cell r="AU556">
            <v>1</v>
          </cell>
          <cell r="AV556">
            <v>1</v>
          </cell>
          <cell r="AW556">
            <v>1</v>
          </cell>
          <cell r="AX556">
            <v>1</v>
          </cell>
          <cell r="AY556">
            <v>1</v>
          </cell>
        </row>
        <row r="557">
          <cell r="A557" t="str">
            <v>PARAMETER CHECK 2: Check that proportion of solid manure going to storage + proportion to biogas &lt;= 1</v>
          </cell>
          <cell r="I557" t="str">
            <v>Check Result</v>
          </cell>
          <cell r="J557" t="str">
            <v>Notes</v>
          </cell>
        </row>
        <row r="558">
          <cell r="A558" t="str">
            <v>xstore_solid  + xbiogas_solid  &lt;= 1</v>
          </cell>
          <cell r="C558" t="str">
            <v>Solid stored proportion + biogas proportion &lt;= 1</v>
          </cell>
          <cell r="D558" t="str">
            <v>-</v>
          </cell>
          <cell r="E558" t="str">
            <v>Dairy cattle</v>
          </cell>
          <cell r="F558" t="str">
            <v>Fraction</v>
          </cell>
          <cell r="G558" t="str">
            <v>-</v>
          </cell>
          <cell r="H558" t="str">
            <v>-</v>
          </cell>
          <cell r="I558" t="str">
            <v>OK</v>
          </cell>
          <cell r="K558">
            <v>1</v>
          </cell>
          <cell r="L558">
            <v>1</v>
          </cell>
          <cell r="M558">
            <v>1</v>
          </cell>
          <cell r="N558">
            <v>1</v>
          </cell>
          <cell r="O558">
            <v>1</v>
          </cell>
          <cell r="P558">
            <v>1</v>
          </cell>
          <cell r="Q558">
            <v>1</v>
          </cell>
          <cell r="R558">
            <v>1</v>
          </cell>
          <cell r="S558">
            <v>1</v>
          </cell>
          <cell r="T558">
            <v>1</v>
          </cell>
          <cell r="U558">
            <v>1</v>
          </cell>
          <cell r="V558">
            <v>1</v>
          </cell>
          <cell r="W558">
            <v>1</v>
          </cell>
          <cell r="X558">
            <v>1</v>
          </cell>
          <cell r="Y558">
            <v>1</v>
          </cell>
          <cell r="Z558">
            <v>1</v>
          </cell>
          <cell r="AA558">
            <v>1</v>
          </cell>
          <cell r="AB558">
            <v>1</v>
          </cell>
          <cell r="AC558">
            <v>1</v>
          </cell>
          <cell r="AD558">
            <v>1</v>
          </cell>
          <cell r="AE558">
            <v>1</v>
          </cell>
          <cell r="AF558">
            <v>1</v>
          </cell>
          <cell r="AG558">
            <v>1</v>
          </cell>
          <cell r="AH558">
            <v>1</v>
          </cell>
          <cell r="AI558">
            <v>1</v>
          </cell>
          <cell r="AJ558">
            <v>1</v>
          </cell>
          <cell r="AK558">
            <v>1</v>
          </cell>
          <cell r="AL558">
            <v>1</v>
          </cell>
          <cell r="AM558">
            <v>1</v>
          </cell>
          <cell r="AN558">
            <v>1</v>
          </cell>
          <cell r="AO558">
            <v>1</v>
          </cell>
          <cell r="AP558">
            <v>1</v>
          </cell>
          <cell r="AQ558">
            <v>1</v>
          </cell>
          <cell r="AR558">
            <v>1</v>
          </cell>
          <cell r="AS558">
            <v>1</v>
          </cell>
          <cell r="AT558">
            <v>1</v>
          </cell>
          <cell r="AU558">
            <v>1</v>
          </cell>
          <cell r="AV558">
            <v>1</v>
          </cell>
          <cell r="AW558">
            <v>1</v>
          </cell>
          <cell r="AX558">
            <v>1</v>
          </cell>
          <cell r="AY558">
            <v>1</v>
          </cell>
        </row>
        <row r="559">
          <cell r="A559" t="str">
            <v>xstore_solid  + xbiogas_solid  &lt;= 1</v>
          </cell>
          <cell r="C559" t="str">
            <v>Solid stored proportion + biogas proportion &lt;= 2</v>
          </cell>
          <cell r="D559" t="str">
            <v>-</v>
          </cell>
          <cell r="E559" t="str">
            <v>Non-dairy cattle</v>
          </cell>
          <cell r="F559" t="str">
            <v>Fraction</v>
          </cell>
          <cell r="G559" t="str">
            <v>-</v>
          </cell>
          <cell r="H559" t="str">
            <v>-</v>
          </cell>
          <cell r="I559" t="str">
            <v>OK</v>
          </cell>
          <cell r="K559">
            <v>1</v>
          </cell>
          <cell r="L559">
            <v>1</v>
          </cell>
          <cell r="M559">
            <v>1</v>
          </cell>
          <cell r="N559">
            <v>1</v>
          </cell>
          <cell r="O559">
            <v>1</v>
          </cell>
          <cell r="P559">
            <v>1</v>
          </cell>
          <cell r="Q559">
            <v>1</v>
          </cell>
          <cell r="R559">
            <v>1</v>
          </cell>
          <cell r="S559">
            <v>1</v>
          </cell>
          <cell r="T559">
            <v>1</v>
          </cell>
          <cell r="U559">
            <v>1</v>
          </cell>
          <cell r="V559">
            <v>1</v>
          </cell>
          <cell r="W559">
            <v>1</v>
          </cell>
          <cell r="X559">
            <v>1</v>
          </cell>
          <cell r="Y559">
            <v>1</v>
          </cell>
          <cell r="Z559">
            <v>1</v>
          </cell>
          <cell r="AA559">
            <v>1</v>
          </cell>
          <cell r="AB559">
            <v>1</v>
          </cell>
          <cell r="AC559">
            <v>1</v>
          </cell>
          <cell r="AD559">
            <v>1</v>
          </cell>
          <cell r="AE559">
            <v>1</v>
          </cell>
          <cell r="AF559">
            <v>1</v>
          </cell>
          <cell r="AG559">
            <v>1</v>
          </cell>
          <cell r="AH559">
            <v>1</v>
          </cell>
          <cell r="AI559">
            <v>1</v>
          </cell>
          <cell r="AJ559">
            <v>1</v>
          </cell>
          <cell r="AK559">
            <v>1</v>
          </cell>
          <cell r="AL559">
            <v>1</v>
          </cell>
          <cell r="AM559">
            <v>1</v>
          </cell>
          <cell r="AN559">
            <v>1</v>
          </cell>
          <cell r="AO559">
            <v>1</v>
          </cell>
          <cell r="AP559">
            <v>1</v>
          </cell>
          <cell r="AQ559">
            <v>1</v>
          </cell>
          <cell r="AR559">
            <v>1</v>
          </cell>
          <cell r="AS559">
            <v>1</v>
          </cell>
          <cell r="AT559">
            <v>1</v>
          </cell>
          <cell r="AU559">
            <v>1</v>
          </cell>
          <cell r="AV559">
            <v>1</v>
          </cell>
          <cell r="AW559">
            <v>1</v>
          </cell>
          <cell r="AX559">
            <v>1</v>
          </cell>
          <cell r="AY559">
            <v>1</v>
          </cell>
        </row>
        <row r="560">
          <cell r="A560" t="str">
            <v>xstore_solid  + xbiogas_solid  &lt;= 1</v>
          </cell>
          <cell r="C560" t="str">
            <v>Solid stored proportion + biogas proportion &lt;= 3</v>
          </cell>
          <cell r="D560" t="str">
            <v>-</v>
          </cell>
          <cell r="E560" t="str">
            <v>Non-dairy cattle (calves)</v>
          </cell>
          <cell r="F560" t="str">
            <v>Fraction</v>
          </cell>
          <cell r="G560" t="str">
            <v>-</v>
          </cell>
          <cell r="H560" t="str">
            <v>-</v>
          </cell>
          <cell r="I560" t="str">
            <v>OK</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row>
        <row r="561">
          <cell r="A561" t="str">
            <v>xstore_solid  + xbiogas_solid  &lt;= 1</v>
          </cell>
          <cell r="C561" t="str">
            <v>Solid stored proportion + biogas proportion &lt;= 4</v>
          </cell>
          <cell r="D561" t="str">
            <v>-</v>
          </cell>
          <cell r="E561" t="str">
            <v>Sheep</v>
          </cell>
          <cell r="F561" t="str">
            <v>Fraction</v>
          </cell>
          <cell r="G561" t="str">
            <v>-</v>
          </cell>
          <cell r="H561" t="str">
            <v>-</v>
          </cell>
          <cell r="I561" t="str">
            <v>OK</v>
          </cell>
          <cell r="K561">
            <v>1</v>
          </cell>
          <cell r="L561">
            <v>1</v>
          </cell>
          <cell r="M561">
            <v>1</v>
          </cell>
          <cell r="N561">
            <v>1</v>
          </cell>
          <cell r="O561">
            <v>1</v>
          </cell>
          <cell r="P561">
            <v>1</v>
          </cell>
          <cell r="Q561">
            <v>1</v>
          </cell>
          <cell r="R561">
            <v>1</v>
          </cell>
          <cell r="S561">
            <v>1</v>
          </cell>
          <cell r="T561">
            <v>1</v>
          </cell>
          <cell r="U561">
            <v>1</v>
          </cell>
          <cell r="V561">
            <v>1</v>
          </cell>
          <cell r="W561">
            <v>1</v>
          </cell>
          <cell r="X561">
            <v>1</v>
          </cell>
          <cell r="Y561">
            <v>1</v>
          </cell>
          <cell r="Z561">
            <v>1</v>
          </cell>
          <cell r="AA561">
            <v>1</v>
          </cell>
          <cell r="AB561">
            <v>1</v>
          </cell>
          <cell r="AC561">
            <v>1</v>
          </cell>
          <cell r="AD561">
            <v>1</v>
          </cell>
          <cell r="AE561">
            <v>1</v>
          </cell>
          <cell r="AF561">
            <v>1</v>
          </cell>
          <cell r="AG561">
            <v>1</v>
          </cell>
          <cell r="AH561">
            <v>1</v>
          </cell>
          <cell r="AI561">
            <v>1</v>
          </cell>
          <cell r="AJ561">
            <v>1</v>
          </cell>
          <cell r="AK561">
            <v>1</v>
          </cell>
          <cell r="AL561">
            <v>1</v>
          </cell>
          <cell r="AM561">
            <v>1</v>
          </cell>
          <cell r="AN561">
            <v>1</v>
          </cell>
          <cell r="AO561">
            <v>1</v>
          </cell>
          <cell r="AP561">
            <v>1</v>
          </cell>
          <cell r="AQ561">
            <v>1</v>
          </cell>
          <cell r="AR561">
            <v>1</v>
          </cell>
          <cell r="AS561">
            <v>1</v>
          </cell>
          <cell r="AT561">
            <v>1</v>
          </cell>
          <cell r="AU561">
            <v>1</v>
          </cell>
          <cell r="AV561">
            <v>1</v>
          </cell>
          <cell r="AW561">
            <v>1</v>
          </cell>
          <cell r="AX561">
            <v>1</v>
          </cell>
          <cell r="AY561">
            <v>1</v>
          </cell>
        </row>
        <row r="562">
          <cell r="A562" t="str">
            <v>xstore_solid  + xbiogas_solid  &lt;= 1</v>
          </cell>
          <cell r="C562" t="str">
            <v>Solid stored proportion + biogas proportion &lt;= 5</v>
          </cell>
          <cell r="D562" t="str">
            <v>-</v>
          </cell>
          <cell r="E562" t="str">
            <v>Swine (finishing pigs)</v>
          </cell>
          <cell r="F562" t="str">
            <v>Fraction</v>
          </cell>
          <cell r="G562" t="str">
            <v>-</v>
          </cell>
          <cell r="H562" t="str">
            <v>-</v>
          </cell>
          <cell r="I562" t="str">
            <v>OK</v>
          </cell>
          <cell r="K562">
            <v>1</v>
          </cell>
          <cell r="L562">
            <v>1</v>
          </cell>
          <cell r="M562">
            <v>1</v>
          </cell>
          <cell r="N562">
            <v>1</v>
          </cell>
          <cell r="O562">
            <v>1</v>
          </cell>
          <cell r="P562">
            <v>1</v>
          </cell>
          <cell r="Q562">
            <v>1</v>
          </cell>
          <cell r="R562">
            <v>1</v>
          </cell>
          <cell r="S562">
            <v>1</v>
          </cell>
          <cell r="T562">
            <v>1</v>
          </cell>
          <cell r="U562">
            <v>1</v>
          </cell>
          <cell r="V562">
            <v>1</v>
          </cell>
          <cell r="W562">
            <v>1</v>
          </cell>
          <cell r="X562">
            <v>1</v>
          </cell>
          <cell r="Y562">
            <v>1</v>
          </cell>
          <cell r="Z562">
            <v>1</v>
          </cell>
          <cell r="AA562">
            <v>1</v>
          </cell>
          <cell r="AB562">
            <v>1</v>
          </cell>
          <cell r="AC562">
            <v>1</v>
          </cell>
          <cell r="AD562">
            <v>1</v>
          </cell>
          <cell r="AE562">
            <v>1</v>
          </cell>
          <cell r="AF562">
            <v>1</v>
          </cell>
          <cell r="AG562">
            <v>1</v>
          </cell>
          <cell r="AH562">
            <v>1</v>
          </cell>
          <cell r="AI562">
            <v>1</v>
          </cell>
          <cell r="AJ562">
            <v>1</v>
          </cell>
          <cell r="AK562">
            <v>1</v>
          </cell>
          <cell r="AL562">
            <v>1</v>
          </cell>
          <cell r="AM562">
            <v>1</v>
          </cell>
          <cell r="AN562">
            <v>1</v>
          </cell>
          <cell r="AO562">
            <v>1</v>
          </cell>
          <cell r="AP562">
            <v>1</v>
          </cell>
          <cell r="AQ562">
            <v>1</v>
          </cell>
          <cell r="AR562">
            <v>1</v>
          </cell>
          <cell r="AS562">
            <v>1</v>
          </cell>
          <cell r="AT562">
            <v>1</v>
          </cell>
          <cell r="AU562">
            <v>1</v>
          </cell>
          <cell r="AV562">
            <v>1</v>
          </cell>
          <cell r="AW562">
            <v>1</v>
          </cell>
          <cell r="AX562">
            <v>1</v>
          </cell>
          <cell r="AY562">
            <v>1</v>
          </cell>
        </row>
        <row r="563">
          <cell r="A563" t="str">
            <v>xstore_solid  + xbiogas_solid  &lt;= 1</v>
          </cell>
          <cell r="C563" t="str">
            <v>Solid stored proportion + biogas proportion &lt;= 6</v>
          </cell>
          <cell r="D563" t="str">
            <v>-</v>
          </cell>
          <cell r="E563" t="str">
            <v>Swine (sows)</v>
          </cell>
          <cell r="F563" t="str">
            <v>Fraction</v>
          </cell>
          <cell r="G563" t="str">
            <v>-</v>
          </cell>
          <cell r="H563" t="str">
            <v>-</v>
          </cell>
          <cell r="I563" t="str">
            <v>OK</v>
          </cell>
          <cell r="K563">
            <v>1</v>
          </cell>
          <cell r="L563">
            <v>1</v>
          </cell>
          <cell r="M563">
            <v>1</v>
          </cell>
          <cell r="N563">
            <v>1</v>
          </cell>
          <cell r="O563">
            <v>1</v>
          </cell>
          <cell r="P563">
            <v>1</v>
          </cell>
          <cell r="Q563">
            <v>1</v>
          </cell>
          <cell r="R563">
            <v>1</v>
          </cell>
          <cell r="S563">
            <v>1</v>
          </cell>
          <cell r="T563">
            <v>1</v>
          </cell>
          <cell r="U563">
            <v>1</v>
          </cell>
          <cell r="V563">
            <v>1</v>
          </cell>
          <cell r="W563">
            <v>1</v>
          </cell>
          <cell r="X563">
            <v>1</v>
          </cell>
          <cell r="Y563">
            <v>1</v>
          </cell>
          <cell r="Z563">
            <v>1</v>
          </cell>
          <cell r="AA563">
            <v>1</v>
          </cell>
          <cell r="AB563">
            <v>1</v>
          </cell>
          <cell r="AC563">
            <v>1</v>
          </cell>
          <cell r="AD563">
            <v>1</v>
          </cell>
          <cell r="AE563">
            <v>1</v>
          </cell>
          <cell r="AF563">
            <v>1</v>
          </cell>
          <cell r="AG563">
            <v>1</v>
          </cell>
          <cell r="AH563">
            <v>1</v>
          </cell>
          <cell r="AI563">
            <v>1</v>
          </cell>
          <cell r="AJ563">
            <v>1</v>
          </cell>
          <cell r="AK563">
            <v>1</v>
          </cell>
          <cell r="AL563">
            <v>1</v>
          </cell>
          <cell r="AM563">
            <v>1</v>
          </cell>
          <cell r="AN563">
            <v>1</v>
          </cell>
          <cell r="AO563">
            <v>1</v>
          </cell>
          <cell r="AP563">
            <v>1</v>
          </cell>
          <cell r="AQ563">
            <v>1</v>
          </cell>
          <cell r="AR563">
            <v>1</v>
          </cell>
          <cell r="AS563">
            <v>1</v>
          </cell>
          <cell r="AT563">
            <v>1</v>
          </cell>
          <cell r="AU563">
            <v>1</v>
          </cell>
          <cell r="AV563">
            <v>1</v>
          </cell>
          <cell r="AW563">
            <v>1</v>
          </cell>
          <cell r="AX563">
            <v>1</v>
          </cell>
          <cell r="AY563">
            <v>1</v>
          </cell>
        </row>
        <row r="564">
          <cell r="A564" t="str">
            <v>xstore_solid  + xbiogas_solid  &lt;= 1</v>
          </cell>
          <cell r="C564" t="str">
            <v>Solid stored proportion + biogas proportion &lt;= 8</v>
          </cell>
          <cell r="D564" t="str">
            <v>-</v>
          </cell>
          <cell r="E564" t="str">
            <v>Buffalo</v>
          </cell>
          <cell r="F564" t="str">
            <v>Fraction</v>
          </cell>
          <cell r="G564" t="str">
            <v>-</v>
          </cell>
          <cell r="H564" t="str">
            <v>-</v>
          </cell>
          <cell r="I564" t="str">
            <v>OK</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row>
        <row r="565">
          <cell r="A565" t="str">
            <v>xstore_solid  + xbiogas_solid  &lt;= 1</v>
          </cell>
          <cell r="C565" t="str">
            <v>Solid stored proportion + biogas proportion &lt;= 9</v>
          </cell>
          <cell r="D565" t="str">
            <v>-</v>
          </cell>
          <cell r="E565" t="str">
            <v>Goats</v>
          </cell>
          <cell r="F565" t="str">
            <v>Fraction</v>
          </cell>
          <cell r="G565" t="str">
            <v>-</v>
          </cell>
          <cell r="H565" t="str">
            <v>-</v>
          </cell>
          <cell r="I565" t="str">
            <v>OK</v>
          </cell>
          <cell r="K565">
            <v>1</v>
          </cell>
          <cell r="L565">
            <v>1</v>
          </cell>
          <cell r="M565">
            <v>1</v>
          </cell>
          <cell r="N565">
            <v>1</v>
          </cell>
          <cell r="O565">
            <v>1</v>
          </cell>
          <cell r="P565">
            <v>1</v>
          </cell>
          <cell r="Q565">
            <v>1</v>
          </cell>
          <cell r="R565">
            <v>1</v>
          </cell>
          <cell r="S565">
            <v>1</v>
          </cell>
          <cell r="T565">
            <v>1</v>
          </cell>
          <cell r="U565">
            <v>1</v>
          </cell>
          <cell r="V565">
            <v>1</v>
          </cell>
          <cell r="W565">
            <v>1</v>
          </cell>
          <cell r="X565">
            <v>1</v>
          </cell>
          <cell r="Y565">
            <v>1</v>
          </cell>
          <cell r="Z565">
            <v>1</v>
          </cell>
          <cell r="AA565">
            <v>1</v>
          </cell>
          <cell r="AB565">
            <v>1</v>
          </cell>
          <cell r="AC565">
            <v>1</v>
          </cell>
          <cell r="AD565">
            <v>1</v>
          </cell>
          <cell r="AE565">
            <v>1</v>
          </cell>
          <cell r="AF565">
            <v>1</v>
          </cell>
          <cell r="AG565">
            <v>1</v>
          </cell>
          <cell r="AH565">
            <v>1</v>
          </cell>
          <cell r="AI565">
            <v>1</v>
          </cell>
          <cell r="AJ565">
            <v>1</v>
          </cell>
          <cell r="AK565">
            <v>1</v>
          </cell>
          <cell r="AL565">
            <v>1</v>
          </cell>
          <cell r="AM565">
            <v>1</v>
          </cell>
          <cell r="AN565">
            <v>1</v>
          </cell>
          <cell r="AO565">
            <v>1</v>
          </cell>
          <cell r="AP565">
            <v>1</v>
          </cell>
          <cell r="AQ565">
            <v>1</v>
          </cell>
          <cell r="AR565">
            <v>1</v>
          </cell>
          <cell r="AS565">
            <v>1</v>
          </cell>
          <cell r="AT565">
            <v>1</v>
          </cell>
          <cell r="AU565">
            <v>1</v>
          </cell>
          <cell r="AV565">
            <v>1</v>
          </cell>
          <cell r="AW565">
            <v>1</v>
          </cell>
          <cell r="AX565">
            <v>1</v>
          </cell>
          <cell r="AY565">
            <v>1</v>
          </cell>
        </row>
        <row r="566">
          <cell r="A566" t="str">
            <v>xstore_solid  + xbiogas_solid  &lt;= 1</v>
          </cell>
          <cell r="C566" t="str">
            <v>Solid stored proportion + biogas proportion &lt;= 10</v>
          </cell>
          <cell r="D566" t="str">
            <v>-</v>
          </cell>
          <cell r="E566" t="str">
            <v>Horses</v>
          </cell>
          <cell r="F566" t="str">
            <v>Fraction</v>
          </cell>
          <cell r="G566" t="str">
            <v>-</v>
          </cell>
          <cell r="H566" t="str">
            <v>-</v>
          </cell>
          <cell r="I566" t="str">
            <v>OK</v>
          </cell>
          <cell r="K566">
            <v>1</v>
          </cell>
          <cell r="L566">
            <v>1</v>
          </cell>
          <cell r="M566">
            <v>1</v>
          </cell>
          <cell r="N566">
            <v>1</v>
          </cell>
          <cell r="O566">
            <v>1</v>
          </cell>
          <cell r="P566">
            <v>1</v>
          </cell>
          <cell r="Q566">
            <v>1</v>
          </cell>
          <cell r="R566">
            <v>1</v>
          </cell>
          <cell r="S566">
            <v>1</v>
          </cell>
          <cell r="T566">
            <v>1</v>
          </cell>
          <cell r="U566">
            <v>1</v>
          </cell>
          <cell r="V566">
            <v>1</v>
          </cell>
          <cell r="W566">
            <v>1</v>
          </cell>
          <cell r="X566">
            <v>1</v>
          </cell>
          <cell r="Y566">
            <v>1</v>
          </cell>
          <cell r="Z566">
            <v>1</v>
          </cell>
          <cell r="AA566">
            <v>1</v>
          </cell>
          <cell r="AB566">
            <v>1</v>
          </cell>
          <cell r="AC566">
            <v>1</v>
          </cell>
          <cell r="AD566">
            <v>1</v>
          </cell>
          <cell r="AE566">
            <v>1</v>
          </cell>
          <cell r="AF566">
            <v>1</v>
          </cell>
          <cell r="AG566">
            <v>1</v>
          </cell>
          <cell r="AH566">
            <v>1</v>
          </cell>
          <cell r="AI566">
            <v>1</v>
          </cell>
          <cell r="AJ566">
            <v>1</v>
          </cell>
          <cell r="AK566">
            <v>1</v>
          </cell>
          <cell r="AL566">
            <v>1</v>
          </cell>
          <cell r="AM566">
            <v>1</v>
          </cell>
          <cell r="AN566">
            <v>1</v>
          </cell>
          <cell r="AO566">
            <v>1</v>
          </cell>
          <cell r="AP566">
            <v>1</v>
          </cell>
          <cell r="AQ566">
            <v>1</v>
          </cell>
          <cell r="AR566">
            <v>1</v>
          </cell>
          <cell r="AS566">
            <v>1</v>
          </cell>
          <cell r="AT566">
            <v>1</v>
          </cell>
          <cell r="AU566">
            <v>1</v>
          </cell>
          <cell r="AV566">
            <v>1</v>
          </cell>
          <cell r="AW566">
            <v>1</v>
          </cell>
          <cell r="AX566">
            <v>1</v>
          </cell>
          <cell r="AY566">
            <v>1</v>
          </cell>
        </row>
        <row r="567">
          <cell r="A567" t="str">
            <v>xstore_solid  + xbiogas_solid  &lt;= 1</v>
          </cell>
          <cell r="C567" t="str">
            <v>Solid stored proportion + biogas proportion &lt;= 11</v>
          </cell>
          <cell r="D567" t="str">
            <v>-</v>
          </cell>
          <cell r="E567" t="str">
            <v>Mules and asses</v>
          </cell>
          <cell r="F567" t="str">
            <v>Fraction</v>
          </cell>
          <cell r="G567" t="str">
            <v>-</v>
          </cell>
          <cell r="H567" t="str">
            <v>-</v>
          </cell>
          <cell r="I567" t="str">
            <v>OK</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row>
        <row r="568">
          <cell r="A568" t="str">
            <v>xstore_solid  + xbiogas_solid  &lt;= 1</v>
          </cell>
          <cell r="C568" t="str">
            <v>Solid stored proportion + biogas proportion &lt;= 12</v>
          </cell>
          <cell r="D568" t="str">
            <v>-</v>
          </cell>
          <cell r="E568" t="str">
            <v>Laying hens</v>
          </cell>
          <cell r="F568" t="str">
            <v>Fraction</v>
          </cell>
          <cell r="G568" t="str">
            <v>-</v>
          </cell>
          <cell r="H568" t="str">
            <v>-</v>
          </cell>
          <cell r="I568" t="str">
            <v>OK</v>
          </cell>
          <cell r="K568">
            <v>1</v>
          </cell>
          <cell r="L568">
            <v>1</v>
          </cell>
          <cell r="M568">
            <v>1</v>
          </cell>
          <cell r="N568">
            <v>1</v>
          </cell>
          <cell r="O568">
            <v>1</v>
          </cell>
          <cell r="P568">
            <v>1</v>
          </cell>
          <cell r="Q568">
            <v>1</v>
          </cell>
          <cell r="R568">
            <v>1</v>
          </cell>
          <cell r="S568">
            <v>1</v>
          </cell>
          <cell r="T568">
            <v>1</v>
          </cell>
          <cell r="U568">
            <v>1</v>
          </cell>
          <cell r="V568">
            <v>1</v>
          </cell>
          <cell r="W568">
            <v>1</v>
          </cell>
          <cell r="X568">
            <v>1</v>
          </cell>
          <cell r="Y568">
            <v>1</v>
          </cell>
          <cell r="Z568">
            <v>1</v>
          </cell>
          <cell r="AA568">
            <v>1</v>
          </cell>
          <cell r="AB568">
            <v>1</v>
          </cell>
          <cell r="AC568">
            <v>1</v>
          </cell>
          <cell r="AD568">
            <v>1</v>
          </cell>
          <cell r="AE568">
            <v>1</v>
          </cell>
          <cell r="AF568">
            <v>1</v>
          </cell>
          <cell r="AG568">
            <v>1</v>
          </cell>
          <cell r="AH568">
            <v>1</v>
          </cell>
          <cell r="AI568">
            <v>1</v>
          </cell>
          <cell r="AJ568">
            <v>1</v>
          </cell>
          <cell r="AK568">
            <v>1</v>
          </cell>
          <cell r="AL568">
            <v>1</v>
          </cell>
          <cell r="AM568">
            <v>1</v>
          </cell>
          <cell r="AN568">
            <v>1</v>
          </cell>
          <cell r="AO568">
            <v>1</v>
          </cell>
          <cell r="AP568">
            <v>1</v>
          </cell>
          <cell r="AQ568">
            <v>1</v>
          </cell>
          <cell r="AR568">
            <v>1</v>
          </cell>
          <cell r="AS568">
            <v>1</v>
          </cell>
          <cell r="AT568">
            <v>1</v>
          </cell>
          <cell r="AU568">
            <v>1</v>
          </cell>
          <cell r="AV568">
            <v>1</v>
          </cell>
          <cell r="AW568">
            <v>1</v>
          </cell>
          <cell r="AX568">
            <v>1</v>
          </cell>
          <cell r="AY568">
            <v>1</v>
          </cell>
        </row>
        <row r="569">
          <cell r="A569" t="str">
            <v>xstore_solid  + xbiogas_solid  &lt;= 1</v>
          </cell>
          <cell r="C569" t="str">
            <v>Solid stored proportion + biogas proportion &lt;= 13</v>
          </cell>
          <cell r="D569" t="str">
            <v>-</v>
          </cell>
          <cell r="E569" t="str">
            <v>Broilers</v>
          </cell>
          <cell r="F569" t="str">
            <v>Fraction</v>
          </cell>
          <cell r="G569" t="str">
            <v>-</v>
          </cell>
          <cell r="H569" t="str">
            <v>-</v>
          </cell>
          <cell r="I569" t="str">
            <v>OK</v>
          </cell>
          <cell r="K569">
            <v>1</v>
          </cell>
          <cell r="L569">
            <v>1</v>
          </cell>
          <cell r="M569">
            <v>1</v>
          </cell>
          <cell r="N569">
            <v>1</v>
          </cell>
          <cell r="O569">
            <v>1</v>
          </cell>
          <cell r="P569">
            <v>1</v>
          </cell>
          <cell r="Q569">
            <v>1</v>
          </cell>
          <cell r="R569">
            <v>1</v>
          </cell>
          <cell r="S569">
            <v>1</v>
          </cell>
          <cell r="T569">
            <v>1</v>
          </cell>
          <cell r="U569">
            <v>1</v>
          </cell>
          <cell r="V569">
            <v>1</v>
          </cell>
          <cell r="W569">
            <v>1</v>
          </cell>
          <cell r="X569">
            <v>1</v>
          </cell>
          <cell r="Y569">
            <v>1</v>
          </cell>
          <cell r="Z569">
            <v>1</v>
          </cell>
          <cell r="AA569">
            <v>1</v>
          </cell>
          <cell r="AB569">
            <v>1</v>
          </cell>
          <cell r="AC569">
            <v>1</v>
          </cell>
          <cell r="AD569">
            <v>1</v>
          </cell>
          <cell r="AE569">
            <v>1</v>
          </cell>
          <cell r="AF569">
            <v>1</v>
          </cell>
          <cell r="AG569">
            <v>1</v>
          </cell>
          <cell r="AH569">
            <v>1</v>
          </cell>
          <cell r="AI569">
            <v>1</v>
          </cell>
          <cell r="AJ569">
            <v>1</v>
          </cell>
          <cell r="AK569">
            <v>1</v>
          </cell>
          <cell r="AL569">
            <v>1</v>
          </cell>
          <cell r="AM569">
            <v>1</v>
          </cell>
          <cell r="AN569">
            <v>1</v>
          </cell>
          <cell r="AO569">
            <v>1</v>
          </cell>
          <cell r="AP569">
            <v>1</v>
          </cell>
          <cell r="AQ569">
            <v>1</v>
          </cell>
          <cell r="AR569">
            <v>1</v>
          </cell>
          <cell r="AS569">
            <v>1</v>
          </cell>
          <cell r="AT569">
            <v>1</v>
          </cell>
          <cell r="AU569">
            <v>1</v>
          </cell>
          <cell r="AV569">
            <v>1</v>
          </cell>
          <cell r="AW569">
            <v>1</v>
          </cell>
          <cell r="AX569">
            <v>1</v>
          </cell>
          <cell r="AY569">
            <v>1</v>
          </cell>
        </row>
        <row r="570">
          <cell r="A570" t="str">
            <v>xstore_solid  + xbiogas_solid  &lt;= 1</v>
          </cell>
          <cell r="C570" t="str">
            <v>Solid stored proportion + biogas proportion &lt;= 14</v>
          </cell>
          <cell r="D570" t="str">
            <v>-</v>
          </cell>
          <cell r="E570" t="str">
            <v>Turkeys</v>
          </cell>
          <cell r="F570" t="str">
            <v>Fraction</v>
          </cell>
          <cell r="G570" t="str">
            <v>-</v>
          </cell>
          <cell r="H570" t="str">
            <v>-</v>
          </cell>
          <cell r="I570" t="str">
            <v>OK</v>
          </cell>
          <cell r="K570">
            <v>1</v>
          </cell>
          <cell r="L570">
            <v>1</v>
          </cell>
          <cell r="M570">
            <v>1</v>
          </cell>
          <cell r="N570">
            <v>1</v>
          </cell>
          <cell r="O570">
            <v>1</v>
          </cell>
          <cell r="P570">
            <v>1</v>
          </cell>
          <cell r="Q570">
            <v>1</v>
          </cell>
          <cell r="R570">
            <v>1</v>
          </cell>
          <cell r="S570">
            <v>1</v>
          </cell>
          <cell r="T570">
            <v>1</v>
          </cell>
          <cell r="U570">
            <v>1</v>
          </cell>
          <cell r="V570">
            <v>1</v>
          </cell>
          <cell r="W570">
            <v>1</v>
          </cell>
          <cell r="X570">
            <v>1</v>
          </cell>
          <cell r="Y570">
            <v>1</v>
          </cell>
          <cell r="Z570">
            <v>1</v>
          </cell>
          <cell r="AA570">
            <v>1</v>
          </cell>
          <cell r="AB570">
            <v>1</v>
          </cell>
          <cell r="AC570">
            <v>1</v>
          </cell>
          <cell r="AD570">
            <v>1</v>
          </cell>
          <cell r="AE570">
            <v>1</v>
          </cell>
          <cell r="AF570">
            <v>1</v>
          </cell>
          <cell r="AG570">
            <v>1</v>
          </cell>
          <cell r="AH570">
            <v>1</v>
          </cell>
          <cell r="AI570">
            <v>1</v>
          </cell>
          <cell r="AJ570">
            <v>1</v>
          </cell>
          <cell r="AK570">
            <v>1</v>
          </cell>
          <cell r="AL570">
            <v>1</v>
          </cell>
          <cell r="AM570">
            <v>1</v>
          </cell>
          <cell r="AN570">
            <v>1</v>
          </cell>
          <cell r="AO570">
            <v>1</v>
          </cell>
          <cell r="AP570">
            <v>1</v>
          </cell>
          <cell r="AQ570">
            <v>1</v>
          </cell>
          <cell r="AR570">
            <v>1</v>
          </cell>
          <cell r="AS570">
            <v>1</v>
          </cell>
          <cell r="AT570">
            <v>1</v>
          </cell>
          <cell r="AU570">
            <v>1</v>
          </cell>
          <cell r="AV570">
            <v>1</v>
          </cell>
          <cell r="AW570">
            <v>1</v>
          </cell>
          <cell r="AX570">
            <v>1</v>
          </cell>
          <cell r="AY570">
            <v>1</v>
          </cell>
        </row>
        <row r="571">
          <cell r="A571" t="str">
            <v>xstore_solid  + xbiogas_solid  &lt;= 1</v>
          </cell>
          <cell r="C571" t="str">
            <v>Solid stored proportion + biogas proportion &lt;= 15</v>
          </cell>
          <cell r="D571" t="str">
            <v>-</v>
          </cell>
          <cell r="E571" t="str">
            <v>Other poultry (ducks)</v>
          </cell>
          <cell r="F571" t="str">
            <v>Fraction</v>
          </cell>
          <cell r="G571" t="str">
            <v>-</v>
          </cell>
          <cell r="H571" t="str">
            <v>-</v>
          </cell>
          <cell r="I571" t="str">
            <v>OK</v>
          </cell>
          <cell r="K571">
            <v>1</v>
          </cell>
          <cell r="L571">
            <v>1</v>
          </cell>
          <cell r="M571">
            <v>1</v>
          </cell>
          <cell r="N571">
            <v>1</v>
          </cell>
          <cell r="O571">
            <v>1</v>
          </cell>
          <cell r="P571">
            <v>1</v>
          </cell>
          <cell r="Q571">
            <v>1</v>
          </cell>
          <cell r="R571">
            <v>1</v>
          </cell>
          <cell r="S571">
            <v>1</v>
          </cell>
          <cell r="T571">
            <v>1</v>
          </cell>
          <cell r="U571">
            <v>1</v>
          </cell>
          <cell r="V571">
            <v>1</v>
          </cell>
          <cell r="W571">
            <v>1</v>
          </cell>
          <cell r="X571">
            <v>1</v>
          </cell>
          <cell r="Y571">
            <v>1</v>
          </cell>
          <cell r="Z571">
            <v>1</v>
          </cell>
          <cell r="AA571">
            <v>1</v>
          </cell>
          <cell r="AB571">
            <v>1</v>
          </cell>
          <cell r="AC571">
            <v>1</v>
          </cell>
          <cell r="AD571">
            <v>1</v>
          </cell>
          <cell r="AE571">
            <v>1</v>
          </cell>
          <cell r="AF571">
            <v>1</v>
          </cell>
          <cell r="AG571">
            <v>1</v>
          </cell>
          <cell r="AH571">
            <v>1</v>
          </cell>
          <cell r="AI571">
            <v>1</v>
          </cell>
          <cell r="AJ571">
            <v>1</v>
          </cell>
          <cell r="AK571">
            <v>1</v>
          </cell>
          <cell r="AL571">
            <v>1</v>
          </cell>
          <cell r="AM571">
            <v>1</v>
          </cell>
          <cell r="AN571">
            <v>1</v>
          </cell>
          <cell r="AO571">
            <v>1</v>
          </cell>
          <cell r="AP571">
            <v>1</v>
          </cell>
          <cell r="AQ571">
            <v>1</v>
          </cell>
          <cell r="AR571">
            <v>1</v>
          </cell>
          <cell r="AS571">
            <v>1</v>
          </cell>
          <cell r="AT571">
            <v>1</v>
          </cell>
          <cell r="AU571">
            <v>1</v>
          </cell>
          <cell r="AV571">
            <v>1</v>
          </cell>
          <cell r="AW571">
            <v>1</v>
          </cell>
          <cell r="AX571">
            <v>1</v>
          </cell>
          <cell r="AY571">
            <v>1</v>
          </cell>
        </row>
        <row r="572">
          <cell r="A572" t="str">
            <v>xstore_solid  + xbiogas_solid  &lt;= 1</v>
          </cell>
          <cell r="C572" t="str">
            <v>Solid stored proportion + biogas proportion &lt;= 16</v>
          </cell>
          <cell r="D572" t="str">
            <v>-</v>
          </cell>
          <cell r="E572" t="str">
            <v>Other poultry (geese)</v>
          </cell>
          <cell r="F572" t="str">
            <v>Fraction</v>
          </cell>
          <cell r="G572" t="str">
            <v>-</v>
          </cell>
          <cell r="H572" t="str">
            <v>-</v>
          </cell>
          <cell r="I572" t="str">
            <v>OK</v>
          </cell>
          <cell r="K572">
            <v>1</v>
          </cell>
          <cell r="L572">
            <v>1</v>
          </cell>
          <cell r="M572">
            <v>1</v>
          </cell>
          <cell r="N572">
            <v>1</v>
          </cell>
          <cell r="O572">
            <v>1</v>
          </cell>
          <cell r="P572">
            <v>1</v>
          </cell>
          <cell r="Q572">
            <v>1</v>
          </cell>
          <cell r="R572">
            <v>1</v>
          </cell>
          <cell r="S572">
            <v>1</v>
          </cell>
          <cell r="T572">
            <v>1</v>
          </cell>
          <cell r="U572">
            <v>1</v>
          </cell>
          <cell r="V572">
            <v>1</v>
          </cell>
          <cell r="W572">
            <v>1</v>
          </cell>
          <cell r="X572">
            <v>1</v>
          </cell>
          <cell r="Y572">
            <v>1</v>
          </cell>
          <cell r="Z572">
            <v>1</v>
          </cell>
          <cell r="AA572">
            <v>1</v>
          </cell>
          <cell r="AB572">
            <v>1</v>
          </cell>
          <cell r="AC572">
            <v>1</v>
          </cell>
          <cell r="AD572">
            <v>1</v>
          </cell>
          <cell r="AE572">
            <v>1</v>
          </cell>
          <cell r="AF572">
            <v>1</v>
          </cell>
          <cell r="AG572">
            <v>1</v>
          </cell>
          <cell r="AH572">
            <v>1</v>
          </cell>
          <cell r="AI572">
            <v>1</v>
          </cell>
          <cell r="AJ572">
            <v>1</v>
          </cell>
          <cell r="AK572">
            <v>1</v>
          </cell>
          <cell r="AL572">
            <v>1</v>
          </cell>
          <cell r="AM572">
            <v>1</v>
          </cell>
          <cell r="AN572">
            <v>1</v>
          </cell>
          <cell r="AO572">
            <v>1</v>
          </cell>
          <cell r="AP572">
            <v>1</v>
          </cell>
          <cell r="AQ572">
            <v>1</v>
          </cell>
          <cell r="AR572">
            <v>1</v>
          </cell>
          <cell r="AS572">
            <v>1</v>
          </cell>
          <cell r="AT572">
            <v>1</v>
          </cell>
          <cell r="AU572">
            <v>1</v>
          </cell>
          <cell r="AV572">
            <v>1</v>
          </cell>
          <cell r="AW572">
            <v>1</v>
          </cell>
          <cell r="AX572">
            <v>1</v>
          </cell>
          <cell r="AY572">
            <v>1</v>
          </cell>
        </row>
        <row r="573">
          <cell r="A573" t="str">
            <v>xstore_solid  + xbiogas_solid  &lt;= 1</v>
          </cell>
          <cell r="C573" t="str">
            <v>Solid stored proportion + biogas proportion &lt;= 17</v>
          </cell>
          <cell r="D573" t="str">
            <v>-</v>
          </cell>
          <cell r="E573" t="str">
            <v>Other animals (fur animals)</v>
          </cell>
          <cell r="F573" t="str">
            <v>Fraction</v>
          </cell>
          <cell r="G573" t="str">
            <v>-</v>
          </cell>
          <cell r="H573" t="str">
            <v>-</v>
          </cell>
          <cell r="I573" t="str">
            <v>OK</v>
          </cell>
          <cell r="K573">
            <v>1</v>
          </cell>
          <cell r="L573">
            <v>1</v>
          </cell>
          <cell r="M573">
            <v>1</v>
          </cell>
          <cell r="N573">
            <v>1</v>
          </cell>
          <cell r="O573">
            <v>1</v>
          </cell>
          <cell r="P573">
            <v>1</v>
          </cell>
          <cell r="Q573">
            <v>1</v>
          </cell>
          <cell r="R573">
            <v>1</v>
          </cell>
          <cell r="S573">
            <v>1</v>
          </cell>
          <cell r="T573">
            <v>1</v>
          </cell>
          <cell r="U573">
            <v>1</v>
          </cell>
          <cell r="V573">
            <v>1</v>
          </cell>
          <cell r="W573">
            <v>1</v>
          </cell>
          <cell r="X573">
            <v>1</v>
          </cell>
          <cell r="Y573">
            <v>1</v>
          </cell>
          <cell r="Z573">
            <v>1</v>
          </cell>
          <cell r="AA573">
            <v>1</v>
          </cell>
          <cell r="AB573">
            <v>1</v>
          </cell>
          <cell r="AC573">
            <v>1</v>
          </cell>
          <cell r="AD573">
            <v>1</v>
          </cell>
          <cell r="AE573">
            <v>1</v>
          </cell>
          <cell r="AF573">
            <v>1</v>
          </cell>
          <cell r="AG573">
            <v>1</v>
          </cell>
          <cell r="AH573">
            <v>1</v>
          </cell>
          <cell r="AI573">
            <v>1</v>
          </cell>
          <cell r="AJ573">
            <v>1</v>
          </cell>
          <cell r="AK573">
            <v>1</v>
          </cell>
          <cell r="AL573">
            <v>1</v>
          </cell>
          <cell r="AM573">
            <v>1</v>
          </cell>
          <cell r="AN573">
            <v>1</v>
          </cell>
          <cell r="AO573">
            <v>1</v>
          </cell>
          <cell r="AP573">
            <v>1</v>
          </cell>
          <cell r="AQ573">
            <v>1</v>
          </cell>
          <cell r="AR573">
            <v>1</v>
          </cell>
          <cell r="AS573">
            <v>1</v>
          </cell>
          <cell r="AT573">
            <v>1</v>
          </cell>
          <cell r="AU573">
            <v>1</v>
          </cell>
          <cell r="AV573">
            <v>1</v>
          </cell>
          <cell r="AW573">
            <v>1</v>
          </cell>
          <cell r="AX573">
            <v>1</v>
          </cell>
          <cell r="AY573">
            <v>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
          <cell r="A1" t="str">
            <v>Default Parameters</v>
          </cell>
        </row>
        <row r="3">
          <cell r="A3" t="str">
            <v>Lookup</v>
          </cell>
          <cell r="B3" t="str">
            <v>NFR Code</v>
          </cell>
          <cell r="C3" t="str">
            <v>Activity</v>
          </cell>
          <cell r="D3" t="str">
            <v>Pollutant</v>
          </cell>
          <cell r="E3" t="str">
            <v>#Activity/ livestock category</v>
          </cell>
          <cell r="F3" t="str">
            <v>Units</v>
          </cell>
          <cell r="G3" t="str">
            <v>Region</v>
          </cell>
          <cell r="H3" t="str">
            <v>Data source</v>
          </cell>
          <cell r="I3" t="str">
            <v>Notes</v>
          </cell>
          <cell r="J3">
            <v>1990</v>
          </cell>
          <cell r="K3">
            <v>1991</v>
          </cell>
          <cell r="L3">
            <v>1992</v>
          </cell>
          <cell r="M3">
            <v>1993</v>
          </cell>
          <cell r="N3">
            <v>1994</v>
          </cell>
          <cell r="O3">
            <v>1995</v>
          </cell>
          <cell r="P3">
            <v>1996</v>
          </cell>
          <cell r="Q3">
            <v>1997</v>
          </cell>
          <cell r="R3">
            <v>1998</v>
          </cell>
          <cell r="S3">
            <v>1999</v>
          </cell>
          <cell r="T3">
            <v>2000</v>
          </cell>
          <cell r="U3">
            <v>2001</v>
          </cell>
          <cell r="V3">
            <v>2002</v>
          </cell>
          <cell r="W3">
            <v>2003</v>
          </cell>
          <cell r="X3">
            <v>2004</v>
          </cell>
          <cell r="Y3">
            <v>2005</v>
          </cell>
          <cell r="Z3">
            <v>2006</v>
          </cell>
          <cell r="AA3">
            <v>2007</v>
          </cell>
          <cell r="AB3">
            <v>2008</v>
          </cell>
          <cell r="AC3">
            <v>2009</v>
          </cell>
          <cell r="AD3">
            <v>2010</v>
          </cell>
          <cell r="AE3">
            <v>2011</v>
          </cell>
          <cell r="AF3">
            <v>2012</v>
          </cell>
          <cell r="AG3">
            <v>2013</v>
          </cell>
          <cell r="AH3">
            <v>2014</v>
          </cell>
          <cell r="AI3">
            <v>2015</v>
          </cell>
          <cell r="AJ3">
            <v>2016</v>
          </cell>
          <cell r="AK3">
            <v>2017</v>
          </cell>
          <cell r="AL3">
            <v>2018</v>
          </cell>
          <cell r="AM3">
            <v>2019</v>
          </cell>
          <cell r="AN3">
            <v>2020</v>
          </cell>
          <cell r="AO3">
            <v>2021</v>
          </cell>
          <cell r="AP3">
            <v>2022</v>
          </cell>
          <cell r="AQ3">
            <v>2023</v>
          </cell>
          <cell r="AR3">
            <v>2024</v>
          </cell>
          <cell r="AS3">
            <v>2025</v>
          </cell>
          <cell r="AT3">
            <v>2026</v>
          </cell>
          <cell r="AU3">
            <v>2027</v>
          </cell>
          <cell r="AV3">
            <v>2028</v>
          </cell>
          <cell r="AW3">
            <v>2029</v>
          </cell>
          <cell r="AX3">
            <v>2030</v>
          </cell>
        </row>
        <row r="4">
          <cell r="A4" t="str">
            <v>% excreta on yards</v>
          </cell>
        </row>
        <row r="5">
          <cell r="A5" t="str">
            <v>Prop excreta on yards_Dairy cattle</v>
          </cell>
        </row>
        <row r="6">
          <cell r="A6" t="str">
            <v>Prop excreta on yards_Non-dairy cattle</v>
          </cell>
        </row>
        <row r="7">
          <cell r="A7" t="str">
            <v>Prop excreta on yards_Non-dairy cattle (calves)</v>
          </cell>
        </row>
        <row r="8">
          <cell r="A8" t="str">
            <v>Prop excreta on yards_Sheep</v>
          </cell>
        </row>
        <row r="9">
          <cell r="A9" t="str">
            <v>Prop excreta on yards_Swine (finishing pigs)</v>
          </cell>
        </row>
        <row r="10">
          <cell r="A10" t="str">
            <v>Prop excreta on yards_Swine (sows)</v>
          </cell>
        </row>
        <row r="11">
          <cell r="A11" t="str">
            <v>Prop excreta on yards_Buffalo</v>
          </cell>
        </row>
        <row r="12">
          <cell r="A12" t="str">
            <v>Prop excreta on yards_Goats</v>
          </cell>
        </row>
        <row r="13">
          <cell r="A13" t="str">
            <v>Prop excreta on yards_Horses</v>
          </cell>
        </row>
        <row r="14">
          <cell r="A14" t="str">
            <v>Prop excreta on yards_Mules and asses</v>
          </cell>
        </row>
        <row r="15">
          <cell r="A15" t="str">
            <v>Prop excreta on yards_Laying hens</v>
          </cell>
        </row>
        <row r="16">
          <cell r="A16" t="str">
            <v>Prop excreta on yards_Broilers</v>
          </cell>
        </row>
        <row r="17">
          <cell r="A17" t="str">
            <v>Prop excreta on yards_Turkeys</v>
          </cell>
        </row>
        <row r="18">
          <cell r="A18" t="str">
            <v>Prop excreta on yards_Other poultry (ducks)</v>
          </cell>
        </row>
        <row r="19">
          <cell r="A19" t="str">
            <v>Prop excreta on yards_Other poultry (geese)</v>
          </cell>
        </row>
        <row r="20">
          <cell r="A20" t="str">
            <v>Prop excreta on yards_Other animals (fur animals)</v>
          </cell>
        </row>
        <row r="21">
          <cell r="A21" t="str">
            <v>Animal weight</v>
          </cell>
        </row>
        <row r="22">
          <cell r="A22" t="str">
            <v>Animal Weight_Dairy cattle_Western Europe</v>
          </cell>
        </row>
        <row r="23">
          <cell r="A23" t="str">
            <v>Animal Weight_Non-dairy cattle_Western Europe</v>
          </cell>
        </row>
        <row r="24">
          <cell r="A24" t="str">
            <v>Animal Weight_Non-dairy cattle (calves)_Western Europe</v>
          </cell>
        </row>
        <row r="25">
          <cell r="A25" t="str">
            <v>Animal Weight_Sheep_Western Europe</v>
          </cell>
        </row>
        <row r="26">
          <cell r="A26" t="str">
            <v>Animal Weight_Swine (finishing pigs)_Western Europe</v>
          </cell>
        </row>
        <row r="27">
          <cell r="A27" t="str">
            <v>Animal Weight_Swine (sows)_Western Europe</v>
          </cell>
        </row>
        <row r="28">
          <cell r="A28" t="str">
            <v>Animal Weight_Buffalo_Western Europe</v>
          </cell>
        </row>
        <row r="29">
          <cell r="A29" t="str">
            <v>Animal Weight_Goats_Western Europe</v>
          </cell>
        </row>
        <row r="30">
          <cell r="A30" t="str">
            <v>Animal Weight_Horses_Western Europe</v>
          </cell>
        </row>
        <row r="31">
          <cell r="A31" t="str">
            <v>Animal Weight_Mules and asses_Western Europe</v>
          </cell>
        </row>
        <row r="32">
          <cell r="A32" t="str">
            <v>Animal Weight_Laying hens_Western Europe</v>
          </cell>
        </row>
        <row r="33">
          <cell r="A33" t="str">
            <v>Animal Weight_Broilers_Western Europe</v>
          </cell>
        </row>
        <row r="34">
          <cell r="A34" t="str">
            <v>Animal Weight_Turkeys_Western Europe</v>
          </cell>
        </row>
        <row r="35">
          <cell r="A35" t="str">
            <v>Animal Weight_Other poultry (ducks)_Western Europe</v>
          </cell>
        </row>
        <row r="36">
          <cell r="A36" t="str">
            <v>Animal Weight_Other poultry (geese)_Western Europe</v>
          </cell>
        </row>
        <row r="37">
          <cell r="A37" t="str">
            <v>Animal Weight_Other animals (fur animals)_Western Europe</v>
          </cell>
        </row>
        <row r="38">
          <cell r="A38" t="str">
            <v>Animal Weight_Dairy cattle_Eastern Europe</v>
          </cell>
        </row>
        <row r="39">
          <cell r="A39" t="str">
            <v>Animal Weight_Non-dairy cattle_Eastern Europe</v>
          </cell>
        </row>
        <row r="40">
          <cell r="A40" t="str">
            <v>Animal Weight_Non-dairy cattle (calves)_Eastern Europe</v>
          </cell>
        </row>
        <row r="41">
          <cell r="A41" t="str">
            <v>Animal Weight_Sheep_Eastern Europe</v>
          </cell>
        </row>
        <row r="42">
          <cell r="A42" t="str">
            <v>Animal Weight_Swine (finishing pigs)_Eastern Europe</v>
          </cell>
        </row>
        <row r="43">
          <cell r="A43" t="str">
            <v>Animal Weight_Swine (sows)_Eastern Europe</v>
          </cell>
        </row>
        <row r="44">
          <cell r="A44" t="str">
            <v>Animal Weight_Buffalo_Eastern Europe</v>
          </cell>
        </row>
        <row r="45">
          <cell r="A45" t="str">
            <v>Animal Weight_Goats_Eastern Europe</v>
          </cell>
        </row>
        <row r="46">
          <cell r="A46" t="str">
            <v>Animal Weight_Horses_Eastern Europe</v>
          </cell>
        </row>
        <row r="47">
          <cell r="A47" t="str">
            <v>Animal Weight_Mules and asses_Eastern Europe</v>
          </cell>
        </row>
        <row r="48">
          <cell r="A48" t="str">
            <v>Animal Weight_Laying hens_Eastern Europe</v>
          </cell>
        </row>
        <row r="49">
          <cell r="A49" t="str">
            <v>Animal Weight_Broilers_Eastern Europe</v>
          </cell>
        </row>
        <row r="50">
          <cell r="A50" t="str">
            <v>Animal Weight_Turkeys_Eastern Europe</v>
          </cell>
        </row>
        <row r="51">
          <cell r="A51" t="str">
            <v>Animal Weight_Other poultry (ducks)_Eastern Europe</v>
          </cell>
        </row>
        <row r="52">
          <cell r="A52" t="str">
            <v>Animal Weight_Other poultry (geese)_Eastern Europe</v>
          </cell>
        </row>
        <row r="53">
          <cell r="A53" t="str">
            <v>Animal Weight_Other animals (fur animals)_Eastern Europe</v>
          </cell>
        </row>
        <row r="54">
          <cell r="A54" t="str">
            <v>Nitrogen excretion by mass of animal</v>
          </cell>
        </row>
        <row r="55">
          <cell r="A55" t="str">
            <v>Nex_Dairy cattle_Western Europe</v>
          </cell>
        </row>
        <row r="56">
          <cell r="A56" t="str">
            <v>Nex_Non-dairy cattle_Western Europe</v>
          </cell>
        </row>
        <row r="57">
          <cell r="A57" t="str">
            <v>Nex_Non-dairy cattle (calves)_Western Europe</v>
          </cell>
        </row>
        <row r="58">
          <cell r="A58" t="str">
            <v>Nex_Sheep_Western Europe</v>
          </cell>
        </row>
        <row r="59">
          <cell r="A59" t="str">
            <v>Nex_Swine (finishing pigs)_Western Europe</v>
          </cell>
        </row>
        <row r="60">
          <cell r="A60" t="str">
            <v>Nex_Swine (sows)_Western Europe</v>
          </cell>
        </row>
        <row r="61">
          <cell r="A61" t="str">
            <v>Nex_Buffalo_Western Europe</v>
          </cell>
        </row>
        <row r="62">
          <cell r="A62" t="str">
            <v>Nex_Goats_Western Europe</v>
          </cell>
        </row>
        <row r="63">
          <cell r="A63" t="str">
            <v>Nex_Horses_Western Europe</v>
          </cell>
        </row>
        <row r="64">
          <cell r="A64" t="str">
            <v>Nex_Mules and asses_Western Europe</v>
          </cell>
        </row>
        <row r="65">
          <cell r="A65" t="str">
            <v>Nex_Laying hens_Western Europe</v>
          </cell>
        </row>
        <row r="66">
          <cell r="A66" t="str">
            <v>Nex_Broilers_Western Europe</v>
          </cell>
        </row>
        <row r="67">
          <cell r="A67" t="str">
            <v>Nex_Turkeys_Western Europe</v>
          </cell>
        </row>
        <row r="68">
          <cell r="A68" t="str">
            <v>Nex_Other poultry (ducks)_Western Europe</v>
          </cell>
        </row>
        <row r="69">
          <cell r="A69" t="str">
            <v>Nex_Other poultry (geese)_Western Europe</v>
          </cell>
        </row>
        <row r="70">
          <cell r="A70" t="str">
            <v>Nex_Other animals (fur animals)_Western Europe</v>
          </cell>
        </row>
        <row r="71">
          <cell r="A71" t="str">
            <v>Nex_Dairy cattle_Eastern Europe</v>
          </cell>
        </row>
        <row r="72">
          <cell r="A72" t="str">
            <v>Nex_Non-dairy cattle_Eastern Europe</v>
          </cell>
        </row>
        <row r="73">
          <cell r="A73" t="str">
            <v>Nex_Non-dairy cattle (calves)_Eastern Europe</v>
          </cell>
        </row>
        <row r="74">
          <cell r="A74" t="str">
            <v>Nex_Sheep_Eastern Europe</v>
          </cell>
        </row>
        <row r="75">
          <cell r="A75" t="str">
            <v>Nex_Swine (finishing pigs)_Eastern Europe</v>
          </cell>
        </row>
        <row r="76">
          <cell r="A76" t="str">
            <v>Nex_Swine (sows)_Eastern Europe</v>
          </cell>
        </row>
        <row r="77">
          <cell r="A77" t="str">
            <v>Nex_Buffalo_Eastern Europe</v>
          </cell>
        </row>
        <row r="78">
          <cell r="A78" t="str">
            <v>Nex_Goats_Eastern Europe</v>
          </cell>
        </row>
        <row r="79">
          <cell r="A79" t="str">
            <v>Nex_Horses_Eastern Europe</v>
          </cell>
        </row>
        <row r="80">
          <cell r="A80" t="str">
            <v>Nex_Mules and asses_Eastern Europe</v>
          </cell>
        </row>
        <row r="81">
          <cell r="A81" t="str">
            <v>Nex_Laying hens_Eastern Europe</v>
          </cell>
        </row>
        <row r="82">
          <cell r="A82" t="str">
            <v>Nex_Broilers_Eastern Europe</v>
          </cell>
        </row>
        <row r="83">
          <cell r="A83" t="str">
            <v>Nex_Turkeys_Eastern Europe</v>
          </cell>
        </row>
        <row r="84">
          <cell r="A84" t="str">
            <v>Nex_Other poultry (ducks)_Eastern Europe</v>
          </cell>
        </row>
        <row r="85">
          <cell r="A85" t="str">
            <v>Nex_Other poultry (geese)_Eastern Europe</v>
          </cell>
        </row>
        <row r="86">
          <cell r="A86" t="str">
            <v>Nex_Other animals (fur animals)_Eastern Europe</v>
          </cell>
        </row>
        <row r="87">
          <cell r="A87" t="str">
            <v>Housed period</v>
          </cell>
        </row>
        <row r="88">
          <cell r="A88" t="str">
            <v>Housed period_Dairy cattle</v>
          </cell>
        </row>
        <row r="89">
          <cell r="A89" t="str">
            <v>Housed period_Non-dairy cattle</v>
          </cell>
        </row>
        <row r="90">
          <cell r="A90" t="str">
            <v>Housed period_Non-dairy cattle (calves)</v>
          </cell>
        </row>
        <row r="91">
          <cell r="A91" t="str">
            <v>Housed period_Sheep</v>
          </cell>
        </row>
        <row r="92">
          <cell r="A92" t="str">
            <v>Housed period_Swine (finishing pigs)</v>
          </cell>
        </row>
        <row r="93">
          <cell r="A93" t="str">
            <v>Housed period_Swine (sows)</v>
          </cell>
        </row>
        <row r="94">
          <cell r="A94" t="str">
            <v>Housed period_Buffalo</v>
          </cell>
        </row>
        <row r="95">
          <cell r="A95" t="str">
            <v>Housed period_Goats</v>
          </cell>
        </row>
        <row r="96">
          <cell r="A96" t="str">
            <v>Housed period_Horses</v>
          </cell>
        </row>
        <row r="97">
          <cell r="A97" t="str">
            <v>Housed period_Mules and asses</v>
          </cell>
        </row>
        <row r="98">
          <cell r="A98" t="str">
            <v>Housed period_Laying hens</v>
          </cell>
        </row>
        <row r="99">
          <cell r="A99" t="str">
            <v>Housed period_Broilers</v>
          </cell>
        </row>
        <row r="100">
          <cell r="A100" t="str">
            <v>Housed period_Turkeys</v>
          </cell>
        </row>
        <row r="101">
          <cell r="A101" t="str">
            <v>Housed period_Other poultry (ducks)</v>
          </cell>
        </row>
        <row r="102">
          <cell r="A102" t="str">
            <v>Housed period_Other poultry (geese)</v>
          </cell>
        </row>
        <row r="103">
          <cell r="A103" t="str">
            <v>Housed period_Other animals (fur animals)</v>
          </cell>
        </row>
        <row r="104">
          <cell r="A104" t="str">
            <v>Proportion of N excreted as TAN</v>
          </cell>
        </row>
        <row r="105">
          <cell r="A105" t="str">
            <v>Proportion of N excreted as TAN_Dairy cattle</v>
          </cell>
        </row>
        <row r="106">
          <cell r="A106" t="str">
            <v>Proportion of N excreted as TAN_Non-dairy cattle</v>
          </cell>
        </row>
        <row r="107">
          <cell r="A107" t="str">
            <v>Proportion of N excreted as TAN_Non-dairy cattle (calves)</v>
          </cell>
        </row>
        <row r="108">
          <cell r="A108" t="str">
            <v>Proportion of N excreted as TAN_Sheep</v>
          </cell>
        </row>
        <row r="109">
          <cell r="A109" t="str">
            <v>Proportion of N excreted as TAN_Swine (finishing pigs)</v>
          </cell>
        </row>
        <row r="110">
          <cell r="A110" t="str">
            <v>Proportion of N excreted as TAN_Swine (sows)</v>
          </cell>
        </row>
        <row r="111">
          <cell r="A111" t="str">
            <v>Proportion of N excreted as TAN_Buffalo</v>
          </cell>
        </row>
        <row r="112">
          <cell r="A112" t="str">
            <v>Proportion of N excreted as TAN_Goats</v>
          </cell>
        </row>
        <row r="113">
          <cell r="A113" t="str">
            <v>Proportion of N excreted as TAN_Horses</v>
          </cell>
        </row>
        <row r="114">
          <cell r="A114" t="str">
            <v>Proportion of N excreted as TAN_Mules and asses</v>
          </cell>
        </row>
        <row r="115">
          <cell r="A115" t="str">
            <v>Proportion of N excreted as TAN_Laying hens</v>
          </cell>
        </row>
        <row r="116">
          <cell r="A116" t="str">
            <v>Proportion of N excreted as TAN_Broilers</v>
          </cell>
        </row>
        <row r="117">
          <cell r="A117" t="str">
            <v>Proportion of N excreted as TAN_Turkeys</v>
          </cell>
        </row>
        <row r="118">
          <cell r="A118" t="str">
            <v>Proportion of N excreted as TAN_Other poultry (ducks)</v>
          </cell>
        </row>
        <row r="119">
          <cell r="A119" t="str">
            <v>Proportion of N excreted as TAN_Other poultry (geese)</v>
          </cell>
        </row>
        <row r="120">
          <cell r="A120" t="str">
            <v>Proportion of N excreted as TAN_Other animals (fur animals)</v>
          </cell>
        </row>
        <row r="121">
          <cell r="A121" t="str">
            <v>Annual straw use in litter-based manure management systems</v>
          </cell>
        </row>
        <row r="122">
          <cell r="A122" t="str">
            <v>Straw_Dairy cattle</v>
          </cell>
        </row>
        <row r="123">
          <cell r="A123" t="str">
            <v>Straw_Non-dairy cattle</v>
          </cell>
        </row>
        <row r="124">
          <cell r="A124" t="str">
            <v>Straw_Non-dairy cattle (calves)</v>
          </cell>
        </row>
        <row r="125">
          <cell r="A125" t="str">
            <v>Straw_Sheep</v>
          </cell>
        </row>
        <row r="126">
          <cell r="A126" t="str">
            <v>Straw_Swine (finishing pigs)</v>
          </cell>
        </row>
        <row r="127">
          <cell r="A127" t="str">
            <v>Straw_Swine (sows)</v>
          </cell>
        </row>
        <row r="128">
          <cell r="A128" t="str">
            <v>Straw_Buffalo</v>
          </cell>
        </row>
        <row r="129">
          <cell r="A129" t="str">
            <v>Straw_Goats</v>
          </cell>
        </row>
        <row r="130">
          <cell r="A130" t="str">
            <v>Straw_Horses</v>
          </cell>
        </row>
        <row r="131">
          <cell r="A131" t="str">
            <v>Straw_Mules and asses</v>
          </cell>
        </row>
        <row r="132">
          <cell r="A132" t="str">
            <v>Straw_Laying hens</v>
          </cell>
        </row>
        <row r="133">
          <cell r="A133" t="str">
            <v>Straw_Broilers</v>
          </cell>
        </row>
        <row r="134">
          <cell r="A134" t="str">
            <v>Straw_Turkeys</v>
          </cell>
        </row>
        <row r="135">
          <cell r="A135" t="str">
            <v>Straw_Other poultry (ducks)</v>
          </cell>
        </row>
        <row r="136">
          <cell r="A136" t="str">
            <v>Straw_Other poultry (geese)</v>
          </cell>
        </row>
        <row r="137">
          <cell r="A137" t="str">
            <v>Straw_Other animals (fur animals)</v>
          </cell>
        </row>
        <row r="138">
          <cell r="A138" t="str">
            <v>N content of straw</v>
          </cell>
        </row>
        <row r="139">
          <cell r="A139" t="str">
            <v>N_added_in_straw_Dairy cattle</v>
          </cell>
        </row>
        <row r="140">
          <cell r="A140" t="str">
            <v>N_added_in_straw_Non-dairy cattle</v>
          </cell>
        </row>
        <row r="141">
          <cell r="A141" t="str">
            <v>N_added_in_straw_Non-dairy cattle (calves)</v>
          </cell>
        </row>
        <row r="142">
          <cell r="A142" t="str">
            <v>N_added_in_straw_Sheep</v>
          </cell>
        </row>
        <row r="143">
          <cell r="A143" t="str">
            <v>N_added_in_straw_Swine (finishing pigs)</v>
          </cell>
        </row>
        <row r="144">
          <cell r="A144" t="str">
            <v>N_added_in_straw_Swine (sows)</v>
          </cell>
        </row>
        <row r="145">
          <cell r="A145" t="str">
            <v>N_added_in_straw_Buffalo</v>
          </cell>
        </row>
        <row r="146">
          <cell r="A146" t="str">
            <v>N_added_in_straw_Goats</v>
          </cell>
        </row>
        <row r="147">
          <cell r="A147" t="str">
            <v>N_added_in_straw_Horses</v>
          </cell>
        </row>
        <row r="148">
          <cell r="A148" t="str">
            <v>N_added_in_straw_Mules and asses</v>
          </cell>
        </row>
        <row r="149">
          <cell r="A149" t="str">
            <v>N_added_in_straw_Laying hens</v>
          </cell>
        </row>
        <row r="150">
          <cell r="A150" t="str">
            <v>N_added_in_straw_Broilers</v>
          </cell>
        </row>
        <row r="151">
          <cell r="A151" t="str">
            <v>N_added_in_straw_Turkeys</v>
          </cell>
        </row>
        <row r="152">
          <cell r="A152" t="str">
            <v>N_added_in_straw_Other poultry (ducks)</v>
          </cell>
        </row>
        <row r="153">
          <cell r="A153" t="str">
            <v>N_added_in_straw_Other poultry (geese)</v>
          </cell>
        </row>
        <row r="154">
          <cell r="A154" t="str">
            <v>N_added_in_straw_Other animals (fur animals)</v>
          </cell>
        </row>
        <row r="155">
          <cell r="A155" t="str">
            <v>EF NH3 house, slurry</v>
          </cell>
        </row>
        <row r="156">
          <cell r="A156" t="str">
            <v>EF_NH3_house_slurry_Dairy cattle</v>
          </cell>
        </row>
        <row r="157">
          <cell r="A157" t="str">
            <v>EF_NH3_house_slurry_Dairy cattle_tied housing</v>
          </cell>
        </row>
        <row r="158">
          <cell r="A158" t="str">
            <v>EF_NH3_house_slurry_Non-dairy cattle</v>
          </cell>
        </row>
        <row r="159">
          <cell r="A159" t="str">
            <v>EF_NH3_house_slurry_Non-dairy cattle (calves)</v>
          </cell>
        </row>
        <row r="160">
          <cell r="A160" t="str">
            <v>EF_NH3_house_slurry_Sheep</v>
          </cell>
        </row>
        <row r="161">
          <cell r="A161" t="str">
            <v>EF_NH3_house_slurry_Swine (finishing pigs)</v>
          </cell>
        </row>
        <row r="162">
          <cell r="A162" t="str">
            <v>EF_NH3_house_slurry_Swine (sows)</v>
          </cell>
        </row>
        <row r="163">
          <cell r="A163" t="str">
            <v>EF_NH3_house_slurry_Buffalo</v>
          </cell>
        </row>
        <row r="164">
          <cell r="A164" t="str">
            <v>EF_NH3_house_slurry_Goats</v>
          </cell>
        </row>
        <row r="165">
          <cell r="A165" t="str">
            <v>EF_NH3_house_slurry_Horses</v>
          </cell>
        </row>
        <row r="166">
          <cell r="A166" t="str">
            <v>EF_NH3_house_slurry_Mules and asses</v>
          </cell>
        </row>
        <row r="167">
          <cell r="A167" t="str">
            <v>EF_NH3_house_slurry_Laying hens</v>
          </cell>
        </row>
        <row r="168">
          <cell r="A168" t="str">
            <v>EF_NH3_house_slurry_Broilers</v>
          </cell>
        </row>
        <row r="169">
          <cell r="A169" t="str">
            <v>EF_NH3_house_slurry_Turkeys</v>
          </cell>
        </row>
        <row r="170">
          <cell r="A170" t="str">
            <v>EF_NH3_house_slurry_Other poultry (ducks)</v>
          </cell>
        </row>
        <row r="171">
          <cell r="A171" t="str">
            <v>EF_NH3_house_slurry_Other poultry (geese)</v>
          </cell>
        </row>
        <row r="172">
          <cell r="A172" t="str">
            <v>EF_NH3_house_slurry_Other animals (fur animals)</v>
          </cell>
        </row>
        <row r="173">
          <cell r="A173" t="str">
            <v>EF NH3 house, solid</v>
          </cell>
        </row>
        <row r="174">
          <cell r="A174" t="str">
            <v>EF_NH3_house_solid_Dairy cattle</v>
          </cell>
        </row>
        <row r="175">
          <cell r="A175" t="str">
            <v>EF_NH3_house_solid_Dairy cattle_tied housing</v>
          </cell>
        </row>
        <row r="176">
          <cell r="A176" t="str">
            <v>EF_NH3_house_solid_Non-dairy cattle</v>
          </cell>
        </row>
        <row r="177">
          <cell r="A177" t="str">
            <v>EF_NH3_house_solid_Non-dairy cattle (calves)</v>
          </cell>
        </row>
        <row r="178">
          <cell r="A178" t="str">
            <v>EF_NH3_house_solid_Sheep</v>
          </cell>
        </row>
        <row r="179">
          <cell r="A179" t="str">
            <v>EF_NH3_house_solid_Swine (finishing pigs)</v>
          </cell>
        </row>
        <row r="180">
          <cell r="A180" t="str">
            <v>EF_NH3_house_solid_Swine (sows)</v>
          </cell>
        </row>
        <row r="181">
          <cell r="A181" t="str">
            <v>EF_NH3_house_solid_Buffalo</v>
          </cell>
        </row>
        <row r="182">
          <cell r="A182" t="str">
            <v>EF_NH3_house_solid_Goats</v>
          </cell>
        </row>
        <row r="183">
          <cell r="A183" t="str">
            <v>EF_NH3_house_solid_Horses</v>
          </cell>
        </row>
        <row r="184">
          <cell r="A184" t="str">
            <v>EF_NH3_house_solid_Mules and asses</v>
          </cell>
        </row>
        <row r="185">
          <cell r="A185" t="str">
            <v>EF_NH3_house_solid_Laying hens</v>
          </cell>
        </row>
        <row r="186">
          <cell r="A186" t="str">
            <v>EF_NH3_house_solid_Broilers</v>
          </cell>
        </row>
        <row r="187">
          <cell r="A187" t="str">
            <v>EF_NH3_house_solid_Turkeys</v>
          </cell>
        </row>
        <row r="188">
          <cell r="A188" t="str">
            <v>EF_NH3_house_solid_Other poultry (ducks)</v>
          </cell>
        </row>
        <row r="189">
          <cell r="A189" t="str">
            <v>EF_NH3_house_solid_Other poultry (geese)</v>
          </cell>
        </row>
        <row r="190">
          <cell r="A190" t="str">
            <v>EF_NH3_house_solid_Other animals (fur animals)</v>
          </cell>
        </row>
        <row r="191">
          <cell r="A191" t="str">
            <v>EF NH3 yard</v>
          </cell>
        </row>
        <row r="192">
          <cell r="A192" t="str">
            <v>EF_NH3_yard_Dairy cattle</v>
          </cell>
        </row>
        <row r="193">
          <cell r="A193" t="str">
            <v>EF_NH3_yard_Non-dairy cattle</v>
          </cell>
        </row>
        <row r="194">
          <cell r="A194" t="str">
            <v>EF_NH3_yard_Non-dairy cattle (calves)</v>
          </cell>
        </row>
        <row r="195">
          <cell r="A195" t="str">
            <v>EF_NH3_yard_Sheep</v>
          </cell>
        </row>
        <row r="196">
          <cell r="A196" t="str">
            <v>EF_NH3_yard_Swine (finishing pigs)</v>
          </cell>
        </row>
        <row r="197">
          <cell r="A197" t="str">
            <v>EF_NH3_yard_Swine (sows)</v>
          </cell>
        </row>
        <row r="198">
          <cell r="A198" t="str">
            <v>EF_NH3_yard_Buffalo</v>
          </cell>
        </row>
        <row r="199">
          <cell r="A199" t="str">
            <v>EF_NH3_yard_Goats</v>
          </cell>
        </row>
        <row r="200">
          <cell r="A200" t="str">
            <v>EF_NH3_yard_Horses</v>
          </cell>
        </row>
        <row r="201">
          <cell r="A201" t="str">
            <v>EF_NH3_yard_Mules and asses</v>
          </cell>
        </row>
        <row r="202">
          <cell r="A202" t="str">
            <v>EF_NH3_yard_Laying hens</v>
          </cell>
        </row>
        <row r="203">
          <cell r="A203" t="str">
            <v>EF_NH3_yard_Broilers</v>
          </cell>
        </row>
        <row r="204">
          <cell r="A204" t="str">
            <v>EF_NH3_yard_Turkeys</v>
          </cell>
        </row>
        <row r="205">
          <cell r="A205" t="str">
            <v>EF_NH3_yard_Other poultry (ducks)</v>
          </cell>
        </row>
        <row r="206">
          <cell r="A206" t="str">
            <v>EF_NH3_yard_Other poultry (geese)</v>
          </cell>
        </row>
        <row r="207">
          <cell r="A207" t="str">
            <v>EF_NH3_yard_Other animals (fur animals)</v>
          </cell>
        </row>
        <row r="208">
          <cell r="A208" t="str">
            <v>EF NH3 storage, slurry</v>
          </cell>
        </row>
        <row r="209">
          <cell r="A209" t="str">
            <v>EF_NH3_storage_slurry_Dairy cattle</v>
          </cell>
        </row>
        <row r="210">
          <cell r="A210" t="str">
            <v>EF_NH3_storage_slurry_Non-dairy cattle</v>
          </cell>
        </row>
        <row r="211">
          <cell r="A211" t="str">
            <v>EF_NH3_storage_slurry_Non-dairy cattle (calves)</v>
          </cell>
        </row>
        <row r="212">
          <cell r="A212" t="str">
            <v>EF_NH3_storage_slurry_Sheep</v>
          </cell>
        </row>
        <row r="213">
          <cell r="A213" t="str">
            <v>EF_NH3_storage_slurry_Swine (finishing pigs)</v>
          </cell>
        </row>
        <row r="214">
          <cell r="A214" t="str">
            <v>EF_NH3_storage_slurry_Swine (sows)</v>
          </cell>
        </row>
        <row r="215">
          <cell r="A215" t="str">
            <v>EF_NH3_storage_slurry_Buffalo</v>
          </cell>
        </row>
        <row r="216">
          <cell r="A216" t="str">
            <v>EF_NH3_storage_slurry_Goats</v>
          </cell>
        </row>
        <row r="217">
          <cell r="A217" t="str">
            <v>EF_NH3_storage_slurry_Horses</v>
          </cell>
        </row>
        <row r="218">
          <cell r="A218" t="str">
            <v>EF_NH3_storage_slurry_Mules and asses</v>
          </cell>
        </row>
        <row r="219">
          <cell r="A219" t="str">
            <v>EF_NH3_storage_slurry_Laying hens</v>
          </cell>
        </row>
        <row r="220">
          <cell r="A220" t="str">
            <v>EF_NH3_storage_slurry_Broilers</v>
          </cell>
        </row>
        <row r="221">
          <cell r="A221" t="str">
            <v>EF_NH3_storage_slurry_Turkeys</v>
          </cell>
        </row>
        <row r="222">
          <cell r="A222" t="str">
            <v>EF_NH3_storage_slurry_Other poultry (ducks)</v>
          </cell>
        </row>
        <row r="223">
          <cell r="A223" t="str">
            <v>EF_NH3_storage_slurry_Other poultry (geese)</v>
          </cell>
        </row>
        <row r="224">
          <cell r="A224" t="str">
            <v>EF_NH3_storage_slurry_Other animals (fur animals)</v>
          </cell>
        </row>
        <row r="225">
          <cell r="A225" t="str">
            <v>EF NH3 storage, solid</v>
          </cell>
        </row>
        <row r="226">
          <cell r="A226" t="str">
            <v>EF_NH3_storage_solid_Dairy cattle</v>
          </cell>
        </row>
        <row r="227">
          <cell r="A227" t="str">
            <v>EF_NH3_storage_solid_Non-dairy cattle</v>
          </cell>
        </row>
        <row r="228">
          <cell r="A228" t="str">
            <v>EF_NH3_storage_solid_Non-dairy cattle (calves)</v>
          </cell>
        </row>
        <row r="229">
          <cell r="A229" t="str">
            <v>EF_NH3_storage_solid_Sheep</v>
          </cell>
        </row>
        <row r="230">
          <cell r="A230" t="str">
            <v>EF_NH3_storage_solid_Swine (finishing pigs)</v>
          </cell>
        </row>
        <row r="231">
          <cell r="A231" t="str">
            <v>EF_NH3_storage_solid_Swine (sows)</v>
          </cell>
        </row>
        <row r="232">
          <cell r="A232" t="str">
            <v>EF_NH3_storage_solid_Buffalo</v>
          </cell>
        </row>
        <row r="233">
          <cell r="A233" t="str">
            <v>EF_NH3_storage_solid_Goats</v>
          </cell>
        </row>
        <row r="234">
          <cell r="A234" t="str">
            <v>EF_NH3_storage_solid_Horses</v>
          </cell>
        </row>
        <row r="235">
          <cell r="A235" t="str">
            <v>EF_NH3_storage_solid_Mules and asses</v>
          </cell>
        </row>
        <row r="236">
          <cell r="A236" t="str">
            <v>EF_NH3_storage_solid_Laying hens</v>
          </cell>
        </row>
        <row r="237">
          <cell r="A237" t="str">
            <v>EF_NH3_storage_solid_Broilers</v>
          </cell>
        </row>
        <row r="238">
          <cell r="A238" t="str">
            <v>EF_NH3_storage_solid_Turkeys</v>
          </cell>
        </row>
        <row r="239">
          <cell r="A239" t="str">
            <v>EF_NH3_storage_solid_Other poultry (ducks)</v>
          </cell>
        </row>
        <row r="240">
          <cell r="A240" t="str">
            <v>EF_NH3_storage_solid_Other poultry (geese)</v>
          </cell>
        </row>
        <row r="241">
          <cell r="A241" t="str">
            <v>EF_NH3_storage_solid_Other animals (fur animals)</v>
          </cell>
        </row>
        <row r="242">
          <cell r="A242" t="str">
            <v>EF NH3 application, slurry</v>
          </cell>
        </row>
        <row r="243">
          <cell r="A243" t="str">
            <v>EF_NH3_applic_slurry_Dairy cattle</v>
          </cell>
        </row>
        <row r="244">
          <cell r="A244" t="str">
            <v>EF_NH3_applic_slurry_Non-dairy cattle</v>
          </cell>
        </row>
        <row r="245">
          <cell r="A245" t="str">
            <v>EF_NH3_applic_slurry_Non-dairy cattle (calves)</v>
          </cell>
        </row>
        <row r="246">
          <cell r="A246" t="str">
            <v>EF_NH3_applic_slurry_Sheep</v>
          </cell>
        </row>
        <row r="247">
          <cell r="A247" t="str">
            <v>EF_NH3_applic_slurry_Swine (finishing pigs)</v>
          </cell>
        </row>
        <row r="248">
          <cell r="A248" t="str">
            <v>EF_NH3_applic_slurry_Swine (sows)</v>
          </cell>
        </row>
        <row r="249">
          <cell r="A249" t="str">
            <v>EF_NH3_applic_slurry_Buffalo</v>
          </cell>
        </row>
        <row r="250">
          <cell r="A250" t="str">
            <v>EF_NH3_applic_slurry_Goats</v>
          </cell>
        </row>
        <row r="251">
          <cell r="A251" t="str">
            <v>EF_NH3_applic_slurry_Horses</v>
          </cell>
        </row>
        <row r="252">
          <cell r="A252" t="str">
            <v>EF_NH3_applic_slurry_Mules and asses</v>
          </cell>
        </row>
        <row r="253">
          <cell r="A253" t="str">
            <v>EF_NH3_applic_slurry_Laying hens</v>
          </cell>
        </row>
        <row r="254">
          <cell r="A254" t="str">
            <v>EF_NH3_applic_slurry_Broilers</v>
          </cell>
        </row>
        <row r="255">
          <cell r="A255" t="str">
            <v>EF_NH3_applic_slurry_Turkeys</v>
          </cell>
        </row>
        <row r="256">
          <cell r="A256" t="str">
            <v>EF_NH3_applic_slurry_Other poultry (ducks)</v>
          </cell>
        </row>
        <row r="257">
          <cell r="A257" t="str">
            <v>EF_NH3_applic_slurry_Other poultry (geese)</v>
          </cell>
        </row>
        <row r="258">
          <cell r="A258" t="str">
            <v>EF_NH3_applic_slurry_Other animals (fur animals)</v>
          </cell>
        </row>
        <row r="259">
          <cell r="A259" t="str">
            <v>EF NH3 application, solid</v>
          </cell>
        </row>
        <row r="260">
          <cell r="A260" t="str">
            <v>EF_NH3_applic_solid_Dairy cattle</v>
          </cell>
        </row>
        <row r="261">
          <cell r="A261" t="str">
            <v>EF_NH3_applic_solid_Non-dairy cattle</v>
          </cell>
        </row>
        <row r="262">
          <cell r="A262" t="str">
            <v>EF_NH3_applic_solid_Non-dairy cattle (calves)</v>
          </cell>
        </row>
        <row r="263">
          <cell r="A263" t="str">
            <v>EF_NH3_applic_solid_Sheep</v>
          </cell>
        </row>
        <row r="264">
          <cell r="A264" t="str">
            <v>EF_NH3_applic_solid_Swine (finishing pigs)</v>
          </cell>
        </row>
        <row r="265">
          <cell r="A265" t="str">
            <v>EF_NH3_applic_solid_Swine (sows)</v>
          </cell>
        </row>
        <row r="266">
          <cell r="A266" t="str">
            <v>EF_NH3_applic_solid_Buffalo</v>
          </cell>
        </row>
        <row r="267">
          <cell r="A267" t="str">
            <v>EF_NH3_applic_solid_Goats</v>
          </cell>
        </row>
        <row r="268">
          <cell r="A268" t="str">
            <v>EF_NH3_applic_solid_Horses</v>
          </cell>
        </row>
        <row r="269">
          <cell r="A269" t="str">
            <v>EF_NH3_applic_solid_Mules and asses</v>
          </cell>
        </row>
        <row r="270">
          <cell r="A270" t="str">
            <v>EF_NH3_applic_solid_Laying hens</v>
          </cell>
        </row>
        <row r="271">
          <cell r="A271" t="str">
            <v>EF_NH3_applic_solid_Broilers</v>
          </cell>
        </row>
        <row r="272">
          <cell r="A272" t="str">
            <v>EF_NH3_applic_solid_Turkeys</v>
          </cell>
        </row>
        <row r="273">
          <cell r="A273" t="str">
            <v>EF_NH3_applic_solid_Other poultry (ducks)</v>
          </cell>
        </row>
        <row r="274">
          <cell r="A274" t="str">
            <v>EF_NH3_applic_solid_Other poultry (geese)</v>
          </cell>
        </row>
        <row r="275">
          <cell r="A275" t="str">
            <v>EF_NH3_applic_solid_Other animals (fur animals)</v>
          </cell>
        </row>
        <row r="276">
          <cell r="A276" t="str">
            <v>EF NH3 grazing</v>
          </cell>
        </row>
        <row r="277">
          <cell r="A277" t="str">
            <v>EF_NH3_grazing_Dairy cattle</v>
          </cell>
        </row>
        <row r="278">
          <cell r="A278" t="str">
            <v>EF_NH3_grazing_Non-dairy cattle</v>
          </cell>
        </row>
        <row r="279">
          <cell r="A279" t="str">
            <v>EF_NH3_grazing_Non-dairy cattle (calves)</v>
          </cell>
        </row>
        <row r="280">
          <cell r="A280" t="str">
            <v>EF_NH3_grazing_Sheep</v>
          </cell>
        </row>
        <row r="281">
          <cell r="A281" t="str">
            <v>EF_NH3_grazing_Swine (finishing pigs)</v>
          </cell>
        </row>
        <row r="282">
          <cell r="A282" t="str">
            <v>EF_NH3_grazing_Swine (sows)</v>
          </cell>
        </row>
        <row r="283">
          <cell r="A283" t="str">
            <v>EF_NH3_grazing_Buffalo</v>
          </cell>
        </row>
        <row r="284">
          <cell r="A284" t="str">
            <v>EF_NH3_grazing_Goats</v>
          </cell>
        </row>
        <row r="285">
          <cell r="A285" t="str">
            <v>EF_NH3_grazing_Horses</v>
          </cell>
        </row>
        <row r="286">
          <cell r="A286" t="str">
            <v>EF_NH3_grazing_Mules and asses</v>
          </cell>
        </row>
        <row r="287">
          <cell r="A287" t="str">
            <v>EF_NH3_grazing_Laying hens</v>
          </cell>
        </row>
        <row r="288">
          <cell r="A288" t="str">
            <v>EF_NH3_grazing_Broilers</v>
          </cell>
        </row>
        <row r="289">
          <cell r="A289" t="str">
            <v>EF_NH3_grazing_Turkeys</v>
          </cell>
        </row>
        <row r="290">
          <cell r="A290" t="str">
            <v>EF_NH3_grazing_Other poultry (ducks)</v>
          </cell>
        </row>
        <row r="291">
          <cell r="A291" t="str">
            <v>EF_NH3_grazing_Other poultry (geese)</v>
          </cell>
        </row>
        <row r="292">
          <cell r="A292" t="str">
            <v>EF_NH3_grazing_Other animals (fur animals)</v>
          </cell>
        </row>
        <row r="293">
          <cell r="A293" t="str">
            <v>EF NO/N2 storage, solid and slurry</v>
          </cell>
        </row>
        <row r="294">
          <cell r="A294" t="str">
            <v>EF_NO_storage_slurry</v>
          </cell>
        </row>
        <row r="295">
          <cell r="A295" t="str">
            <v>EF_N2_storage_slurry</v>
          </cell>
        </row>
        <row r="296">
          <cell r="A296" t="str">
            <v>EF_NO_storage_solid</v>
          </cell>
        </row>
        <row r="297">
          <cell r="A297" t="str">
            <v>EF_N2_storage_solid</v>
          </cell>
        </row>
        <row r="298">
          <cell r="A298" t="str">
            <v>EF N2O storage, slurry</v>
          </cell>
        </row>
        <row r="299">
          <cell r="A299" t="str">
            <v>EF_N2O_storage_slurry_with_natural_crust_Dairy cattle</v>
          </cell>
        </row>
        <row r="300">
          <cell r="A300" t="str">
            <v>EF_N2O_storage_slurry_with_natural_crust_Non-dairy cattle</v>
          </cell>
        </row>
        <row r="301">
          <cell r="A301" t="str">
            <v>EF_N2O_storage_slurry_with_natural_crust_Non-dairy cattle (calves)</v>
          </cell>
        </row>
        <row r="302">
          <cell r="A302" t="str">
            <v>EF_N2O_storage_slurry_without_natural_crust_Dairy cattle</v>
          </cell>
        </row>
        <row r="303">
          <cell r="A303" t="str">
            <v>EF_N2O_storage_slurry_without_natural_crust_Non-dairy cattle</v>
          </cell>
        </row>
        <row r="304">
          <cell r="A304" t="str">
            <v>EF_N2O_storage_slurry_without_natural_crust_Non-dairy cattle (calves)</v>
          </cell>
        </row>
        <row r="305">
          <cell r="A305" t="str">
            <v>EF_N2O_storage_slurry_Sheep</v>
          </cell>
        </row>
        <row r="306">
          <cell r="A306" t="str">
            <v>EF_N2O_storage_slurry_Swine (finishing pigs)</v>
          </cell>
        </row>
        <row r="307">
          <cell r="A307" t="str">
            <v>EF_N2O_storage_slurry_Swine (sows)</v>
          </cell>
        </row>
        <row r="308">
          <cell r="A308" t="str">
            <v>EF_N2O_storage_slurry_Buffalo</v>
          </cell>
        </row>
        <row r="309">
          <cell r="A309" t="str">
            <v>EF_N2O_storage_slurry_Goats</v>
          </cell>
        </row>
        <row r="310">
          <cell r="A310" t="str">
            <v>EF_N2O_storage_slurry_Horses</v>
          </cell>
        </row>
        <row r="311">
          <cell r="A311" t="str">
            <v>EF_N2O_storage_slurry_Mules and asses</v>
          </cell>
        </row>
        <row r="312">
          <cell r="A312" t="str">
            <v>EF_N2O_storage_slurry_Laying hens</v>
          </cell>
        </row>
        <row r="313">
          <cell r="A313" t="str">
            <v>EF_N2O_storage_slurry_Broilers</v>
          </cell>
        </row>
        <row r="314">
          <cell r="A314" t="str">
            <v>EF_N2O_storage_slurry_Turkeys</v>
          </cell>
        </row>
        <row r="315">
          <cell r="A315" t="str">
            <v>EF_N2O_storage_slurry_Other poultry (ducks)</v>
          </cell>
        </row>
        <row r="316">
          <cell r="A316" t="str">
            <v>EF_N2O_storage_slurry_Other poultry (geese)</v>
          </cell>
        </row>
        <row r="317">
          <cell r="A317" t="str">
            <v>EF_N2O_storage_slurry_Other animals (fur animals)</v>
          </cell>
        </row>
        <row r="318">
          <cell r="A318" t="str">
            <v>EF N2O storage, solid</v>
          </cell>
        </row>
        <row r="319">
          <cell r="A319" t="str">
            <v>EF_N2O_storage_solid_Dairy cattle</v>
          </cell>
        </row>
        <row r="320">
          <cell r="A320" t="str">
            <v>EF_N2O_storage_solid_Non-dairy cattle</v>
          </cell>
        </row>
        <row r="321">
          <cell r="A321" t="str">
            <v>EF_N2O_storage_solid_Non-dairy cattle (calves)</v>
          </cell>
        </row>
        <row r="322">
          <cell r="A322" t="str">
            <v>EF_N2O_storage_solid_Sheep</v>
          </cell>
        </row>
        <row r="323">
          <cell r="A323" t="str">
            <v>EF_N2O_storage_solid_Swine (finishing pigs)</v>
          </cell>
        </row>
        <row r="324">
          <cell r="A324" t="str">
            <v>EF_N2O_storage_solid_Swine (sows)</v>
          </cell>
        </row>
        <row r="325">
          <cell r="A325" t="str">
            <v>EF_N2O_storage_solid_Buffalo</v>
          </cell>
        </row>
        <row r="326">
          <cell r="A326" t="str">
            <v>EF_N2O_storage_solid_Goats</v>
          </cell>
        </row>
        <row r="327">
          <cell r="A327" t="str">
            <v>EF_N2O_storage_solid_Horses</v>
          </cell>
        </row>
        <row r="328">
          <cell r="A328" t="str">
            <v>EF_N2O_storage_solid_Mules and asses</v>
          </cell>
        </row>
        <row r="329">
          <cell r="A329" t="str">
            <v>EF_N2O_storage_solid_Laying hens</v>
          </cell>
        </row>
        <row r="330">
          <cell r="A330" t="str">
            <v>EF_N2O_storage_solid_Broilers</v>
          </cell>
        </row>
        <row r="331">
          <cell r="A331" t="str">
            <v>EF_N2O_storage_solid_Turkeys</v>
          </cell>
        </row>
        <row r="332">
          <cell r="A332" t="str">
            <v>EF_N2O_storage_solid_Other poultry (ducks)</v>
          </cell>
        </row>
        <row r="333">
          <cell r="A333" t="str">
            <v>EF_N2O_storage_solid_Other poultry (geese)</v>
          </cell>
        </row>
        <row r="334">
          <cell r="A334" t="str">
            <v>EF_N2O_storage_solid_Other animals (fur animals)</v>
          </cell>
        </row>
        <row r="335">
          <cell r="A335" t="str">
            <v>Fraction of TAN that is immobilised in organic matter (fimm)/ Fraction of the organic N is mineralised (fmin)</v>
          </cell>
        </row>
        <row r="336">
          <cell r="A336" t="str">
            <v>fimm</v>
          </cell>
        </row>
        <row r="337">
          <cell r="A337" t="str">
            <v>fmin</v>
          </cell>
        </row>
        <row r="338">
          <cell r="A338" t="str">
            <v>fmin_biogas</v>
          </cell>
        </row>
        <row r="339">
          <cell r="A339" t="str">
            <v>NH3 emission factors from biogas production</v>
          </cell>
        </row>
        <row r="340">
          <cell r="A340" t="str">
            <v>EFNH3 Pre-storage</v>
          </cell>
        </row>
        <row r="341">
          <cell r="A341" t="str">
            <v>EFNH3 Storage of digestate</v>
          </cell>
        </row>
        <row r="342">
          <cell r="A342" t="str">
            <v>N2O emission factors from managed soils</v>
          </cell>
        </row>
        <row r="343">
          <cell r="A343" t="str">
            <v>EF_N2O_Grazing_Dairy cattle</v>
          </cell>
        </row>
        <row r="344">
          <cell r="A344" t="str">
            <v>EF_N2O_Grazing_Non-dairy cattle</v>
          </cell>
        </row>
        <row r="345">
          <cell r="A345" t="str">
            <v>EF_N2O_Grazing_Non-dairy cattle (calves)</v>
          </cell>
        </row>
        <row r="346">
          <cell r="A346" t="str">
            <v>EF_N2O_Grazing_Sheep</v>
          </cell>
        </row>
        <row r="347">
          <cell r="A347" t="str">
            <v>EF_N2O_Grazing_Swine (finishing pigs)</v>
          </cell>
        </row>
        <row r="348">
          <cell r="A348" t="str">
            <v>EF_N2O_Grazing_Swine (sows)</v>
          </cell>
        </row>
        <row r="349">
          <cell r="A349" t="str">
            <v>EF_N2O_Grazing_Buffalo</v>
          </cell>
        </row>
        <row r="350">
          <cell r="A350" t="str">
            <v>EF_N2O_Grazing_Goats</v>
          </cell>
        </row>
        <row r="351">
          <cell r="A351" t="str">
            <v>EF_N2O_Grazing_Horses</v>
          </cell>
        </row>
        <row r="352">
          <cell r="A352" t="str">
            <v>EF_N2O_Grazing_Mules and asses</v>
          </cell>
        </row>
        <row r="353">
          <cell r="A353" t="str">
            <v>EF_N2O_Grazing_Laying hens</v>
          </cell>
        </row>
        <row r="354">
          <cell r="A354" t="str">
            <v>EF_N2O_Grazing_Broilers</v>
          </cell>
        </row>
        <row r="355">
          <cell r="A355" t="str">
            <v>EF_N2O_Grazing_Turkeys</v>
          </cell>
        </row>
        <row r="356">
          <cell r="A356" t="str">
            <v>EF_N2O_Grazing_Other poultry (ducks)</v>
          </cell>
        </row>
        <row r="357">
          <cell r="A357" t="str">
            <v>EF_N2O_Grazing_Other poultry (geese)</v>
          </cell>
        </row>
        <row r="358">
          <cell r="A358" t="str">
            <v>EF_N2O_Grazing_Other animals (fur animals)</v>
          </cell>
        </row>
        <row r="359">
          <cell r="A359" t="str">
            <v>EF_N2O_Manure_application</v>
          </cell>
        </row>
        <row r="360">
          <cell r="A360" t="str">
            <v>NO and NH3 emission factor from managed soils</v>
          </cell>
        </row>
        <row r="361">
          <cell r="A361" t="str">
            <v>EF_NO_Managed_Soils_Manure</v>
          </cell>
        </row>
        <row r="362">
          <cell r="A362" t="str">
            <v>EF_NO_Managed_Soils_Excreta</v>
          </cell>
        </row>
        <row r="363">
          <cell r="A363" t="str">
            <v>EF_NH3_Managed_Soils_Fertiliser</v>
          </cell>
        </row>
      </sheetData>
      <sheetData sheetId="25">
        <row r="417">
          <cell r="AJ417">
            <v>0</v>
          </cell>
        </row>
        <row r="418">
          <cell r="AJ418">
            <v>11.071765734162788</v>
          </cell>
        </row>
        <row r="419">
          <cell r="AJ419">
            <v>0</v>
          </cell>
        </row>
        <row r="420">
          <cell r="AJ420">
            <v>57.398364463949179</v>
          </cell>
        </row>
        <row r="421">
          <cell r="AJ421">
            <v>0</v>
          </cell>
        </row>
        <row r="422">
          <cell r="AJ422">
            <v>0</v>
          </cell>
        </row>
        <row r="423">
          <cell r="AJ423">
            <v>17.741013898382942</v>
          </cell>
        </row>
        <row r="424">
          <cell r="AJ424">
            <v>13.788855903505079</v>
          </cell>
        </row>
        <row r="425">
          <cell r="AJ425">
            <v>0</v>
          </cell>
        </row>
        <row r="426">
          <cell r="AJ426">
            <v>0</v>
          </cell>
        </row>
        <row r="464">
          <cell r="AJ464">
            <v>0</v>
          </cell>
        </row>
        <row r="465">
          <cell r="AJ465">
            <v>3.5999842976795695</v>
          </cell>
        </row>
        <row r="466">
          <cell r="AJ466">
            <v>0</v>
          </cell>
        </row>
        <row r="467">
          <cell r="AJ467">
            <v>65.899712560300998</v>
          </cell>
        </row>
        <row r="468">
          <cell r="AJ468">
            <v>27.899878307016664</v>
          </cell>
        </row>
        <row r="469">
          <cell r="AJ469">
            <v>0</v>
          </cell>
        </row>
        <row r="470">
          <cell r="AJ470">
            <v>1.1041946667808309</v>
          </cell>
        </row>
        <row r="471">
          <cell r="AJ471">
            <v>1.4962301682219239</v>
          </cell>
        </row>
        <row r="472">
          <cell r="AJ472">
            <v>0</v>
          </cell>
        </row>
        <row r="473">
          <cell r="AJ473">
            <v>0</v>
          </cell>
        </row>
        <row r="514">
          <cell r="AJ514">
            <v>0</v>
          </cell>
        </row>
        <row r="515">
          <cell r="AJ515">
            <v>27.034187691462048</v>
          </cell>
        </row>
        <row r="516">
          <cell r="AJ516">
            <v>0</v>
          </cell>
        </row>
        <row r="517">
          <cell r="AJ517">
            <v>28.058209952502271</v>
          </cell>
        </row>
        <row r="518">
          <cell r="AJ518">
            <v>0</v>
          </cell>
        </row>
        <row r="519">
          <cell r="AJ519">
            <v>0</v>
          </cell>
        </row>
        <row r="520">
          <cell r="AJ520">
            <v>44.028160944501153</v>
          </cell>
        </row>
        <row r="521">
          <cell r="AJ521">
            <v>0.87944141153453015</v>
          </cell>
        </row>
        <row r="522">
          <cell r="AJ522">
            <v>0</v>
          </cell>
        </row>
        <row r="523">
          <cell r="AJ523">
            <v>0</v>
          </cell>
        </row>
        <row r="555">
          <cell r="AJ555">
            <v>0</v>
          </cell>
        </row>
        <row r="556">
          <cell r="AJ556">
            <v>25.368409232776589</v>
          </cell>
        </row>
        <row r="557">
          <cell r="AJ557">
            <v>0</v>
          </cell>
        </row>
        <row r="558">
          <cell r="AJ558">
            <v>34.357215653839148</v>
          </cell>
        </row>
        <row r="559">
          <cell r="AJ559">
            <v>0</v>
          </cell>
        </row>
        <row r="560">
          <cell r="AJ560">
            <v>0</v>
          </cell>
        </row>
        <row r="561">
          <cell r="AJ561">
            <v>40.274375113384259</v>
          </cell>
        </row>
        <row r="562">
          <cell r="AJ562">
            <v>0</v>
          </cell>
        </row>
        <row r="563">
          <cell r="AJ563">
            <v>0</v>
          </cell>
        </row>
        <row r="564">
          <cell r="AJ564">
            <v>0</v>
          </cell>
        </row>
        <row r="598">
          <cell r="AJ598">
            <v>0</v>
          </cell>
        </row>
        <row r="599">
          <cell r="AJ599">
            <v>0</v>
          </cell>
        </row>
        <row r="600">
          <cell r="AJ600">
            <v>0</v>
          </cell>
        </row>
        <row r="601">
          <cell r="AJ601">
            <v>50</v>
          </cell>
        </row>
        <row r="602">
          <cell r="AJ602">
            <v>50</v>
          </cell>
        </row>
        <row r="603">
          <cell r="AJ603">
            <v>0</v>
          </cell>
        </row>
        <row r="604">
          <cell r="AJ604">
            <v>0</v>
          </cell>
        </row>
        <row r="605">
          <cell r="AJ605">
            <v>0</v>
          </cell>
        </row>
        <row r="606">
          <cell r="AJ606">
            <v>0</v>
          </cell>
        </row>
        <row r="607">
          <cell r="AJ607">
            <v>0</v>
          </cell>
        </row>
        <row r="642">
          <cell r="AJ642">
            <v>0</v>
          </cell>
        </row>
        <row r="643">
          <cell r="AJ643">
            <v>0</v>
          </cell>
        </row>
        <row r="644">
          <cell r="AJ644">
            <v>0</v>
          </cell>
        </row>
        <row r="645">
          <cell r="AJ645">
            <v>40</v>
          </cell>
        </row>
        <row r="646">
          <cell r="AJ646">
            <v>60</v>
          </cell>
        </row>
        <row r="647">
          <cell r="AJ647">
            <v>0</v>
          </cell>
        </row>
        <row r="648">
          <cell r="AJ648">
            <v>0</v>
          </cell>
        </row>
        <row r="649">
          <cell r="AJ649">
            <v>0</v>
          </cell>
        </row>
        <row r="650">
          <cell r="AJ650">
            <v>0</v>
          </cell>
        </row>
        <row r="651">
          <cell r="AJ651">
            <v>0</v>
          </cell>
        </row>
        <row r="684">
          <cell r="AJ684">
            <v>0</v>
          </cell>
        </row>
        <row r="685">
          <cell r="AJ685">
            <v>0</v>
          </cell>
        </row>
        <row r="686">
          <cell r="AJ686">
            <v>0</v>
          </cell>
        </row>
        <row r="687">
          <cell r="AJ687">
            <v>50</v>
          </cell>
        </row>
        <row r="688">
          <cell r="AJ688">
            <v>50</v>
          </cell>
        </row>
        <row r="689">
          <cell r="AJ689">
            <v>0</v>
          </cell>
        </row>
        <row r="690">
          <cell r="AJ690">
            <v>0</v>
          </cell>
        </row>
        <row r="691">
          <cell r="AJ691">
            <v>0</v>
          </cell>
        </row>
        <row r="692">
          <cell r="AJ692">
            <v>0</v>
          </cell>
        </row>
        <row r="693">
          <cell r="AJ693">
            <v>0</v>
          </cell>
        </row>
        <row r="732">
          <cell r="AJ732">
            <v>0</v>
          </cell>
        </row>
        <row r="733">
          <cell r="AJ733">
            <v>79</v>
          </cell>
        </row>
        <row r="734">
          <cell r="AJ734">
            <v>0</v>
          </cell>
        </row>
        <row r="735">
          <cell r="AJ735">
            <v>20</v>
          </cell>
        </row>
        <row r="736">
          <cell r="AJ736">
            <v>0</v>
          </cell>
        </row>
        <row r="737">
          <cell r="AJ737">
            <v>0</v>
          </cell>
        </row>
        <row r="738">
          <cell r="AJ738">
            <v>0</v>
          </cell>
        </row>
        <row r="739">
          <cell r="AJ739">
            <v>1</v>
          </cell>
        </row>
        <row r="740">
          <cell r="AJ740">
            <v>0</v>
          </cell>
        </row>
        <row r="741">
          <cell r="AJ741">
            <v>0</v>
          </cell>
        </row>
        <row r="767">
          <cell r="AJ767">
            <v>0</v>
          </cell>
        </row>
        <row r="768">
          <cell r="AJ768">
            <v>0</v>
          </cell>
        </row>
        <row r="769">
          <cell r="AJ769">
            <v>0</v>
          </cell>
        </row>
        <row r="770">
          <cell r="AJ770">
            <v>84</v>
          </cell>
        </row>
        <row r="771">
          <cell r="AJ771">
            <v>0</v>
          </cell>
        </row>
        <row r="772">
          <cell r="AJ772">
            <v>0</v>
          </cell>
        </row>
        <row r="773">
          <cell r="AJ773">
            <v>0</v>
          </cell>
        </row>
        <row r="774">
          <cell r="AJ774">
            <v>16</v>
          </cell>
        </row>
        <row r="775">
          <cell r="AJ775">
            <v>0</v>
          </cell>
        </row>
        <row r="776">
          <cell r="AJ776">
            <v>0</v>
          </cell>
        </row>
        <row r="802">
          <cell r="AJ802">
            <v>0</v>
          </cell>
        </row>
        <row r="803">
          <cell r="AJ803">
            <v>61</v>
          </cell>
        </row>
        <row r="804">
          <cell r="AJ804">
            <v>0</v>
          </cell>
        </row>
        <row r="805">
          <cell r="AJ805">
            <v>39</v>
          </cell>
        </row>
        <row r="806">
          <cell r="AJ806">
            <v>0</v>
          </cell>
        </row>
        <row r="807">
          <cell r="AJ807">
            <v>0</v>
          </cell>
        </row>
        <row r="808">
          <cell r="AJ808">
            <v>0</v>
          </cell>
        </row>
        <row r="809">
          <cell r="AJ809">
            <v>0</v>
          </cell>
        </row>
        <row r="810">
          <cell r="AJ810">
            <v>0</v>
          </cell>
        </row>
        <row r="811">
          <cell r="AJ811">
            <v>0</v>
          </cell>
        </row>
        <row r="838">
          <cell r="AJ838">
            <v>0</v>
          </cell>
        </row>
        <row r="839">
          <cell r="AJ839">
            <v>61</v>
          </cell>
        </row>
        <row r="840">
          <cell r="AJ840">
            <v>0</v>
          </cell>
        </row>
        <row r="841">
          <cell r="AJ841">
            <v>38.999999999999993</v>
          </cell>
        </row>
        <row r="842">
          <cell r="AJ842">
            <v>0</v>
          </cell>
        </row>
        <row r="843">
          <cell r="AJ843">
            <v>0</v>
          </cell>
        </row>
        <row r="844">
          <cell r="AJ844">
            <v>0</v>
          </cell>
        </row>
        <row r="845">
          <cell r="AJ845">
            <v>0</v>
          </cell>
        </row>
        <row r="846">
          <cell r="AJ846">
            <v>0</v>
          </cell>
        </row>
        <row r="847">
          <cell r="AJ847">
            <v>0</v>
          </cell>
        </row>
        <row r="874">
          <cell r="AJ874">
            <v>0</v>
          </cell>
        </row>
        <row r="875">
          <cell r="AJ875">
            <v>0</v>
          </cell>
        </row>
        <row r="876">
          <cell r="AJ876">
            <v>0</v>
          </cell>
        </row>
        <row r="877">
          <cell r="AJ877">
            <v>100</v>
          </cell>
        </row>
        <row r="878">
          <cell r="AJ878">
            <v>0</v>
          </cell>
        </row>
        <row r="879">
          <cell r="AJ879">
            <v>0</v>
          </cell>
        </row>
        <row r="880">
          <cell r="AJ880">
            <v>0</v>
          </cell>
        </row>
        <row r="881">
          <cell r="AJ881">
            <v>0</v>
          </cell>
        </row>
        <row r="882">
          <cell r="AJ882">
            <v>0</v>
          </cell>
        </row>
        <row r="883">
          <cell r="AJ883">
            <v>0</v>
          </cell>
        </row>
        <row r="932">
          <cell r="AJ932">
            <v>0</v>
          </cell>
        </row>
        <row r="933">
          <cell r="AJ933">
            <v>0</v>
          </cell>
        </row>
        <row r="934">
          <cell r="AJ934">
            <v>0</v>
          </cell>
        </row>
        <row r="935">
          <cell r="AJ935">
            <v>100</v>
          </cell>
        </row>
        <row r="936">
          <cell r="AJ936">
            <v>0</v>
          </cell>
        </row>
        <row r="937">
          <cell r="AJ937">
            <v>0</v>
          </cell>
        </row>
        <row r="938">
          <cell r="AJ938">
            <v>0</v>
          </cell>
        </row>
        <row r="939">
          <cell r="AJ939">
            <v>0</v>
          </cell>
        </row>
        <row r="940">
          <cell r="AJ940">
            <v>0</v>
          </cell>
        </row>
        <row r="941">
          <cell r="AJ941">
            <v>0</v>
          </cell>
        </row>
      </sheetData>
      <sheetData sheetId="26"/>
      <sheetData sheetId="27"/>
      <sheetData sheetId="28"/>
      <sheetData sheetId="29"/>
      <sheetData sheetId="30"/>
      <sheetData sheetId="31"/>
      <sheetData sheetId="32">
        <row r="33">
          <cell r="C33">
            <v>4.7871844802413056E-2</v>
          </cell>
        </row>
        <row r="34">
          <cell r="C34">
            <v>7.5612237489220316E-2</v>
          </cell>
        </row>
        <row r="35">
          <cell r="C35">
            <v>3.5802856170257351E-2</v>
          </cell>
        </row>
        <row r="36">
          <cell r="C36">
            <v>0.49251151823663714</v>
          </cell>
        </row>
        <row r="37">
          <cell r="C37">
            <v>0.1517815600388463</v>
          </cell>
        </row>
        <row r="38">
          <cell r="C38">
            <v>0.19641998326262589</v>
          </cell>
        </row>
        <row r="44">
          <cell r="C44">
            <v>7.583389898033116E-2</v>
          </cell>
        </row>
        <row r="45">
          <cell r="C45">
            <v>0.68750140291526407</v>
          </cell>
        </row>
        <row r="85">
          <cell r="C85">
            <v>5.4125911006683763E-2</v>
          </cell>
        </row>
        <row r="86">
          <cell r="C86">
            <v>0.10298004794268392</v>
          </cell>
        </row>
        <row r="87">
          <cell r="C87">
            <v>6.4549859547247235E-2</v>
          </cell>
        </row>
        <row r="88">
          <cell r="C88">
            <v>0.45039369668825835</v>
          </cell>
        </row>
        <row r="89">
          <cell r="C89">
            <v>0.12043423329051921</v>
          </cell>
        </row>
        <row r="90">
          <cell r="C90">
            <v>0.20751625152460754</v>
          </cell>
        </row>
        <row r="96">
          <cell r="C96">
            <v>0.10824616910365879</v>
          </cell>
        </row>
        <row r="97">
          <cell r="C97">
            <v>0.68214701900812036</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su.gov.cz/docs/107508/fdbeaf1d-f29f-2942-7293-bc51caebd22a/27016822061.xlsx?version=1.0" TargetMode="External"/><Relationship Id="rId2" Type="http://schemas.openxmlformats.org/officeDocument/2006/relationships/hyperlink" Target="https://csu.gov.cz/docs/107508/fc33180f-4068-311f-883b-e87998ba7534/27016822064.xlsx?version=1.0" TargetMode="External"/><Relationship Id="rId1" Type="http://schemas.openxmlformats.org/officeDocument/2006/relationships/hyperlink" Target="https://csu.gov.cz/docs/107508/b33c6690-d41c-8e11-5c25-a5e6312718e1/27016822065.xlsx?version=1.0"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vdb.czso.cz/vdbvo2/faces/en/index.jsf?page=vystup-objekt&amp;z=T&amp;f=TABULKA&amp;skupId=2178&amp;katalog=30840&amp;pvo=ZEMDDRUBEZ01&amp;pvo=ZEMDDRUBEZ01&amp;c=v3~8__RP2024" TargetMode="External"/><Relationship Id="rId7" Type="http://schemas.openxmlformats.org/officeDocument/2006/relationships/printerSettings" Target="../printerSettings/printerSettings1.bin"/><Relationship Id="rId2" Type="http://schemas.openxmlformats.org/officeDocument/2006/relationships/hyperlink" Target="https://vdb.czso.cz/vdbvo2/faces/index.jsf?page=vystup-objekt&amp;z=T&amp;f=TABULKA&amp;skupId=2178&amp;katalog=30840&amp;pvo=ZEMDDRUBEZ01&amp;pvo=ZEMDDRUBEZ01&amp;c=v3~8__RP2023" TargetMode="External"/><Relationship Id="rId1" Type="http://schemas.openxmlformats.org/officeDocument/2006/relationships/hyperlink" Target="https://vdb.czso.cz/vdbvo2/faces/en/index.jsf?page=vystup-objekt&amp;pvo=ZEM06A&amp;z=T&amp;f=TABULKA&amp;skupId=2746&amp;katalog=30840&amp;pvo=ZEM06A&amp;evo=v937_!_ZEM06A-19892018_1" TargetMode="External"/><Relationship Id="rId6" Type="http://schemas.openxmlformats.org/officeDocument/2006/relationships/hyperlink" Target="https://vdb.czso.cz/vdbvo2/faces/en/index.jsf?page=vystup-objekt&amp;z=T&amp;f=TABULKA&amp;skupId=2704&amp;katalog=30840&amp;pvo=ZEMDPRAS01&amp;pvo=ZEMDPRAS01&amp;evo=v1507_!_ZEMDPRAS01-MR_1&amp;c=v1554~7__RP2024PP2" TargetMode="External"/><Relationship Id="rId5" Type="http://schemas.openxmlformats.org/officeDocument/2006/relationships/hyperlink" Target="https://vdb.czso.cz/vdbvo2/faces/en/index.jsf?page=vystup-objekt&amp;z=T&amp;f=TABULKA&amp;skupId=2584&amp;katalog=30840&amp;pvo=ZEMDSKOT09&amp;pvo=ZEMDSKOT09&amp;c=v3~7__RP2024PP2" TargetMode="External"/><Relationship Id="rId4" Type="http://schemas.openxmlformats.org/officeDocument/2006/relationships/hyperlink" Target="https://vdb.czso.cz/vdbvo2/faces/en/index.jsf?page=vystup-objekt&amp;z=T&amp;f=TABULKA&amp;skupId=2746&amp;katalog=30840&amp;pvo=ZEM06B2&amp;pvo=ZEM06B2&amp;evo=v915_!_ZEMpodrobne_1&amp;c=v3~2__RP2022MP04DP0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D7F3F-1D49-4F79-8BD1-423E19AFA443}">
  <dimension ref="A1:N139"/>
  <sheetViews>
    <sheetView topLeftCell="A11" zoomScaleNormal="100" workbookViewId="0">
      <selection activeCell="D27" sqref="D27"/>
    </sheetView>
  </sheetViews>
  <sheetFormatPr defaultRowHeight="15"/>
  <cols>
    <col min="1" max="1" width="13.7109375" customWidth="1"/>
    <col min="4" max="4" width="12.42578125" customWidth="1"/>
    <col min="12" max="12" width="13.140625" customWidth="1"/>
    <col min="21" max="21" width="11.42578125" customWidth="1"/>
    <col min="29" max="29" width="11.28515625" customWidth="1"/>
  </cols>
  <sheetData>
    <row r="1" spans="1:14">
      <c r="A1" s="8" t="s">
        <v>321</v>
      </c>
      <c r="B1" s="8"/>
      <c r="C1" s="8"/>
      <c r="D1" s="8"/>
      <c r="E1" s="8"/>
      <c r="F1" s="8"/>
      <c r="G1" s="8"/>
      <c r="H1" s="8"/>
      <c r="I1" s="8"/>
      <c r="J1" s="8"/>
      <c r="K1" s="8"/>
      <c r="L1" s="8"/>
      <c r="M1" s="8"/>
      <c r="N1" s="7"/>
    </row>
    <row r="2" spans="1:14" ht="15.75" thickBot="1">
      <c r="A2" s="10"/>
      <c r="B2" s="9"/>
      <c r="C2" s="9"/>
      <c r="D2" s="9"/>
      <c r="E2" s="9"/>
      <c r="F2" s="9"/>
      <c r="G2" s="9"/>
      <c r="H2" s="9"/>
      <c r="I2" s="9"/>
      <c r="J2" s="9"/>
      <c r="K2" s="9"/>
      <c r="L2" s="9"/>
      <c r="M2" s="9"/>
      <c r="N2" s="7"/>
    </row>
    <row r="3" spans="1:14" ht="14.45" customHeight="1" thickTop="1">
      <c r="A3" s="326" t="s">
        <v>270</v>
      </c>
      <c r="B3" s="333"/>
      <c r="C3" s="333"/>
      <c r="D3" s="333"/>
      <c r="E3" s="333"/>
      <c r="F3" s="328" t="s">
        <v>269</v>
      </c>
      <c r="G3" s="328"/>
      <c r="H3" s="328"/>
      <c r="I3" s="328"/>
      <c r="J3" s="328"/>
      <c r="K3" s="328"/>
      <c r="L3" s="328"/>
      <c r="M3" s="329"/>
      <c r="N3" s="7"/>
    </row>
    <row r="4" spans="1:14">
      <c r="A4" s="327"/>
      <c r="B4" s="334"/>
      <c r="C4" s="334"/>
      <c r="D4" s="334"/>
      <c r="E4" s="334"/>
      <c r="F4" s="318"/>
      <c r="G4" s="318"/>
      <c r="H4" s="318"/>
      <c r="I4" s="318"/>
      <c r="J4" s="318"/>
      <c r="K4" s="318"/>
      <c r="L4" s="318"/>
      <c r="M4" s="319"/>
      <c r="N4" s="6"/>
    </row>
    <row r="5" spans="1:14">
      <c r="A5" s="327"/>
      <c r="B5" s="318" t="s">
        <v>271</v>
      </c>
      <c r="C5" s="318"/>
      <c r="D5" s="318"/>
      <c r="E5" s="318"/>
      <c r="F5" s="318" t="s">
        <v>272</v>
      </c>
      <c r="G5" s="318"/>
      <c r="H5" s="318"/>
      <c r="I5" s="318"/>
      <c r="J5" s="318" t="s">
        <v>273</v>
      </c>
      <c r="K5" s="318"/>
      <c r="L5" s="318"/>
      <c r="M5" s="319"/>
      <c r="N5" s="6"/>
    </row>
    <row r="6" spans="1:14">
      <c r="A6" s="327"/>
      <c r="B6" s="318" t="s">
        <v>274</v>
      </c>
      <c r="C6" s="318"/>
      <c r="D6" s="318" t="s">
        <v>11</v>
      </c>
      <c r="E6" s="318"/>
      <c r="F6" s="318" t="s">
        <v>274</v>
      </c>
      <c r="G6" s="318"/>
      <c r="H6" s="318" t="s">
        <v>11</v>
      </c>
      <c r="I6" s="318"/>
      <c r="J6" s="318" t="s">
        <v>274</v>
      </c>
      <c r="K6" s="318"/>
      <c r="L6" s="318" t="s">
        <v>11</v>
      </c>
      <c r="M6" s="319"/>
      <c r="N6" s="6"/>
    </row>
    <row r="7" spans="1:14">
      <c r="A7" s="320" t="s">
        <v>444</v>
      </c>
      <c r="B7" s="321"/>
      <c r="C7" s="321"/>
      <c r="D7" s="321"/>
      <c r="E7" s="321"/>
      <c r="F7" s="321"/>
      <c r="G7" s="321"/>
      <c r="H7" s="321"/>
      <c r="I7" s="321"/>
      <c r="J7" s="321"/>
      <c r="K7" s="321"/>
      <c r="L7" s="321"/>
      <c r="M7" s="322"/>
      <c r="N7" s="6"/>
    </row>
    <row r="8" spans="1:14">
      <c r="A8" s="181"/>
      <c r="B8" s="15" t="s">
        <v>275</v>
      </c>
      <c r="C8" s="15" t="s">
        <v>276</v>
      </c>
      <c r="D8" s="15" t="s">
        <v>277</v>
      </c>
      <c r="E8" s="15" t="s">
        <v>276</v>
      </c>
      <c r="F8" s="15" t="s">
        <v>275</v>
      </c>
      <c r="G8" s="15" t="s">
        <v>276</v>
      </c>
      <c r="H8" s="15" t="s">
        <v>277</v>
      </c>
      <c r="I8" s="15" t="s">
        <v>276</v>
      </c>
      <c r="J8" s="15" t="s">
        <v>275</v>
      </c>
      <c r="K8" s="15" t="s">
        <v>276</v>
      </c>
      <c r="L8" s="15" t="s">
        <v>277</v>
      </c>
      <c r="M8" s="16" t="s">
        <v>276</v>
      </c>
      <c r="N8" s="6"/>
    </row>
    <row r="9" spans="1:14">
      <c r="A9" s="18" t="s">
        <v>278</v>
      </c>
      <c r="B9" s="188">
        <v>28909</v>
      </c>
      <c r="C9" s="189">
        <v>100</v>
      </c>
      <c r="D9" s="188">
        <v>1412348</v>
      </c>
      <c r="E9" s="189">
        <v>99.999999999999986</v>
      </c>
      <c r="F9" s="188">
        <v>24648</v>
      </c>
      <c r="G9" s="189">
        <v>100</v>
      </c>
      <c r="H9" s="188">
        <v>359085</v>
      </c>
      <c r="I9" s="189">
        <v>100</v>
      </c>
      <c r="J9" s="188">
        <v>4261</v>
      </c>
      <c r="K9" s="189">
        <v>100.00000000000001</v>
      </c>
      <c r="L9" s="188">
        <v>1053263</v>
      </c>
      <c r="M9" s="190">
        <v>100</v>
      </c>
      <c r="N9" s="6"/>
    </row>
    <row r="10" spans="1:14">
      <c r="A10" s="19">
        <v>0</v>
      </c>
      <c r="B10" s="204">
        <v>16904</v>
      </c>
      <c r="C10" s="205">
        <v>58.47313985264104</v>
      </c>
      <c r="D10" s="204" t="s">
        <v>141</v>
      </c>
      <c r="E10" s="205" t="s">
        <v>141</v>
      </c>
      <c r="F10" s="204">
        <v>14664</v>
      </c>
      <c r="G10" s="205">
        <v>59.493670886075947</v>
      </c>
      <c r="H10" s="204" t="s">
        <v>141</v>
      </c>
      <c r="I10" s="205" t="s">
        <v>141</v>
      </c>
      <c r="J10" s="204">
        <v>2240</v>
      </c>
      <c r="K10" s="205">
        <v>52.569819291246191</v>
      </c>
      <c r="L10" s="204" t="s">
        <v>141</v>
      </c>
      <c r="M10" s="206" t="s">
        <v>141</v>
      </c>
      <c r="N10" s="6"/>
    </row>
    <row r="11" spans="1:14">
      <c r="A11" s="19" t="s">
        <v>279</v>
      </c>
      <c r="B11" s="204">
        <v>4195</v>
      </c>
      <c r="C11" s="205">
        <v>14.511051921546922</v>
      </c>
      <c r="D11" s="204">
        <v>21346</v>
      </c>
      <c r="E11" s="205">
        <v>1.5113838798936239</v>
      </c>
      <c r="F11" s="204">
        <v>4054</v>
      </c>
      <c r="G11" s="205">
        <v>16.447581953911065</v>
      </c>
      <c r="H11" s="204">
        <v>20643</v>
      </c>
      <c r="I11" s="205">
        <v>5.748778144450478</v>
      </c>
      <c r="J11" s="204">
        <v>141</v>
      </c>
      <c r="K11" s="205">
        <v>3.3090823750293361</v>
      </c>
      <c r="L11" s="204">
        <v>703</v>
      </c>
      <c r="M11" s="206">
        <v>6.674496303392409E-2</v>
      </c>
      <c r="N11" s="6"/>
    </row>
    <row r="12" spans="1:14">
      <c r="A12" s="19" t="s">
        <v>280</v>
      </c>
      <c r="B12" s="204">
        <v>4293</v>
      </c>
      <c r="C12" s="205">
        <v>14.850046698260059</v>
      </c>
      <c r="D12" s="204">
        <v>109106</v>
      </c>
      <c r="E12" s="205">
        <v>7.7251498922361908</v>
      </c>
      <c r="F12" s="204">
        <v>4065</v>
      </c>
      <c r="G12" s="205">
        <v>16.492210321324247</v>
      </c>
      <c r="H12" s="204">
        <v>102673</v>
      </c>
      <c r="I12" s="205">
        <v>28.592951529582134</v>
      </c>
      <c r="J12" s="204">
        <v>228</v>
      </c>
      <c r="K12" s="205">
        <v>5.3508566064304155</v>
      </c>
      <c r="L12" s="204">
        <v>6433</v>
      </c>
      <c r="M12" s="206">
        <v>0.61076863043703233</v>
      </c>
      <c r="N12" s="6"/>
    </row>
    <row r="13" spans="1:14">
      <c r="A13" s="19" t="s">
        <v>281</v>
      </c>
      <c r="B13" s="204">
        <v>1278</v>
      </c>
      <c r="C13" s="205">
        <v>4.420768618769241</v>
      </c>
      <c r="D13" s="204">
        <v>90653</v>
      </c>
      <c r="E13" s="205">
        <v>6.4186022141851717</v>
      </c>
      <c r="F13" s="204">
        <v>1100</v>
      </c>
      <c r="G13" s="205">
        <v>4.4628367413177541</v>
      </c>
      <c r="H13" s="204">
        <v>77758</v>
      </c>
      <c r="I13" s="205">
        <v>21.654482921870866</v>
      </c>
      <c r="J13" s="204">
        <v>178</v>
      </c>
      <c r="K13" s="205">
        <v>4.1774231401079565</v>
      </c>
      <c r="L13" s="204">
        <v>12895</v>
      </c>
      <c r="M13" s="206">
        <v>1.2242906092780246</v>
      </c>
      <c r="N13" s="6"/>
    </row>
    <row r="14" spans="1:14">
      <c r="A14" s="19" t="s">
        <v>282</v>
      </c>
      <c r="B14" s="204">
        <v>1447</v>
      </c>
      <c r="C14" s="205">
        <v>5.0053616520806674</v>
      </c>
      <c r="D14" s="204">
        <v>326681</v>
      </c>
      <c r="E14" s="205">
        <v>23.130347478100298</v>
      </c>
      <c r="F14" s="204">
        <v>728</v>
      </c>
      <c r="G14" s="205">
        <v>2.9535864978902953</v>
      </c>
      <c r="H14" s="204">
        <v>132673</v>
      </c>
      <c r="I14" s="205">
        <v>36.947519389559574</v>
      </c>
      <c r="J14" s="204">
        <v>719</v>
      </c>
      <c r="K14" s="205">
        <v>16.873973245716968</v>
      </c>
      <c r="L14" s="204">
        <v>194008</v>
      </c>
      <c r="M14" s="206">
        <v>18.419710936394804</v>
      </c>
      <c r="N14" s="6"/>
    </row>
    <row r="15" spans="1:14">
      <c r="A15" s="19" t="s">
        <v>283</v>
      </c>
      <c r="B15" s="204">
        <v>451</v>
      </c>
      <c r="C15" s="205">
        <v>1.5600677989553426</v>
      </c>
      <c r="D15" s="204">
        <v>318611</v>
      </c>
      <c r="E15" s="205">
        <v>22.558958556956217</v>
      </c>
      <c r="F15" s="204">
        <v>35</v>
      </c>
      <c r="G15" s="205">
        <v>0.14199935086011034</v>
      </c>
      <c r="H15" s="204">
        <v>22443</v>
      </c>
      <c r="I15" s="205">
        <v>6.2500522160491245</v>
      </c>
      <c r="J15" s="204">
        <v>416</v>
      </c>
      <c r="K15" s="205">
        <v>9.7629664398028631</v>
      </c>
      <c r="L15" s="204">
        <v>296168</v>
      </c>
      <c r="M15" s="206">
        <v>28.119092762206588</v>
      </c>
      <c r="N15" s="6"/>
    </row>
    <row r="16" spans="1:14" ht="15.75" thickBot="1">
      <c r="A16" s="182" t="s">
        <v>284</v>
      </c>
      <c r="B16" s="207">
        <v>341</v>
      </c>
      <c r="C16" s="208">
        <v>1.1795634577467224</v>
      </c>
      <c r="D16" s="207">
        <v>545951</v>
      </c>
      <c r="E16" s="208">
        <v>38.655557978628494</v>
      </c>
      <c r="F16" s="207">
        <v>2</v>
      </c>
      <c r="G16" s="208">
        <v>8.1142486205777343E-3</v>
      </c>
      <c r="H16" s="207">
        <v>2895</v>
      </c>
      <c r="I16" s="208">
        <v>0.8062157984878231</v>
      </c>
      <c r="J16" s="207">
        <v>339</v>
      </c>
      <c r="K16" s="208">
        <v>7.9558789016662761</v>
      </c>
      <c r="L16" s="207">
        <v>543056</v>
      </c>
      <c r="M16" s="209">
        <v>51.559392098649624</v>
      </c>
      <c r="N16" s="6"/>
    </row>
    <row r="17" spans="1:14">
      <c r="A17" s="323" t="s">
        <v>446</v>
      </c>
      <c r="B17" s="324"/>
      <c r="C17" s="324"/>
      <c r="D17" s="324"/>
      <c r="E17" s="324"/>
      <c r="F17" s="324"/>
      <c r="G17" s="324"/>
      <c r="H17" s="324"/>
      <c r="I17" s="324"/>
      <c r="J17" s="324"/>
      <c r="K17" s="324"/>
      <c r="L17" s="324"/>
      <c r="M17" s="325"/>
    </row>
    <row r="18" spans="1:14">
      <c r="A18" s="17"/>
      <c r="B18" s="15" t="s">
        <v>275</v>
      </c>
      <c r="C18" s="15" t="s">
        <v>276</v>
      </c>
      <c r="D18" s="15" t="s">
        <v>277</v>
      </c>
      <c r="E18" s="15" t="s">
        <v>276</v>
      </c>
      <c r="F18" s="15" t="s">
        <v>275</v>
      </c>
      <c r="G18" s="15" t="s">
        <v>276</v>
      </c>
      <c r="H18" s="15" t="s">
        <v>277</v>
      </c>
      <c r="I18" s="15" t="s">
        <v>276</v>
      </c>
      <c r="J18" s="15" t="s">
        <v>275</v>
      </c>
      <c r="K18" s="15" t="s">
        <v>276</v>
      </c>
      <c r="L18" s="15" t="s">
        <v>277</v>
      </c>
      <c r="M18" s="16" t="s">
        <v>276</v>
      </c>
    </row>
    <row r="19" spans="1:14">
      <c r="A19" s="18" t="s">
        <v>278</v>
      </c>
      <c r="B19" s="188">
        <v>39082</v>
      </c>
      <c r="C19" s="189">
        <v>100</v>
      </c>
      <c r="D19" s="188">
        <v>1557408</v>
      </c>
      <c r="E19" s="189">
        <v>100</v>
      </c>
      <c r="F19" s="188">
        <v>36198</v>
      </c>
      <c r="G19" s="189">
        <v>99.999999999999972</v>
      </c>
      <c r="H19" s="188">
        <v>305619</v>
      </c>
      <c r="I19" s="189">
        <v>100</v>
      </c>
      <c r="J19" s="188">
        <v>2884</v>
      </c>
      <c r="K19" s="189">
        <v>100</v>
      </c>
      <c r="L19" s="188">
        <v>1251789</v>
      </c>
      <c r="M19" s="190">
        <v>100</v>
      </c>
    </row>
    <row r="20" spans="1:14">
      <c r="A20" s="19">
        <v>0</v>
      </c>
      <c r="B20" s="204">
        <v>18867</v>
      </c>
      <c r="C20" s="205">
        <v>48.275420909881788</v>
      </c>
      <c r="D20" s="204" t="s">
        <v>141</v>
      </c>
      <c r="E20" s="205" t="s">
        <v>141</v>
      </c>
      <c r="F20" s="204">
        <v>17767</v>
      </c>
      <c r="G20" s="205">
        <v>49.082822255373223</v>
      </c>
      <c r="H20" s="204" t="s">
        <v>141</v>
      </c>
      <c r="I20" s="205" t="s">
        <v>141</v>
      </c>
      <c r="J20" s="204">
        <v>1100</v>
      </c>
      <c r="K20" s="205">
        <v>38.141470180305134</v>
      </c>
      <c r="L20" s="204" t="s">
        <v>141</v>
      </c>
      <c r="M20" s="206" t="s">
        <v>141</v>
      </c>
    </row>
    <row r="21" spans="1:14">
      <c r="A21" s="19" t="s">
        <v>279</v>
      </c>
      <c r="B21" s="204">
        <v>13217</v>
      </c>
      <c r="C21" s="205">
        <v>33.81863773604217</v>
      </c>
      <c r="D21" s="204">
        <v>49432</v>
      </c>
      <c r="E21" s="205">
        <v>3.1739916579342089</v>
      </c>
      <c r="F21" s="204">
        <v>13187</v>
      </c>
      <c r="G21" s="205">
        <v>36.430189513232776</v>
      </c>
      <c r="H21" s="204">
        <v>49269</v>
      </c>
      <c r="I21" s="205">
        <v>16.121052683242862</v>
      </c>
      <c r="J21" s="204">
        <v>30</v>
      </c>
      <c r="K21" s="205">
        <v>1.0402219140083218</v>
      </c>
      <c r="L21" s="204">
        <v>163</v>
      </c>
      <c r="M21" s="206">
        <v>1.3021363824094955E-2</v>
      </c>
    </row>
    <row r="22" spans="1:14">
      <c r="A22" s="19" t="s">
        <v>280</v>
      </c>
      <c r="B22" s="204">
        <v>4208</v>
      </c>
      <c r="C22" s="205">
        <v>10.767105061153472</v>
      </c>
      <c r="D22" s="204">
        <v>92947</v>
      </c>
      <c r="E22" s="205">
        <v>5.9680571821898951</v>
      </c>
      <c r="F22" s="204">
        <v>4137</v>
      </c>
      <c r="G22" s="205">
        <v>11.428808221448698</v>
      </c>
      <c r="H22" s="204">
        <v>91028</v>
      </c>
      <c r="I22" s="205">
        <v>29.784797411155722</v>
      </c>
      <c r="J22" s="204">
        <v>71</v>
      </c>
      <c r="K22" s="205">
        <v>2.4618585298196947</v>
      </c>
      <c r="L22" s="204">
        <v>1919</v>
      </c>
      <c r="M22" s="206">
        <v>0.15330059618673755</v>
      </c>
    </row>
    <row r="23" spans="1:14">
      <c r="A23" s="19" t="s">
        <v>281</v>
      </c>
      <c r="B23" s="204">
        <v>639</v>
      </c>
      <c r="C23" s="205">
        <v>1.6350237961209764</v>
      </c>
      <c r="D23" s="204">
        <v>45204</v>
      </c>
      <c r="E23" s="205">
        <v>2.9025149479134562</v>
      </c>
      <c r="F23" s="204">
        <v>560</v>
      </c>
      <c r="G23" s="205">
        <v>1.5470467981656446</v>
      </c>
      <c r="H23" s="204">
        <v>39199</v>
      </c>
      <c r="I23" s="205">
        <v>12.8261004715021</v>
      </c>
      <c r="J23" s="204">
        <v>79</v>
      </c>
      <c r="K23" s="205">
        <v>2.7392510402219141</v>
      </c>
      <c r="L23" s="204">
        <v>6005</v>
      </c>
      <c r="M23" s="206">
        <v>0.47971343413306877</v>
      </c>
    </row>
    <row r="24" spans="1:14">
      <c r="A24" s="19" t="s">
        <v>282</v>
      </c>
      <c r="B24" s="204">
        <v>1194</v>
      </c>
      <c r="C24" s="205">
        <v>3.0551148866485849</v>
      </c>
      <c r="D24" s="204">
        <v>301420</v>
      </c>
      <c r="E24" s="205">
        <v>19.35395220777086</v>
      </c>
      <c r="F24" s="204">
        <v>508</v>
      </c>
      <c r="G24" s="205">
        <v>1.4033924526216919</v>
      </c>
      <c r="H24" s="204">
        <v>96959</v>
      </c>
      <c r="I24" s="205">
        <v>31.725449006769868</v>
      </c>
      <c r="J24" s="204">
        <v>686</v>
      </c>
      <c r="K24" s="205">
        <v>23.78640776699029</v>
      </c>
      <c r="L24" s="204">
        <v>204461</v>
      </c>
      <c r="M24" s="206">
        <v>16.333503489805391</v>
      </c>
    </row>
    <row r="25" spans="1:14">
      <c r="A25" s="19" t="s">
        <v>283</v>
      </c>
      <c r="B25" s="204">
        <v>526</v>
      </c>
      <c r="C25" s="205">
        <v>1.3458881326441841</v>
      </c>
      <c r="D25" s="204">
        <v>380116</v>
      </c>
      <c r="E25" s="205">
        <v>24.406963364770181</v>
      </c>
      <c r="F25" s="204">
        <v>34</v>
      </c>
      <c r="G25" s="205">
        <v>9.3927841317199848E-2</v>
      </c>
      <c r="H25" s="204">
        <v>22329</v>
      </c>
      <c r="I25" s="205">
        <v>7.3061557036702558</v>
      </c>
      <c r="J25" s="204">
        <v>492</v>
      </c>
      <c r="K25" s="205">
        <v>17.059639389736478</v>
      </c>
      <c r="L25" s="204">
        <v>357787</v>
      </c>
      <c r="M25" s="206">
        <v>28.582053365223693</v>
      </c>
    </row>
    <row r="26" spans="1:14" ht="15.75" thickBot="1">
      <c r="A26" s="20" t="s">
        <v>284</v>
      </c>
      <c r="B26" s="210">
        <v>431</v>
      </c>
      <c r="C26" s="211">
        <v>1.1028094775088275</v>
      </c>
      <c r="D26" s="210">
        <v>688289</v>
      </c>
      <c r="E26" s="211">
        <v>44.194520639421398</v>
      </c>
      <c r="F26" s="210">
        <v>5</v>
      </c>
      <c r="G26" s="211">
        <v>1.3812917840764683E-2</v>
      </c>
      <c r="H26" s="210">
        <v>6835</v>
      </c>
      <c r="I26" s="211">
        <v>2.2364447236591967</v>
      </c>
      <c r="J26" s="210">
        <v>426</v>
      </c>
      <c r="K26" s="211">
        <v>14.771151178918169</v>
      </c>
      <c r="L26" s="210">
        <v>681454</v>
      </c>
      <c r="M26" s="212">
        <v>54.438407750827011</v>
      </c>
    </row>
    <row r="27" spans="1:14" ht="15.75" thickTop="1">
      <c r="A27" s="12" t="s">
        <v>299</v>
      </c>
      <c r="B27" s="14"/>
      <c r="D27" s="1" t="s">
        <v>445</v>
      </c>
    </row>
    <row r="29" spans="1:14">
      <c r="A29" s="8" t="s">
        <v>322</v>
      </c>
      <c r="B29" s="8"/>
      <c r="C29" s="8"/>
      <c r="D29" s="8"/>
      <c r="E29" s="8"/>
      <c r="F29" s="8"/>
      <c r="G29" s="8"/>
      <c r="H29" s="8"/>
      <c r="I29" s="8"/>
      <c r="J29" s="8"/>
      <c r="K29" s="8"/>
      <c r="L29" s="8"/>
      <c r="M29" s="8"/>
      <c r="N29" s="7"/>
    </row>
    <row r="30" spans="1:14" ht="15.75" thickBot="1">
      <c r="A30" s="10"/>
      <c r="B30" s="9"/>
      <c r="C30" s="9"/>
      <c r="D30" s="9"/>
      <c r="E30" s="9"/>
      <c r="F30" s="9"/>
      <c r="G30" s="9"/>
      <c r="H30" s="9"/>
      <c r="I30" s="9"/>
      <c r="J30" s="9"/>
      <c r="K30" s="9"/>
      <c r="L30" s="9"/>
      <c r="M30" s="9"/>
      <c r="N30" s="7"/>
    </row>
    <row r="31" spans="1:14" ht="14.45" customHeight="1" thickTop="1">
      <c r="A31" s="310" t="s">
        <v>285</v>
      </c>
      <c r="B31" s="312"/>
      <c r="C31" s="313"/>
      <c r="D31" s="313"/>
      <c r="E31" s="314"/>
      <c r="F31" s="297" t="s">
        <v>269</v>
      </c>
      <c r="G31" s="298"/>
      <c r="H31" s="298"/>
      <c r="I31" s="298"/>
      <c r="J31" s="298"/>
      <c r="K31" s="298"/>
      <c r="L31" s="298"/>
      <c r="M31" s="299"/>
      <c r="N31" s="7"/>
    </row>
    <row r="32" spans="1:14">
      <c r="A32" s="311"/>
      <c r="B32" s="315"/>
      <c r="C32" s="316"/>
      <c r="D32" s="316"/>
      <c r="E32" s="317"/>
      <c r="F32" s="300"/>
      <c r="G32" s="301"/>
      <c r="H32" s="301"/>
      <c r="I32" s="301"/>
      <c r="J32" s="301"/>
      <c r="K32" s="301"/>
      <c r="L32" s="301"/>
      <c r="M32" s="302"/>
      <c r="N32" s="11"/>
    </row>
    <row r="33" spans="1:14" ht="14.45" customHeight="1">
      <c r="A33" s="311"/>
      <c r="B33" s="303" t="s">
        <v>271</v>
      </c>
      <c r="C33" s="304"/>
      <c r="D33" s="304"/>
      <c r="E33" s="305"/>
      <c r="F33" s="303" t="s">
        <v>272</v>
      </c>
      <c r="G33" s="304"/>
      <c r="H33" s="304"/>
      <c r="I33" s="305"/>
      <c r="J33" s="303" t="s">
        <v>273</v>
      </c>
      <c r="K33" s="304"/>
      <c r="L33" s="304"/>
      <c r="M33" s="306"/>
      <c r="N33" s="11"/>
    </row>
    <row r="34" spans="1:14" ht="15.75" thickBot="1">
      <c r="A34" s="311"/>
      <c r="B34" s="330" t="s">
        <v>274</v>
      </c>
      <c r="C34" s="331"/>
      <c r="D34" s="330" t="s">
        <v>6</v>
      </c>
      <c r="E34" s="331"/>
      <c r="F34" s="330" t="s">
        <v>274</v>
      </c>
      <c r="G34" s="331"/>
      <c r="H34" s="330" t="s">
        <v>6</v>
      </c>
      <c r="I34" s="331"/>
      <c r="J34" s="330" t="s">
        <v>274</v>
      </c>
      <c r="K34" s="331"/>
      <c r="L34" s="330" t="s">
        <v>6</v>
      </c>
      <c r="M34" s="332"/>
      <c r="N34" s="11"/>
    </row>
    <row r="35" spans="1:14">
      <c r="A35" s="291" t="s">
        <v>444</v>
      </c>
      <c r="B35" s="292"/>
      <c r="C35" s="292"/>
      <c r="D35" s="292"/>
      <c r="E35" s="292"/>
      <c r="F35" s="292"/>
      <c r="G35" s="292"/>
      <c r="H35" s="292"/>
      <c r="I35" s="292"/>
      <c r="J35" s="292"/>
      <c r="K35" s="292"/>
      <c r="L35" s="292"/>
      <c r="M35" s="293"/>
      <c r="N35" s="11"/>
    </row>
    <row r="36" spans="1:14">
      <c r="A36" s="187"/>
      <c r="B36" s="15" t="s">
        <v>275</v>
      </c>
      <c r="C36" s="15" t="s">
        <v>276</v>
      </c>
      <c r="D36" s="15" t="s">
        <v>277</v>
      </c>
      <c r="E36" s="15" t="s">
        <v>276</v>
      </c>
      <c r="F36" s="15" t="s">
        <v>275</v>
      </c>
      <c r="G36" s="15" t="s">
        <v>276</v>
      </c>
      <c r="H36" s="15" t="s">
        <v>277</v>
      </c>
      <c r="I36" s="15" t="s">
        <v>276</v>
      </c>
      <c r="J36" s="15" t="s">
        <v>275</v>
      </c>
      <c r="K36" s="15" t="s">
        <v>276</v>
      </c>
      <c r="L36" s="15" t="s">
        <v>277</v>
      </c>
      <c r="M36" s="16" t="s">
        <v>276</v>
      </c>
      <c r="N36" s="11"/>
    </row>
    <row r="37" spans="1:14">
      <c r="A37" s="18" t="s">
        <v>278</v>
      </c>
      <c r="B37" s="188">
        <v>28909</v>
      </c>
      <c r="C37" s="189">
        <v>100.00000000000001</v>
      </c>
      <c r="D37" s="188">
        <v>1509915</v>
      </c>
      <c r="E37" s="189">
        <v>100</v>
      </c>
      <c r="F37" s="188">
        <v>24648</v>
      </c>
      <c r="G37" s="189">
        <v>100</v>
      </c>
      <c r="H37" s="188">
        <v>75647</v>
      </c>
      <c r="I37" s="189">
        <v>100</v>
      </c>
      <c r="J37" s="188">
        <v>4261</v>
      </c>
      <c r="K37" s="189">
        <v>100</v>
      </c>
      <c r="L37" s="188">
        <v>1434268</v>
      </c>
      <c r="M37" s="190">
        <v>100</v>
      </c>
      <c r="N37" s="11"/>
    </row>
    <row r="38" spans="1:14">
      <c r="A38" s="19">
        <v>0</v>
      </c>
      <c r="B38" s="204">
        <v>25805</v>
      </c>
      <c r="C38" s="205">
        <v>89.262859317167667</v>
      </c>
      <c r="D38" s="204" t="s">
        <v>141</v>
      </c>
      <c r="E38" s="205" t="s">
        <v>141</v>
      </c>
      <c r="F38" s="204">
        <v>21936</v>
      </c>
      <c r="G38" s="205">
        <v>88.997078870496594</v>
      </c>
      <c r="H38" s="204" t="s">
        <v>141</v>
      </c>
      <c r="I38" s="205" t="s">
        <v>141</v>
      </c>
      <c r="J38" s="204">
        <v>3869</v>
      </c>
      <c r="K38" s="205">
        <v>90.800281624031925</v>
      </c>
      <c r="L38" s="204" t="s">
        <v>141</v>
      </c>
      <c r="M38" s="206" t="s">
        <v>141</v>
      </c>
      <c r="N38" s="11"/>
    </row>
    <row r="39" spans="1:14">
      <c r="A39" s="19" t="s">
        <v>279</v>
      </c>
      <c r="B39" s="204">
        <v>1980</v>
      </c>
      <c r="C39" s="205">
        <v>6.8490781417551636</v>
      </c>
      <c r="D39" s="204">
        <v>6996</v>
      </c>
      <c r="E39" s="205">
        <v>0.46333734018140099</v>
      </c>
      <c r="F39" s="204">
        <v>1927</v>
      </c>
      <c r="G39" s="205">
        <v>7.8180785459266477</v>
      </c>
      <c r="H39" s="204">
        <v>6752</v>
      </c>
      <c r="I39" s="205">
        <v>8.9256679048739542</v>
      </c>
      <c r="J39" s="204">
        <v>53</v>
      </c>
      <c r="K39" s="205">
        <v>1.2438394743018071</v>
      </c>
      <c r="L39" s="204">
        <v>244</v>
      </c>
      <c r="M39" s="206">
        <v>1.7012162301606116E-2</v>
      </c>
      <c r="N39" s="11"/>
    </row>
    <row r="40" spans="1:14">
      <c r="A40" s="19" t="s">
        <v>280</v>
      </c>
      <c r="B40" s="204">
        <v>593</v>
      </c>
      <c r="C40" s="205">
        <v>2.051264312151925</v>
      </c>
      <c r="D40" s="204">
        <v>13184</v>
      </c>
      <c r="E40" s="205">
        <v>0.87316173426980992</v>
      </c>
      <c r="F40" s="204">
        <v>557</v>
      </c>
      <c r="G40" s="205">
        <v>2.2598182408308993</v>
      </c>
      <c r="H40" s="204">
        <v>12177</v>
      </c>
      <c r="I40" s="205">
        <v>16.097135378798892</v>
      </c>
      <c r="J40" s="204">
        <v>36</v>
      </c>
      <c r="K40" s="205">
        <v>0.84487209575217093</v>
      </c>
      <c r="L40" s="204">
        <v>1007</v>
      </c>
      <c r="M40" s="206">
        <v>7.0210030482448199E-2</v>
      </c>
      <c r="N40" s="11"/>
    </row>
    <row r="41" spans="1:14">
      <c r="A41" s="19" t="s">
        <v>281</v>
      </c>
      <c r="B41" s="204">
        <v>138</v>
      </c>
      <c r="C41" s="205">
        <v>0.47735999169808713</v>
      </c>
      <c r="D41" s="204">
        <v>9737</v>
      </c>
      <c r="E41" s="205">
        <v>0.64487073775676118</v>
      </c>
      <c r="F41" s="204">
        <v>117</v>
      </c>
      <c r="G41" s="205">
        <v>0.4746835443037975</v>
      </c>
      <c r="H41" s="204">
        <v>8242</v>
      </c>
      <c r="I41" s="205">
        <v>10.895342842412786</v>
      </c>
      <c r="J41" s="204">
        <v>21</v>
      </c>
      <c r="K41" s="205">
        <v>0.49284205585543295</v>
      </c>
      <c r="L41" s="204">
        <v>1495</v>
      </c>
      <c r="M41" s="206">
        <v>0.10423435508566042</v>
      </c>
      <c r="N41" s="11"/>
    </row>
    <row r="42" spans="1:14">
      <c r="A42" s="19" t="s">
        <v>282</v>
      </c>
      <c r="B42" s="204">
        <v>153</v>
      </c>
      <c r="C42" s="205">
        <v>0.52924694731744437</v>
      </c>
      <c r="D42" s="204">
        <v>35185</v>
      </c>
      <c r="E42" s="205">
        <v>2.3302636241112911</v>
      </c>
      <c r="F42" s="204">
        <v>86</v>
      </c>
      <c r="G42" s="205">
        <v>0.3489126906848426</v>
      </c>
      <c r="H42" s="204">
        <v>16800</v>
      </c>
      <c r="I42" s="205">
        <v>22.208415403122398</v>
      </c>
      <c r="J42" s="204">
        <v>67</v>
      </c>
      <c r="K42" s="205">
        <v>1.5724008448720956</v>
      </c>
      <c r="L42" s="204">
        <v>18385</v>
      </c>
      <c r="M42" s="206">
        <v>1.2818385406353625</v>
      </c>
      <c r="N42" s="11"/>
    </row>
    <row r="43" spans="1:14">
      <c r="A43" s="19" t="s">
        <v>283</v>
      </c>
      <c r="B43" s="204">
        <v>55</v>
      </c>
      <c r="C43" s="205">
        <v>0.19025217060431007</v>
      </c>
      <c r="D43" s="204">
        <v>39523</v>
      </c>
      <c r="E43" s="205">
        <v>2.6175645648927257</v>
      </c>
      <c r="F43" s="204">
        <v>13</v>
      </c>
      <c r="G43" s="205">
        <v>5.2742616033755269E-2</v>
      </c>
      <c r="H43" s="204">
        <v>9069</v>
      </c>
      <c r="I43" s="205">
        <v>11.988578529221252</v>
      </c>
      <c r="J43" s="204">
        <v>42</v>
      </c>
      <c r="K43" s="205">
        <v>0.9856841117108659</v>
      </c>
      <c r="L43" s="204">
        <v>30454</v>
      </c>
      <c r="M43" s="206">
        <v>2.1233130767750517</v>
      </c>
      <c r="N43" s="11"/>
    </row>
    <row r="44" spans="1:14" ht="15.75" thickBot="1">
      <c r="A44" s="182" t="s">
        <v>284</v>
      </c>
      <c r="B44" s="207">
        <v>185</v>
      </c>
      <c r="C44" s="208">
        <v>0.6399391193054067</v>
      </c>
      <c r="D44" s="207">
        <v>1405290</v>
      </c>
      <c r="E44" s="208">
        <v>93.070801998788014</v>
      </c>
      <c r="F44" s="207">
        <v>12</v>
      </c>
      <c r="G44" s="208">
        <v>4.8685491723466409E-2</v>
      </c>
      <c r="H44" s="207">
        <v>22607</v>
      </c>
      <c r="I44" s="208">
        <v>29.884859941570717</v>
      </c>
      <c r="J44" s="207">
        <v>173</v>
      </c>
      <c r="K44" s="208">
        <v>4.06007979347571</v>
      </c>
      <c r="L44" s="207">
        <v>1382683</v>
      </c>
      <c r="M44" s="209">
        <v>96.403391834719869</v>
      </c>
      <c r="N44" s="11"/>
    </row>
    <row r="45" spans="1:14">
      <c r="A45" s="294" t="s">
        <v>446</v>
      </c>
      <c r="B45" s="295"/>
      <c r="C45" s="295"/>
      <c r="D45" s="295"/>
      <c r="E45" s="295"/>
      <c r="F45" s="295"/>
      <c r="G45" s="295"/>
      <c r="H45" s="295"/>
      <c r="I45" s="295"/>
      <c r="J45" s="295"/>
      <c r="K45" s="295"/>
      <c r="L45" s="295"/>
      <c r="M45" s="296"/>
    </row>
    <row r="46" spans="1:14">
      <c r="A46" s="191"/>
      <c r="B46" s="15" t="s">
        <v>275</v>
      </c>
      <c r="C46" s="15" t="s">
        <v>276</v>
      </c>
      <c r="D46" s="15" t="s">
        <v>277</v>
      </c>
      <c r="E46" s="15" t="s">
        <v>276</v>
      </c>
      <c r="F46" s="15" t="s">
        <v>275</v>
      </c>
      <c r="G46" s="15" t="s">
        <v>276</v>
      </c>
      <c r="H46" s="15" t="s">
        <v>277</v>
      </c>
      <c r="I46" s="15" t="s">
        <v>276</v>
      </c>
      <c r="J46" s="15" t="s">
        <v>275</v>
      </c>
      <c r="K46" s="15" t="s">
        <v>276</v>
      </c>
      <c r="L46" s="15" t="s">
        <v>277</v>
      </c>
      <c r="M46" s="16" t="s">
        <v>276</v>
      </c>
    </row>
    <row r="47" spans="1:14">
      <c r="A47" s="18" t="s">
        <v>278</v>
      </c>
      <c r="B47" s="188">
        <v>39082</v>
      </c>
      <c r="C47" s="189">
        <v>100.00000000000001</v>
      </c>
      <c r="D47" s="188">
        <v>3445908</v>
      </c>
      <c r="E47" s="189">
        <v>100</v>
      </c>
      <c r="F47" s="188">
        <v>36198</v>
      </c>
      <c r="G47" s="189">
        <v>100</v>
      </c>
      <c r="H47" s="188">
        <v>368908</v>
      </c>
      <c r="I47" s="189">
        <v>100</v>
      </c>
      <c r="J47" s="188">
        <v>2884</v>
      </c>
      <c r="K47" s="189">
        <v>100.00000000000001</v>
      </c>
      <c r="L47" s="188">
        <v>3077000</v>
      </c>
      <c r="M47" s="190">
        <v>100</v>
      </c>
    </row>
    <row r="48" spans="1:14">
      <c r="A48" s="19">
        <v>0</v>
      </c>
      <c r="B48" s="204">
        <v>21929</v>
      </c>
      <c r="C48" s="205">
        <v>56.110229773297171</v>
      </c>
      <c r="D48" s="204" t="s">
        <v>141</v>
      </c>
      <c r="E48" s="205" t="s">
        <v>141</v>
      </c>
      <c r="F48" s="204">
        <v>20517</v>
      </c>
      <c r="G48" s="205">
        <v>56.679927067793798</v>
      </c>
      <c r="H48" s="204" t="s">
        <v>141</v>
      </c>
      <c r="I48" s="205" t="s">
        <v>141</v>
      </c>
      <c r="J48" s="204">
        <v>1412</v>
      </c>
      <c r="K48" s="205">
        <v>48.95977808599168</v>
      </c>
      <c r="L48" s="204" t="s">
        <v>141</v>
      </c>
      <c r="M48" s="206" t="s">
        <v>141</v>
      </c>
    </row>
    <row r="49" spans="1:13">
      <c r="A49" s="19" t="s">
        <v>279</v>
      </c>
      <c r="B49" s="204">
        <v>12297</v>
      </c>
      <c r="C49" s="205">
        <v>31.464612865257664</v>
      </c>
      <c r="D49" s="204">
        <v>35337</v>
      </c>
      <c r="E49" s="205">
        <v>1.0254771746662998</v>
      </c>
      <c r="F49" s="204">
        <v>12279</v>
      </c>
      <c r="G49" s="205">
        <v>33.921763633349912</v>
      </c>
      <c r="H49" s="204">
        <v>35251</v>
      </c>
      <c r="I49" s="205">
        <v>9.5554989319830419</v>
      </c>
      <c r="J49" s="204">
        <v>18</v>
      </c>
      <c r="K49" s="205">
        <v>0.62413314840499301</v>
      </c>
      <c r="L49" s="204">
        <v>86</v>
      </c>
      <c r="M49" s="206">
        <v>2.7949301267468311E-3</v>
      </c>
    </row>
    <row r="50" spans="1:13">
      <c r="A50" s="19" t="s">
        <v>280</v>
      </c>
      <c r="B50" s="204">
        <v>2355</v>
      </c>
      <c r="C50" s="205">
        <v>6.0257919246712044</v>
      </c>
      <c r="D50" s="204">
        <v>54419</v>
      </c>
      <c r="E50" s="205">
        <v>1.5792354293846498</v>
      </c>
      <c r="F50" s="204">
        <v>2294</v>
      </c>
      <c r="G50" s="205">
        <v>6.3373667053428369</v>
      </c>
      <c r="H50" s="204">
        <v>52637</v>
      </c>
      <c r="I50" s="205">
        <v>14.268327062573865</v>
      </c>
      <c r="J50" s="204">
        <v>61</v>
      </c>
      <c r="K50" s="205">
        <v>2.1151178918169209</v>
      </c>
      <c r="L50" s="204">
        <v>1782</v>
      </c>
      <c r="M50" s="206">
        <v>5.7913552161195973E-2</v>
      </c>
    </row>
    <row r="51" spans="1:13">
      <c r="A51" s="19" t="s">
        <v>281</v>
      </c>
      <c r="B51" s="204">
        <v>520</v>
      </c>
      <c r="C51" s="205">
        <v>1.3305357965303721</v>
      </c>
      <c r="D51" s="204">
        <v>37485</v>
      </c>
      <c r="E51" s="205">
        <v>1.0878119787295539</v>
      </c>
      <c r="F51" s="204">
        <v>466</v>
      </c>
      <c r="G51" s="205">
        <v>1.2873639427592685</v>
      </c>
      <c r="H51" s="204">
        <v>33218</v>
      </c>
      <c r="I51" s="205">
        <v>9.0044130243854834</v>
      </c>
      <c r="J51" s="204">
        <v>54</v>
      </c>
      <c r="K51" s="205">
        <v>1.872399445214979</v>
      </c>
      <c r="L51" s="204">
        <v>4267</v>
      </c>
      <c r="M51" s="206">
        <v>0.13867403314917129</v>
      </c>
    </row>
    <row r="52" spans="1:13">
      <c r="A52" s="19" t="s">
        <v>282</v>
      </c>
      <c r="B52" s="204">
        <v>888</v>
      </c>
      <c r="C52" s="205">
        <v>2.272145744844174</v>
      </c>
      <c r="D52" s="204">
        <v>220182</v>
      </c>
      <c r="E52" s="205">
        <v>6.3896656556123963</v>
      </c>
      <c r="F52" s="204">
        <v>528</v>
      </c>
      <c r="G52" s="205">
        <v>1.4586441239847505</v>
      </c>
      <c r="H52" s="204">
        <v>114204</v>
      </c>
      <c r="I52" s="205">
        <v>30.957311850108972</v>
      </c>
      <c r="J52" s="204">
        <v>360</v>
      </c>
      <c r="K52" s="205">
        <v>12.482662968099861</v>
      </c>
      <c r="L52" s="204">
        <v>105978</v>
      </c>
      <c r="M52" s="206">
        <v>3.4441988950276246</v>
      </c>
    </row>
    <row r="53" spans="1:13">
      <c r="A53" s="19" t="s">
        <v>283</v>
      </c>
      <c r="B53" s="204">
        <v>371</v>
      </c>
      <c r="C53" s="205">
        <v>0.9492861163707077</v>
      </c>
      <c r="D53" s="204">
        <v>269525</v>
      </c>
      <c r="E53" s="205">
        <v>7.8215959334956136</v>
      </c>
      <c r="F53" s="204">
        <v>71</v>
      </c>
      <c r="G53" s="205">
        <v>0.1961434333388585</v>
      </c>
      <c r="H53" s="204">
        <v>49567</v>
      </c>
      <c r="I53" s="205">
        <v>13.436141260151583</v>
      </c>
      <c r="J53" s="204">
        <v>300</v>
      </c>
      <c r="K53" s="205">
        <v>10.402219140083217</v>
      </c>
      <c r="L53" s="204">
        <v>219958</v>
      </c>
      <c r="M53" s="206">
        <v>7.1484562885927847</v>
      </c>
    </row>
    <row r="54" spans="1:13">
      <c r="A54" s="20" t="s">
        <v>284</v>
      </c>
      <c r="B54" s="210">
        <v>722</v>
      </c>
      <c r="C54" s="211">
        <v>1.8473977790287088</v>
      </c>
      <c r="D54" s="210">
        <v>2828960</v>
      </c>
      <c r="E54" s="211">
        <v>82.096213828111487</v>
      </c>
      <c r="F54" s="210">
        <v>43</v>
      </c>
      <c r="G54" s="211">
        <v>0.11879109343057627</v>
      </c>
      <c r="H54" s="210">
        <v>84031</v>
      </c>
      <c r="I54" s="211">
        <v>22.778307870797054</v>
      </c>
      <c r="J54" s="210">
        <v>679</v>
      </c>
      <c r="K54" s="211">
        <v>23.543689320388349</v>
      </c>
      <c r="L54" s="210">
        <v>2744929</v>
      </c>
      <c r="M54" s="212">
        <v>89.207962300942484</v>
      </c>
    </row>
    <row r="55" spans="1:13">
      <c r="A55" s="13" t="s">
        <v>299</v>
      </c>
      <c r="C55" s="1" t="s">
        <v>447</v>
      </c>
    </row>
    <row r="57" spans="1:13">
      <c r="A57" s="8" t="s">
        <v>323</v>
      </c>
      <c r="B57" s="8"/>
      <c r="C57" s="8"/>
      <c r="D57" s="8"/>
      <c r="E57" s="8"/>
      <c r="F57" s="8"/>
      <c r="G57" s="8"/>
      <c r="H57" s="8"/>
      <c r="I57" s="8"/>
      <c r="J57" s="8"/>
      <c r="K57" s="8"/>
      <c r="L57" s="8"/>
      <c r="M57" s="8"/>
    </row>
    <row r="58" spans="1:13" ht="15.75" thickBot="1">
      <c r="A58" s="10"/>
      <c r="B58" s="8"/>
      <c r="C58" s="8"/>
      <c r="D58" s="8"/>
      <c r="E58" s="8"/>
      <c r="F58" s="8"/>
      <c r="G58" s="8"/>
      <c r="H58" s="8"/>
      <c r="I58" s="8"/>
      <c r="J58" s="8"/>
      <c r="K58" s="8"/>
      <c r="L58" s="8"/>
      <c r="M58" s="8"/>
    </row>
    <row r="59" spans="1:13" ht="14.45" customHeight="1" thickTop="1">
      <c r="A59" s="326" t="s">
        <v>285</v>
      </c>
      <c r="B59" s="335"/>
      <c r="C59" s="336"/>
      <c r="D59" s="336"/>
      <c r="E59" s="337"/>
      <c r="F59" s="341" t="s">
        <v>269</v>
      </c>
      <c r="G59" s="342"/>
      <c r="H59" s="342"/>
      <c r="I59" s="342"/>
      <c r="J59" s="342"/>
      <c r="K59" s="342"/>
      <c r="L59" s="342"/>
      <c r="M59" s="343"/>
    </row>
    <row r="60" spans="1:13">
      <c r="A60" s="327"/>
      <c r="B60" s="338"/>
      <c r="C60" s="339"/>
      <c r="D60" s="339"/>
      <c r="E60" s="340"/>
      <c r="F60" s="303"/>
      <c r="G60" s="304"/>
      <c r="H60" s="304"/>
      <c r="I60" s="304"/>
      <c r="J60" s="304"/>
      <c r="K60" s="304"/>
      <c r="L60" s="304"/>
      <c r="M60" s="306"/>
    </row>
    <row r="61" spans="1:13" ht="14.45" customHeight="1">
      <c r="A61" s="327"/>
      <c r="B61" s="303" t="s">
        <v>271</v>
      </c>
      <c r="C61" s="304"/>
      <c r="D61" s="304"/>
      <c r="E61" s="305"/>
      <c r="F61" s="303" t="s">
        <v>272</v>
      </c>
      <c r="G61" s="304"/>
      <c r="H61" s="304"/>
      <c r="I61" s="305"/>
      <c r="J61" s="303" t="s">
        <v>273</v>
      </c>
      <c r="K61" s="304"/>
      <c r="L61" s="304"/>
      <c r="M61" s="306"/>
    </row>
    <row r="62" spans="1:13">
      <c r="A62" s="327"/>
      <c r="B62" s="344" t="s">
        <v>274</v>
      </c>
      <c r="C62" s="345"/>
      <c r="D62" s="344" t="s">
        <v>13</v>
      </c>
      <c r="E62" s="345"/>
      <c r="F62" s="344" t="s">
        <v>274</v>
      </c>
      <c r="G62" s="345"/>
      <c r="H62" s="344" t="s">
        <v>13</v>
      </c>
      <c r="I62" s="345"/>
      <c r="J62" s="344" t="s">
        <v>274</v>
      </c>
      <c r="K62" s="345"/>
      <c r="L62" s="344" t="s">
        <v>13</v>
      </c>
      <c r="M62" s="346"/>
    </row>
    <row r="63" spans="1:13">
      <c r="A63" s="320" t="s">
        <v>444</v>
      </c>
      <c r="B63" s="321"/>
      <c r="C63" s="321"/>
      <c r="D63" s="321"/>
      <c r="E63" s="321"/>
      <c r="F63" s="321"/>
      <c r="G63" s="321"/>
      <c r="H63" s="321"/>
      <c r="I63" s="321"/>
      <c r="J63" s="321"/>
      <c r="K63" s="321"/>
      <c r="L63" s="321"/>
      <c r="M63" s="322"/>
    </row>
    <row r="64" spans="1:13">
      <c r="A64" s="187"/>
      <c r="B64" s="15" t="s">
        <v>275</v>
      </c>
      <c r="C64" s="15" t="s">
        <v>276</v>
      </c>
      <c r="D64" s="15" t="s">
        <v>277</v>
      </c>
      <c r="E64" s="15" t="s">
        <v>276</v>
      </c>
      <c r="F64" s="15" t="s">
        <v>275</v>
      </c>
      <c r="G64" s="15" t="s">
        <v>276</v>
      </c>
      <c r="H64" s="15" t="s">
        <v>277</v>
      </c>
      <c r="I64" s="15" t="s">
        <v>276</v>
      </c>
      <c r="J64" s="15" t="s">
        <v>275</v>
      </c>
      <c r="K64" s="15" t="s">
        <v>276</v>
      </c>
      <c r="L64" s="15" t="s">
        <v>277</v>
      </c>
      <c r="M64" s="16" t="s">
        <v>276</v>
      </c>
    </row>
    <row r="65" spans="1:13">
      <c r="A65" s="213" t="s">
        <v>278</v>
      </c>
      <c r="B65" s="204">
        <v>23949</v>
      </c>
      <c r="C65" s="205">
        <v>82.84271334186586</v>
      </c>
      <c r="D65" s="204" t="s">
        <v>141</v>
      </c>
      <c r="E65" s="205" t="s">
        <v>141</v>
      </c>
      <c r="F65" s="204">
        <v>19954</v>
      </c>
      <c r="G65" s="205">
        <v>80.955858487504059</v>
      </c>
      <c r="H65" s="204" t="s">
        <v>141</v>
      </c>
      <c r="I65" s="205" t="s">
        <v>141</v>
      </c>
      <c r="J65" s="204">
        <v>3995</v>
      </c>
      <c r="K65" s="205">
        <v>93.757333959164512</v>
      </c>
      <c r="L65" s="204" t="s">
        <v>141</v>
      </c>
      <c r="M65" s="206" t="s">
        <v>141</v>
      </c>
    </row>
    <row r="66" spans="1:13">
      <c r="A66" s="19">
        <v>0</v>
      </c>
      <c r="B66" s="204">
        <v>4547</v>
      </c>
      <c r="C66" s="205">
        <v>15.728665813414509</v>
      </c>
      <c r="D66" s="204">
        <v>97647</v>
      </c>
      <c r="E66" s="205">
        <v>0.38099461651528377</v>
      </c>
      <c r="F66" s="204">
        <v>4464</v>
      </c>
      <c r="G66" s="205">
        <v>18.111002921129504</v>
      </c>
      <c r="H66" s="204">
        <v>95326</v>
      </c>
      <c r="I66" s="205">
        <v>5.5794325514698349</v>
      </c>
      <c r="J66" s="204">
        <v>83</v>
      </c>
      <c r="K66" s="205">
        <v>1.9478995540952826</v>
      </c>
      <c r="L66" s="204">
        <v>2321</v>
      </c>
      <c r="M66" s="206">
        <v>9.7027833861760889E-3</v>
      </c>
    </row>
    <row r="67" spans="1:13">
      <c r="A67" s="19" t="s">
        <v>286</v>
      </c>
      <c r="B67" s="204">
        <v>158</v>
      </c>
      <c r="C67" s="205">
        <v>0.54654259919056347</v>
      </c>
      <c r="D67" s="204">
        <v>35584</v>
      </c>
      <c r="E67" s="205">
        <v>0.1388400302526433</v>
      </c>
      <c r="F67" s="204">
        <v>135</v>
      </c>
      <c r="G67" s="205">
        <v>0.54771178188899705</v>
      </c>
      <c r="H67" s="204">
        <v>29695</v>
      </c>
      <c r="I67" s="205">
        <v>1.7380489018305263</v>
      </c>
      <c r="J67" s="204">
        <v>23</v>
      </c>
      <c r="K67" s="205">
        <v>0.53977939450833134</v>
      </c>
      <c r="L67" s="204">
        <v>5889</v>
      </c>
      <c r="M67" s="206">
        <v>2.4618565860056434E-2</v>
      </c>
    </row>
    <row r="68" spans="1:13">
      <c r="A68" s="19" t="s">
        <v>287</v>
      </c>
      <c r="B68" s="204">
        <v>20</v>
      </c>
      <c r="C68" s="205">
        <v>6.9182607492476386E-2</v>
      </c>
      <c r="D68" s="204">
        <v>16144</v>
      </c>
      <c r="E68" s="205">
        <v>6.298992379717494E-2</v>
      </c>
      <c r="F68" s="204">
        <v>19</v>
      </c>
      <c r="G68" s="205">
        <v>7.708536189548848E-2</v>
      </c>
      <c r="H68" s="204">
        <v>15544</v>
      </c>
      <c r="I68" s="205">
        <v>0.90979060885851837</v>
      </c>
      <c r="J68" s="204">
        <v>1</v>
      </c>
      <c r="K68" s="205">
        <v>2.3468669326449192E-2</v>
      </c>
      <c r="L68" s="204">
        <v>600</v>
      </c>
      <c r="M68" s="206">
        <v>2.5082593846211341E-3</v>
      </c>
    </row>
    <row r="69" spans="1:13">
      <c r="A69" s="19" t="s">
        <v>288</v>
      </c>
      <c r="B69" s="204">
        <v>55</v>
      </c>
      <c r="C69" s="205">
        <v>0.19025217060431007</v>
      </c>
      <c r="D69" s="204">
        <v>149266</v>
      </c>
      <c r="E69" s="205">
        <v>0.58239927933034652</v>
      </c>
      <c r="F69" s="204">
        <v>33</v>
      </c>
      <c r="G69" s="205">
        <v>0.13388510223953262</v>
      </c>
      <c r="H69" s="204">
        <v>88058</v>
      </c>
      <c r="I69" s="205">
        <v>5.15403637640655</v>
      </c>
      <c r="J69" s="204">
        <v>22</v>
      </c>
      <c r="K69" s="205">
        <v>0.51631072518188215</v>
      </c>
      <c r="L69" s="204">
        <v>61208</v>
      </c>
      <c r="M69" s="206">
        <v>0.2558759006898173</v>
      </c>
    </row>
    <row r="70" spans="1:13">
      <c r="A70" s="19" t="s">
        <v>289</v>
      </c>
      <c r="B70" s="204">
        <v>22</v>
      </c>
      <c r="C70" s="205">
        <v>7.6100868241724032E-2</v>
      </c>
      <c r="D70" s="204">
        <v>137048</v>
      </c>
      <c r="E70" s="205">
        <v>0.53472764349326263</v>
      </c>
      <c r="F70" s="204">
        <v>11</v>
      </c>
      <c r="G70" s="205">
        <v>4.4628367413177543E-2</v>
      </c>
      <c r="H70" s="204">
        <v>65644</v>
      </c>
      <c r="I70" s="205">
        <v>3.8421445398808913</v>
      </c>
      <c r="J70" s="204">
        <v>11</v>
      </c>
      <c r="K70" s="205">
        <v>0.25815536259094107</v>
      </c>
      <c r="L70" s="204">
        <v>71404</v>
      </c>
      <c r="M70" s="206">
        <v>0.29849958849914582</v>
      </c>
    </row>
    <row r="71" spans="1:13">
      <c r="A71" s="19" t="s">
        <v>290</v>
      </c>
      <c r="B71" s="204">
        <v>68</v>
      </c>
      <c r="C71" s="205">
        <v>0.23522086547441973</v>
      </c>
      <c r="D71" s="204">
        <v>1679163</v>
      </c>
      <c r="E71" s="205">
        <v>6.551681702987838</v>
      </c>
      <c r="F71" s="204">
        <v>21</v>
      </c>
      <c r="G71" s="205">
        <v>8.5199610516066213E-2</v>
      </c>
      <c r="H71" s="204">
        <v>417442</v>
      </c>
      <c r="I71" s="205">
        <v>24.432888017441947</v>
      </c>
      <c r="J71" s="204">
        <v>47</v>
      </c>
      <c r="K71" s="205">
        <v>1.1030274583431119</v>
      </c>
      <c r="L71" s="204">
        <v>1261721</v>
      </c>
      <c r="M71" s="206">
        <v>5.274539231705937</v>
      </c>
    </row>
    <row r="72" spans="1:13">
      <c r="A72" s="19" t="s">
        <v>291</v>
      </c>
      <c r="B72" s="204">
        <v>32</v>
      </c>
      <c r="C72" s="205">
        <v>0.11069217198796223</v>
      </c>
      <c r="D72" s="204">
        <v>2312409</v>
      </c>
      <c r="E72" s="205">
        <v>9.0224520997213524</v>
      </c>
      <c r="F72" s="204">
        <v>8</v>
      </c>
      <c r="G72" s="205">
        <v>3.2456994482310937E-2</v>
      </c>
      <c r="H72" s="204">
        <v>625161</v>
      </c>
      <c r="I72" s="205">
        <v>36.590684947542471</v>
      </c>
      <c r="J72" s="204">
        <v>24</v>
      </c>
      <c r="K72" s="205">
        <v>0.56324806383478054</v>
      </c>
      <c r="L72" s="204">
        <v>1687248</v>
      </c>
      <c r="M72" s="206">
        <v>7.0534260503053989</v>
      </c>
    </row>
    <row r="73" spans="1:13">
      <c r="A73" s="19" t="s">
        <v>292</v>
      </c>
      <c r="B73" s="204">
        <v>58</v>
      </c>
      <c r="C73" s="205">
        <v>0.20062956172818155</v>
      </c>
      <c r="D73" s="204">
        <v>21202235</v>
      </c>
      <c r="E73" s="205">
        <v>82.725914703902092</v>
      </c>
      <c r="F73" s="204">
        <v>3</v>
      </c>
      <c r="G73" s="205">
        <v>1.2171372930866602E-2</v>
      </c>
      <c r="H73" s="204">
        <v>371655</v>
      </c>
      <c r="I73" s="205">
        <v>21.752974056569265</v>
      </c>
      <c r="J73" s="204">
        <v>55</v>
      </c>
      <c r="K73" s="205">
        <v>1.2907768129547055</v>
      </c>
      <c r="L73" s="204">
        <v>20830580</v>
      </c>
      <c r="M73" s="206">
        <v>87.080829620168842</v>
      </c>
    </row>
    <row r="74" spans="1:13" ht="15.75" thickBot="1">
      <c r="A74" s="182" t="s">
        <v>293</v>
      </c>
      <c r="B74" s="183">
        <v>58</v>
      </c>
      <c r="C74" s="184">
        <v>0.20062956172818155</v>
      </c>
      <c r="D74" s="183">
        <v>21202235</v>
      </c>
      <c r="E74" s="184">
        <v>82.725914703902092</v>
      </c>
      <c r="F74" s="183">
        <v>3</v>
      </c>
      <c r="G74" s="184">
        <v>1.2171372930866602E-2</v>
      </c>
      <c r="H74" s="183">
        <v>371655</v>
      </c>
      <c r="I74" s="184">
        <v>21.752974056569265</v>
      </c>
      <c r="J74" s="183">
        <v>55</v>
      </c>
      <c r="K74" s="184">
        <v>1.2907768129547055</v>
      </c>
      <c r="L74" s="183">
        <v>20830580</v>
      </c>
      <c r="M74" s="185">
        <v>87.080829620168842</v>
      </c>
    </row>
    <row r="75" spans="1:13">
      <c r="A75" s="323" t="s">
        <v>446</v>
      </c>
      <c r="B75" s="324"/>
      <c r="C75" s="324"/>
      <c r="D75" s="324"/>
      <c r="E75" s="324"/>
      <c r="F75" s="324"/>
      <c r="G75" s="324"/>
      <c r="H75" s="324"/>
      <c r="I75" s="324"/>
      <c r="J75" s="324"/>
      <c r="K75" s="324"/>
      <c r="L75" s="324"/>
      <c r="M75" s="325"/>
    </row>
    <row r="76" spans="1:13">
      <c r="A76" s="191"/>
      <c r="B76" s="15" t="s">
        <v>275</v>
      </c>
      <c r="C76" s="15" t="s">
        <v>276</v>
      </c>
      <c r="D76" s="15" t="s">
        <v>277</v>
      </c>
      <c r="E76" s="15" t="s">
        <v>276</v>
      </c>
      <c r="F76" s="15" t="s">
        <v>275</v>
      </c>
      <c r="G76" s="15" t="s">
        <v>276</v>
      </c>
      <c r="H76" s="15" t="s">
        <v>277</v>
      </c>
      <c r="I76" s="15" t="s">
        <v>276</v>
      </c>
      <c r="J76" s="15" t="s">
        <v>275</v>
      </c>
      <c r="K76" s="15" t="s">
        <v>276</v>
      </c>
      <c r="L76" s="15" t="s">
        <v>277</v>
      </c>
      <c r="M76" s="16" t="s">
        <v>276</v>
      </c>
    </row>
    <row r="77" spans="1:13">
      <c r="A77" s="18" t="s">
        <v>278</v>
      </c>
      <c r="B77" s="188">
        <v>39082</v>
      </c>
      <c r="C77" s="189">
        <v>100</v>
      </c>
      <c r="D77" s="188">
        <v>29988411</v>
      </c>
      <c r="E77" s="189">
        <v>100</v>
      </c>
      <c r="F77" s="188">
        <v>36198</v>
      </c>
      <c r="G77" s="189">
        <v>100</v>
      </c>
      <c r="H77" s="188">
        <v>4852839</v>
      </c>
      <c r="I77" s="189">
        <v>100</v>
      </c>
      <c r="J77" s="188">
        <v>2884</v>
      </c>
      <c r="K77" s="189">
        <v>100</v>
      </c>
      <c r="L77" s="188">
        <v>25135572</v>
      </c>
      <c r="M77" s="190">
        <v>100</v>
      </c>
    </row>
    <row r="78" spans="1:13">
      <c r="A78" s="19">
        <v>0</v>
      </c>
      <c r="B78" s="204">
        <v>21260</v>
      </c>
      <c r="C78" s="205">
        <v>54.398444296607131</v>
      </c>
      <c r="D78" s="204" t="s">
        <v>141</v>
      </c>
      <c r="E78" s="205" t="s">
        <v>141</v>
      </c>
      <c r="F78" s="204">
        <v>18759</v>
      </c>
      <c r="G78" s="205">
        <v>51.823305154980936</v>
      </c>
      <c r="H78" s="204" t="s">
        <v>141</v>
      </c>
      <c r="I78" s="205" t="s">
        <v>141</v>
      </c>
      <c r="J78" s="204">
        <v>2501</v>
      </c>
      <c r="K78" s="205">
        <v>86.719833564493754</v>
      </c>
      <c r="L78" s="204" t="s">
        <v>141</v>
      </c>
      <c r="M78" s="206" t="s">
        <v>141</v>
      </c>
    </row>
    <row r="79" spans="1:13">
      <c r="A79" s="19" t="s">
        <v>286</v>
      </c>
      <c r="B79" s="204">
        <v>17029</v>
      </c>
      <c r="C79" s="205">
        <v>43.572488613684051</v>
      </c>
      <c r="D79" s="204">
        <v>322934</v>
      </c>
      <c r="E79" s="205">
        <v>1.0768626587117269</v>
      </c>
      <c r="F79" s="204">
        <v>17001</v>
      </c>
      <c r="G79" s="205">
        <v>46.966683242168081</v>
      </c>
      <c r="H79" s="204">
        <v>322078</v>
      </c>
      <c r="I79" s="205">
        <v>6.6368985247604551</v>
      </c>
      <c r="J79" s="204">
        <v>28</v>
      </c>
      <c r="K79" s="205">
        <v>0.97087378640776689</v>
      </c>
      <c r="L79" s="204">
        <v>856</v>
      </c>
      <c r="M79" s="206">
        <v>3.4055322075025787E-3</v>
      </c>
    </row>
    <row r="80" spans="1:13">
      <c r="A80" s="19" t="s">
        <v>287</v>
      </c>
      <c r="B80" s="204">
        <v>204</v>
      </c>
      <c r="C80" s="205">
        <v>0.52197942786960749</v>
      </c>
      <c r="D80" s="204">
        <v>42217</v>
      </c>
      <c r="E80" s="205">
        <v>0.14077771576493334</v>
      </c>
      <c r="F80" s="204">
        <v>187</v>
      </c>
      <c r="G80" s="205">
        <v>0.51660312724459923</v>
      </c>
      <c r="H80" s="204">
        <v>37736</v>
      </c>
      <c r="I80" s="205">
        <v>0.7776066751853915</v>
      </c>
      <c r="J80" s="204">
        <v>17</v>
      </c>
      <c r="K80" s="205">
        <v>0.58945908460471563</v>
      </c>
      <c r="L80" s="204">
        <v>4481</v>
      </c>
      <c r="M80" s="206">
        <v>1.7827324558199829E-2</v>
      </c>
    </row>
    <row r="81" spans="1:13">
      <c r="A81" s="19" t="s">
        <v>288</v>
      </c>
      <c r="B81" s="204">
        <v>47</v>
      </c>
      <c r="C81" s="205">
        <v>0.12025996622486056</v>
      </c>
      <c r="D81" s="204">
        <v>35524</v>
      </c>
      <c r="E81" s="205">
        <v>0.11845909408137696</v>
      </c>
      <c r="F81" s="204">
        <v>43</v>
      </c>
      <c r="G81" s="205">
        <v>0.11879109343057627</v>
      </c>
      <c r="H81" s="204">
        <v>33002</v>
      </c>
      <c r="I81" s="205">
        <v>0.68005553038128819</v>
      </c>
      <c r="J81" s="204">
        <v>4</v>
      </c>
      <c r="K81" s="205">
        <v>0.13869625520110956</v>
      </c>
      <c r="L81" s="204">
        <v>2522</v>
      </c>
      <c r="M81" s="206">
        <v>1.0033589050609233E-2</v>
      </c>
    </row>
    <row r="82" spans="1:13">
      <c r="A82" s="19" t="s">
        <v>289</v>
      </c>
      <c r="B82" s="204">
        <v>122</v>
      </c>
      <c r="C82" s="205">
        <v>0.31216416764751037</v>
      </c>
      <c r="D82" s="204">
        <v>308678</v>
      </c>
      <c r="E82" s="205">
        <v>1.0293242946416867</v>
      </c>
      <c r="F82" s="204">
        <v>86</v>
      </c>
      <c r="G82" s="205">
        <v>0.23758218686115254</v>
      </c>
      <c r="H82" s="204">
        <v>213982</v>
      </c>
      <c r="I82" s="205">
        <v>4.4094188989166963</v>
      </c>
      <c r="J82" s="204">
        <v>36</v>
      </c>
      <c r="K82" s="205">
        <v>1.248266296809986</v>
      </c>
      <c r="L82" s="204">
        <v>94696</v>
      </c>
      <c r="M82" s="206">
        <v>0.37674097888044883</v>
      </c>
    </row>
    <row r="83" spans="1:13">
      <c r="A83" s="19" t="s">
        <v>290</v>
      </c>
      <c r="B83" s="214">
        <v>73</v>
      </c>
      <c r="C83" s="205">
        <v>0.18678675605137915</v>
      </c>
      <c r="D83" s="204">
        <v>572504</v>
      </c>
      <c r="E83" s="205">
        <v>1.9090841458722172</v>
      </c>
      <c r="F83" s="204">
        <v>37</v>
      </c>
      <c r="G83" s="205">
        <v>0.10221559202165865</v>
      </c>
      <c r="H83" s="204">
        <v>282419</v>
      </c>
      <c r="I83" s="205">
        <v>5.8196655607161087</v>
      </c>
      <c r="J83" s="204">
        <v>36</v>
      </c>
      <c r="K83" s="205">
        <v>1.248266296809986</v>
      </c>
      <c r="L83" s="204">
        <v>290085</v>
      </c>
      <c r="M83" s="206">
        <v>1.1540815542212446</v>
      </c>
    </row>
    <row r="84" spans="1:13">
      <c r="A84" s="19" t="s">
        <v>291</v>
      </c>
      <c r="B84" s="214">
        <v>212</v>
      </c>
      <c r="C84" s="205">
        <v>0.5424492093546901</v>
      </c>
      <c r="D84" s="204">
        <v>5077077</v>
      </c>
      <c r="E84" s="205">
        <v>16.930130109261206</v>
      </c>
      <c r="F84" s="204">
        <v>71</v>
      </c>
      <c r="G84" s="205">
        <v>0.1961434333388585</v>
      </c>
      <c r="H84" s="204">
        <v>1646180</v>
      </c>
      <c r="I84" s="205">
        <v>33.921999060755979</v>
      </c>
      <c r="J84" s="204">
        <v>141</v>
      </c>
      <c r="K84" s="205">
        <v>4.8890429958391124</v>
      </c>
      <c r="L84" s="204">
        <v>3430897</v>
      </c>
      <c r="M84" s="206">
        <v>13.64956803051866</v>
      </c>
    </row>
    <row r="85" spans="1:13">
      <c r="A85" s="19" t="s">
        <v>292</v>
      </c>
      <c r="B85" s="214">
        <v>62</v>
      </c>
      <c r="C85" s="205">
        <v>0.15864080650939053</v>
      </c>
      <c r="D85" s="204">
        <v>4442061</v>
      </c>
      <c r="E85" s="205">
        <v>14.812592104329902</v>
      </c>
      <c r="F85" s="204">
        <v>10</v>
      </c>
      <c r="G85" s="205">
        <v>2.7625835681529366E-2</v>
      </c>
      <c r="H85" s="204">
        <v>785908</v>
      </c>
      <c r="I85" s="205">
        <v>16.194808853127004</v>
      </c>
      <c r="J85" s="204">
        <v>52</v>
      </c>
      <c r="K85" s="205">
        <v>1.8030513176144243</v>
      </c>
      <c r="L85" s="204">
        <v>3656153</v>
      </c>
      <c r="M85" s="206">
        <v>14.545732239552775</v>
      </c>
    </row>
    <row r="86" spans="1:13" ht="15.75" thickBot="1">
      <c r="A86" s="20" t="s">
        <v>293</v>
      </c>
      <c r="B86" s="215">
        <v>73</v>
      </c>
      <c r="C86" s="211">
        <v>0.18678675605137915</v>
      </c>
      <c r="D86" s="210">
        <v>19187416</v>
      </c>
      <c r="E86" s="211">
        <v>63.982769877336956</v>
      </c>
      <c r="F86" s="210">
        <v>4</v>
      </c>
      <c r="G86" s="211">
        <v>1.1050334272611746E-2</v>
      </c>
      <c r="H86" s="210">
        <v>1531534</v>
      </c>
      <c r="I86" s="211">
        <v>31.559546896157077</v>
      </c>
      <c r="J86" s="210">
        <v>69</v>
      </c>
      <c r="K86" s="211">
        <v>2.3925104022191399</v>
      </c>
      <c r="L86" s="210">
        <v>17655882</v>
      </c>
      <c r="M86" s="212">
        <v>70.24261075101056</v>
      </c>
    </row>
    <row r="87" spans="1:13" ht="15.75" thickTop="1">
      <c r="A87" s="13" t="s">
        <v>299</v>
      </c>
      <c r="C87" s="1" t="s">
        <v>448</v>
      </c>
    </row>
    <row r="88" spans="1:13">
      <c r="A88" s="192"/>
      <c r="C88" s="1"/>
    </row>
    <row r="89" spans="1:13">
      <c r="A89" s="8" t="s">
        <v>324</v>
      </c>
      <c r="B89" s="8"/>
      <c r="C89" s="8"/>
      <c r="D89" s="8"/>
      <c r="E89" s="8"/>
      <c r="F89" s="8"/>
      <c r="G89" s="8"/>
      <c r="H89" s="8"/>
      <c r="I89" s="8"/>
      <c r="J89" s="8"/>
      <c r="K89" s="8"/>
      <c r="L89" s="8"/>
      <c r="M89" s="8"/>
    </row>
    <row r="90" spans="1:13" ht="15.75" thickBot="1">
      <c r="A90" s="10"/>
      <c r="B90" s="8"/>
      <c r="C90" s="8"/>
      <c r="D90" s="8"/>
      <c r="E90" s="8"/>
      <c r="F90" s="8"/>
      <c r="G90" s="8"/>
      <c r="H90" s="8"/>
      <c r="I90" s="8"/>
      <c r="J90" s="8"/>
      <c r="K90" s="8"/>
      <c r="L90" s="8"/>
      <c r="M90" s="8"/>
    </row>
    <row r="91" spans="1:13" ht="14.45" customHeight="1" thickTop="1">
      <c r="A91" s="310" t="s">
        <v>285</v>
      </c>
      <c r="B91" s="312"/>
      <c r="C91" s="313"/>
      <c r="D91" s="313"/>
      <c r="E91" s="314"/>
      <c r="F91" s="297" t="s">
        <v>269</v>
      </c>
      <c r="G91" s="298"/>
      <c r="H91" s="298"/>
      <c r="I91" s="298"/>
      <c r="J91" s="298"/>
      <c r="K91" s="298"/>
      <c r="L91" s="298"/>
      <c r="M91" s="299"/>
    </row>
    <row r="92" spans="1:13">
      <c r="A92" s="311"/>
      <c r="B92" s="315"/>
      <c r="C92" s="316"/>
      <c r="D92" s="316"/>
      <c r="E92" s="317"/>
      <c r="F92" s="300"/>
      <c r="G92" s="301"/>
      <c r="H92" s="301"/>
      <c r="I92" s="301"/>
      <c r="J92" s="301"/>
      <c r="K92" s="301"/>
      <c r="L92" s="301"/>
      <c r="M92" s="302"/>
    </row>
    <row r="93" spans="1:13" ht="14.45" customHeight="1">
      <c r="A93" s="311"/>
      <c r="B93" s="303" t="s">
        <v>271</v>
      </c>
      <c r="C93" s="304"/>
      <c r="D93" s="304"/>
      <c r="E93" s="305"/>
      <c r="F93" s="303" t="s">
        <v>272</v>
      </c>
      <c r="G93" s="304"/>
      <c r="H93" s="304"/>
      <c r="I93" s="305"/>
      <c r="J93" s="303" t="s">
        <v>273</v>
      </c>
      <c r="K93" s="304"/>
      <c r="L93" s="304"/>
      <c r="M93" s="306"/>
    </row>
    <row r="94" spans="1:13" ht="15.75" thickBot="1">
      <c r="A94" s="311"/>
      <c r="B94" s="307" t="s">
        <v>274</v>
      </c>
      <c r="C94" s="308"/>
      <c r="D94" s="307" t="s">
        <v>0</v>
      </c>
      <c r="E94" s="308"/>
      <c r="F94" s="307" t="s">
        <v>274</v>
      </c>
      <c r="G94" s="308"/>
      <c r="H94" s="307" t="s">
        <v>0</v>
      </c>
      <c r="I94" s="308"/>
      <c r="J94" s="307" t="s">
        <v>274</v>
      </c>
      <c r="K94" s="308"/>
      <c r="L94" s="307" t="s">
        <v>0</v>
      </c>
      <c r="M94" s="309"/>
    </row>
    <row r="95" spans="1:13">
      <c r="A95" s="291" t="s">
        <v>444</v>
      </c>
      <c r="B95" s="292"/>
      <c r="C95" s="292"/>
      <c r="D95" s="292"/>
      <c r="E95" s="292"/>
      <c r="F95" s="292"/>
      <c r="G95" s="292"/>
      <c r="H95" s="292"/>
      <c r="I95" s="292"/>
      <c r="J95" s="292"/>
      <c r="K95" s="292"/>
      <c r="L95" s="292"/>
      <c r="M95" s="293"/>
    </row>
    <row r="96" spans="1:13">
      <c r="A96" s="187"/>
      <c r="B96" s="15" t="s">
        <v>275</v>
      </c>
      <c r="C96" s="15" t="s">
        <v>276</v>
      </c>
      <c r="D96" s="15" t="s">
        <v>277</v>
      </c>
      <c r="E96" s="15" t="s">
        <v>276</v>
      </c>
      <c r="F96" s="15" t="s">
        <v>275</v>
      </c>
      <c r="G96" s="15" t="s">
        <v>276</v>
      </c>
      <c r="H96" s="15" t="s">
        <v>277</v>
      </c>
      <c r="I96" s="15" t="s">
        <v>276</v>
      </c>
      <c r="J96" s="15" t="s">
        <v>275</v>
      </c>
      <c r="K96" s="15" t="s">
        <v>276</v>
      </c>
      <c r="L96" s="15" t="s">
        <v>277</v>
      </c>
      <c r="M96" s="16" t="s">
        <v>276</v>
      </c>
    </row>
    <row r="97" spans="1:13">
      <c r="A97" s="216" t="s">
        <v>278</v>
      </c>
      <c r="B97" s="222">
        <v>28909</v>
      </c>
      <c r="C97" s="217">
        <v>100.00000000000001</v>
      </c>
      <c r="D97" s="222">
        <v>172731</v>
      </c>
      <c r="E97" s="217">
        <v>100</v>
      </c>
      <c r="F97" s="222">
        <v>24648</v>
      </c>
      <c r="G97" s="217">
        <v>100.00000000000001</v>
      </c>
      <c r="H97" s="222">
        <v>144851</v>
      </c>
      <c r="I97" s="217">
        <v>100</v>
      </c>
      <c r="J97" s="222">
        <v>4261</v>
      </c>
      <c r="K97" s="217">
        <v>100.00000000000001</v>
      </c>
      <c r="L97" s="222">
        <v>27880</v>
      </c>
      <c r="M97" s="225">
        <v>100</v>
      </c>
    </row>
    <row r="98" spans="1:13">
      <c r="A98" s="227">
        <v>0</v>
      </c>
      <c r="B98" s="228">
        <v>24764</v>
      </c>
      <c r="C98" s="229">
        <v>85.661904597184275</v>
      </c>
      <c r="D98" s="228" t="s">
        <v>141</v>
      </c>
      <c r="E98" s="229" t="s">
        <v>141</v>
      </c>
      <c r="F98" s="228">
        <v>20949</v>
      </c>
      <c r="G98" s="229">
        <v>84.992697176241478</v>
      </c>
      <c r="H98" s="228" t="s">
        <v>141</v>
      </c>
      <c r="I98" s="229" t="s">
        <v>141</v>
      </c>
      <c r="J98" s="228">
        <v>3815</v>
      </c>
      <c r="K98" s="229">
        <v>89.532973480403669</v>
      </c>
      <c r="L98" s="228" t="s">
        <v>141</v>
      </c>
      <c r="M98" s="230" t="s">
        <v>141</v>
      </c>
    </row>
    <row r="99" spans="1:13">
      <c r="A99" s="194" t="s">
        <v>279</v>
      </c>
      <c r="B99" s="223">
        <v>1278</v>
      </c>
      <c r="C99" s="224">
        <v>4.420768618769241</v>
      </c>
      <c r="D99" s="223">
        <v>6965</v>
      </c>
      <c r="E99" s="224">
        <v>4.032281408664339</v>
      </c>
      <c r="F99" s="223">
        <v>1153</v>
      </c>
      <c r="G99" s="224">
        <v>4.6778643297630635</v>
      </c>
      <c r="H99" s="223">
        <v>6276</v>
      </c>
      <c r="I99" s="224">
        <v>4.3327281137168532</v>
      </c>
      <c r="J99" s="223">
        <v>125</v>
      </c>
      <c r="K99" s="224">
        <v>2.9335836658061489</v>
      </c>
      <c r="L99" s="223">
        <v>689</v>
      </c>
      <c r="M99" s="195">
        <v>2.4713055954088952</v>
      </c>
    </row>
    <row r="100" spans="1:13">
      <c r="A100" s="194" t="s">
        <v>280</v>
      </c>
      <c r="B100" s="223">
        <v>2030</v>
      </c>
      <c r="C100" s="224">
        <v>7.0220346604863533</v>
      </c>
      <c r="D100" s="223">
        <v>52068</v>
      </c>
      <c r="E100" s="224">
        <v>30.143981103565658</v>
      </c>
      <c r="F100" s="223">
        <v>1834</v>
      </c>
      <c r="G100" s="224">
        <v>7.440765985069782</v>
      </c>
      <c r="H100" s="223">
        <v>46961</v>
      </c>
      <c r="I100" s="224">
        <v>32.420211113489032</v>
      </c>
      <c r="J100" s="223">
        <v>196</v>
      </c>
      <c r="K100" s="224">
        <v>4.5998591879840411</v>
      </c>
      <c r="L100" s="223">
        <v>5107</v>
      </c>
      <c r="M100" s="195">
        <v>18.317790530846484</v>
      </c>
    </row>
    <row r="101" spans="1:13">
      <c r="A101" s="194" t="s">
        <v>281</v>
      </c>
      <c r="B101" s="223">
        <v>487</v>
      </c>
      <c r="C101" s="224">
        <v>1.6845964924418002</v>
      </c>
      <c r="D101" s="223">
        <v>33652</v>
      </c>
      <c r="E101" s="224">
        <v>19.482316434224316</v>
      </c>
      <c r="F101" s="223">
        <v>423</v>
      </c>
      <c r="G101" s="224">
        <v>1.7161635832521906</v>
      </c>
      <c r="H101" s="223">
        <v>29113</v>
      </c>
      <c r="I101" s="224">
        <v>20.098584062243273</v>
      </c>
      <c r="J101" s="223">
        <v>64</v>
      </c>
      <c r="K101" s="224">
        <v>1.5019948368927483</v>
      </c>
      <c r="L101" s="223">
        <v>4539</v>
      </c>
      <c r="M101" s="195">
        <v>16.280487804878049</v>
      </c>
    </row>
    <row r="102" spans="1:13">
      <c r="A102" s="194" t="s">
        <v>294</v>
      </c>
      <c r="B102" s="223">
        <v>230</v>
      </c>
      <c r="C102" s="224">
        <v>0.79559998616347849</v>
      </c>
      <c r="D102" s="223">
        <v>31835</v>
      </c>
      <c r="E102" s="224">
        <v>18.430391765230329</v>
      </c>
      <c r="F102" s="223">
        <v>196</v>
      </c>
      <c r="G102" s="224">
        <v>0.79519636481661804</v>
      </c>
      <c r="H102" s="223">
        <v>27046</v>
      </c>
      <c r="I102" s="224">
        <v>18.671600472209374</v>
      </c>
      <c r="J102" s="223">
        <v>34</v>
      </c>
      <c r="K102" s="224">
        <v>0.79793475709927253</v>
      </c>
      <c r="L102" s="223">
        <v>4789</v>
      </c>
      <c r="M102" s="195">
        <v>17.177187948350074</v>
      </c>
    </row>
    <row r="103" spans="1:13">
      <c r="A103" s="194" t="s">
        <v>295</v>
      </c>
      <c r="B103" s="218">
        <v>59</v>
      </c>
      <c r="C103" s="224">
        <v>0.20408869210280536</v>
      </c>
      <c r="D103" s="223">
        <v>14149</v>
      </c>
      <c r="E103" s="224">
        <v>8.1913495550885482</v>
      </c>
      <c r="F103" s="218">
        <v>50</v>
      </c>
      <c r="G103" s="224">
        <v>0.20285621551444336</v>
      </c>
      <c r="H103" s="223">
        <v>12082</v>
      </c>
      <c r="I103" s="224">
        <v>8.3409848741120189</v>
      </c>
      <c r="J103" s="218">
        <v>9</v>
      </c>
      <c r="K103" s="224">
        <v>0.21121802393804273</v>
      </c>
      <c r="L103" s="223">
        <v>2067</v>
      </c>
      <c r="M103" s="195">
        <v>7.4139167862266859</v>
      </c>
    </row>
    <row r="104" spans="1:13">
      <c r="A104" s="231" t="s">
        <v>296</v>
      </c>
      <c r="B104" s="232">
        <v>41</v>
      </c>
      <c r="C104" s="233">
        <v>0.14182434535957661</v>
      </c>
      <c r="D104" s="234">
        <v>15364</v>
      </c>
      <c r="E104" s="233">
        <v>8.8947554289617958</v>
      </c>
      <c r="F104" s="232">
        <v>29</v>
      </c>
      <c r="G104" s="233">
        <v>0.11765660499837714</v>
      </c>
      <c r="H104" s="234">
        <v>10705</v>
      </c>
      <c r="I104" s="233">
        <v>7.3903528453376222</v>
      </c>
      <c r="J104" s="232">
        <v>12</v>
      </c>
      <c r="K104" s="233">
        <v>0.28162403191739027</v>
      </c>
      <c r="L104" s="234">
        <v>4659</v>
      </c>
      <c r="M104" s="235">
        <v>16.71090387374462</v>
      </c>
    </row>
    <row r="105" spans="1:13" ht="15.75" thickBot="1">
      <c r="A105" s="196" t="s">
        <v>297</v>
      </c>
      <c r="B105" s="226">
        <v>20</v>
      </c>
      <c r="C105" s="197">
        <v>6.9182607492476386E-2</v>
      </c>
      <c r="D105" s="198">
        <v>18698</v>
      </c>
      <c r="E105" s="197">
        <v>10.824924304265013</v>
      </c>
      <c r="F105" s="226">
        <v>14</v>
      </c>
      <c r="G105" s="197">
        <v>5.6799740344044142E-2</v>
      </c>
      <c r="H105" s="198">
        <v>12668</v>
      </c>
      <c r="I105" s="197">
        <v>8.7455385188918271</v>
      </c>
      <c r="J105" s="226">
        <v>6</v>
      </c>
      <c r="K105" s="197">
        <v>0.14081201595869514</v>
      </c>
      <c r="L105" s="198">
        <v>6030</v>
      </c>
      <c r="M105" s="199">
        <v>21.628407460545194</v>
      </c>
    </row>
    <row r="106" spans="1:13">
      <c r="A106" s="294" t="s">
        <v>446</v>
      </c>
      <c r="B106" s="295"/>
      <c r="C106" s="295"/>
      <c r="D106" s="295"/>
      <c r="E106" s="295"/>
      <c r="F106" s="295"/>
      <c r="G106" s="295"/>
      <c r="H106" s="295"/>
      <c r="I106" s="295"/>
      <c r="J106" s="295"/>
      <c r="K106" s="295"/>
      <c r="L106" s="295"/>
      <c r="M106" s="296"/>
    </row>
    <row r="107" spans="1:13">
      <c r="A107" s="191"/>
      <c r="B107" s="15" t="s">
        <v>275</v>
      </c>
      <c r="C107" s="15" t="s">
        <v>276</v>
      </c>
      <c r="D107" s="15" t="s">
        <v>277</v>
      </c>
      <c r="E107" s="15" t="s">
        <v>276</v>
      </c>
      <c r="F107" s="15" t="s">
        <v>275</v>
      </c>
      <c r="G107" s="15" t="s">
        <v>276</v>
      </c>
      <c r="H107" s="15" t="s">
        <v>277</v>
      </c>
      <c r="I107" s="15" t="s">
        <v>276</v>
      </c>
      <c r="J107" s="15" t="s">
        <v>275</v>
      </c>
      <c r="K107" s="15" t="s">
        <v>276</v>
      </c>
      <c r="L107" s="15" t="s">
        <v>277</v>
      </c>
      <c r="M107" s="16" t="s">
        <v>276</v>
      </c>
    </row>
    <row r="108" spans="1:13">
      <c r="A108" s="21" t="s">
        <v>278</v>
      </c>
      <c r="B108" s="220">
        <v>39082</v>
      </c>
      <c r="C108" s="221">
        <v>100.00000000000001</v>
      </c>
      <c r="D108" s="222">
        <v>65365</v>
      </c>
      <c r="E108" s="221">
        <v>100</v>
      </c>
      <c r="F108" s="220">
        <v>36198</v>
      </c>
      <c r="G108" s="221">
        <v>100.00000000000001</v>
      </c>
      <c r="H108" s="222">
        <v>50274</v>
      </c>
      <c r="I108" s="221">
        <v>100.00000000000001</v>
      </c>
      <c r="J108" s="220">
        <v>2884</v>
      </c>
      <c r="K108" s="221">
        <v>100.00000000000001</v>
      </c>
      <c r="L108" s="222">
        <v>15091</v>
      </c>
      <c r="M108" s="186">
        <v>100</v>
      </c>
    </row>
    <row r="109" spans="1:13">
      <c r="A109" s="193">
        <v>0</v>
      </c>
      <c r="B109" s="228">
        <v>35844</v>
      </c>
      <c r="C109" s="229">
        <v>91.714855943912795</v>
      </c>
      <c r="D109" s="228" t="s">
        <v>141</v>
      </c>
      <c r="E109" s="229" t="s">
        <v>141</v>
      </c>
      <c r="F109" s="228">
        <v>33090</v>
      </c>
      <c r="G109" s="229">
        <v>91.413890270180673</v>
      </c>
      <c r="H109" s="228" t="s">
        <v>141</v>
      </c>
      <c r="I109" s="229" t="s">
        <v>141</v>
      </c>
      <c r="J109" s="228">
        <v>2754</v>
      </c>
      <c r="K109" s="229">
        <v>95.492371705963947</v>
      </c>
      <c r="L109" s="228" t="s">
        <v>141</v>
      </c>
      <c r="M109" s="230" t="s">
        <v>141</v>
      </c>
    </row>
    <row r="110" spans="1:13">
      <c r="A110" s="22" t="s">
        <v>279</v>
      </c>
      <c r="B110" s="223">
        <v>2048</v>
      </c>
      <c r="C110" s="224">
        <v>5.2402640601811576</v>
      </c>
      <c r="D110" s="223">
        <v>9865</v>
      </c>
      <c r="E110" s="224">
        <v>15.0921747112369</v>
      </c>
      <c r="F110" s="223">
        <v>2012</v>
      </c>
      <c r="G110" s="224">
        <v>5.5583181391237089</v>
      </c>
      <c r="H110" s="223">
        <v>9646</v>
      </c>
      <c r="I110" s="224">
        <v>19.186856028961291</v>
      </c>
      <c r="J110" s="223">
        <v>36</v>
      </c>
      <c r="K110" s="224">
        <v>1.248266296809986</v>
      </c>
      <c r="L110" s="223">
        <v>219</v>
      </c>
      <c r="M110" s="195">
        <v>1.4511960771320653</v>
      </c>
    </row>
    <row r="111" spans="1:13">
      <c r="A111" s="22" t="s">
        <v>280</v>
      </c>
      <c r="B111" s="223">
        <v>985</v>
      </c>
      <c r="C111" s="224">
        <v>2.5203418453508006</v>
      </c>
      <c r="D111" s="223">
        <v>21231</v>
      </c>
      <c r="E111" s="224">
        <v>32.480685382085213</v>
      </c>
      <c r="F111" s="223">
        <v>941</v>
      </c>
      <c r="G111" s="224">
        <v>2.5995911376319132</v>
      </c>
      <c r="H111" s="223">
        <v>20208</v>
      </c>
      <c r="I111" s="224">
        <v>40.195727413772524</v>
      </c>
      <c r="J111" s="223">
        <v>44</v>
      </c>
      <c r="K111" s="224">
        <v>1.5256588072122053</v>
      </c>
      <c r="L111" s="223">
        <v>1023</v>
      </c>
      <c r="M111" s="195">
        <v>6.7788748260552643</v>
      </c>
    </row>
    <row r="112" spans="1:13">
      <c r="A112" s="22" t="s">
        <v>281</v>
      </c>
      <c r="B112" s="223">
        <v>113</v>
      </c>
      <c r="C112" s="224">
        <v>0.28913566347679237</v>
      </c>
      <c r="D112" s="223">
        <v>7962</v>
      </c>
      <c r="E112" s="224">
        <v>12.180830719804177</v>
      </c>
      <c r="F112" s="223">
        <v>98</v>
      </c>
      <c r="G112" s="224">
        <v>0.2707331896789878</v>
      </c>
      <c r="H112" s="223">
        <v>6905</v>
      </c>
      <c r="I112" s="224">
        <v>13.734733659545689</v>
      </c>
      <c r="J112" s="223">
        <v>15</v>
      </c>
      <c r="K112" s="224">
        <v>0.52011095700416088</v>
      </c>
      <c r="L112" s="223">
        <v>1057</v>
      </c>
      <c r="M112" s="195">
        <v>7.0041746736465447</v>
      </c>
    </row>
    <row r="113" spans="1:13">
      <c r="A113" s="22" t="s">
        <v>294</v>
      </c>
      <c r="B113" s="223">
        <v>55</v>
      </c>
      <c r="C113" s="224">
        <v>0.1407297477099432</v>
      </c>
      <c r="D113" s="223">
        <v>7996</v>
      </c>
      <c r="E113" s="224">
        <v>12.232846324485582</v>
      </c>
      <c r="F113" s="223">
        <v>37</v>
      </c>
      <c r="G113" s="224">
        <v>0.10221559202165865</v>
      </c>
      <c r="H113" s="223">
        <v>5502</v>
      </c>
      <c r="I113" s="224">
        <v>10.944026733500417</v>
      </c>
      <c r="J113" s="223">
        <v>18</v>
      </c>
      <c r="K113" s="224">
        <v>0.62413314840499301</v>
      </c>
      <c r="L113" s="223">
        <v>2494</v>
      </c>
      <c r="M113" s="195">
        <v>16.526406467430917</v>
      </c>
    </row>
    <row r="114" spans="1:13">
      <c r="A114" s="22" t="s">
        <v>295</v>
      </c>
      <c r="B114" s="218">
        <v>11</v>
      </c>
      <c r="C114" s="224">
        <v>2.8145949541988638E-2</v>
      </c>
      <c r="D114" s="223">
        <v>2668</v>
      </c>
      <c r="E114" s="224">
        <v>4.0816950967643235</v>
      </c>
      <c r="F114" s="223">
        <v>8</v>
      </c>
      <c r="G114" s="224">
        <v>2.2100668545223492E-2</v>
      </c>
      <c r="H114" s="223">
        <v>1977</v>
      </c>
      <c r="I114" s="224">
        <v>3.9324501730516772</v>
      </c>
      <c r="J114" s="223">
        <v>3</v>
      </c>
      <c r="K114" s="224">
        <v>0.10402219140083217</v>
      </c>
      <c r="L114" s="223">
        <v>691</v>
      </c>
      <c r="M114" s="195">
        <v>4.5788880789874762</v>
      </c>
    </row>
    <row r="115" spans="1:13">
      <c r="A115" s="236" t="s">
        <v>296</v>
      </c>
      <c r="B115" s="232">
        <v>14</v>
      </c>
      <c r="C115" s="233">
        <v>3.5822117598894636E-2</v>
      </c>
      <c r="D115" s="234">
        <v>5636</v>
      </c>
      <c r="E115" s="233">
        <v>8.6223514113057451</v>
      </c>
      <c r="F115" s="234">
        <v>8</v>
      </c>
      <c r="G115" s="233">
        <v>2.2100668545223492E-2</v>
      </c>
      <c r="H115" s="234">
        <v>3292</v>
      </c>
      <c r="I115" s="233">
        <v>6.5481163225524126</v>
      </c>
      <c r="J115" s="234">
        <v>6</v>
      </c>
      <c r="K115" s="233">
        <v>0.20804438280166435</v>
      </c>
      <c r="L115" s="234">
        <v>2344</v>
      </c>
      <c r="M115" s="235">
        <v>15.53243655158704</v>
      </c>
    </row>
    <row r="116" spans="1:13" ht="15.75" thickBot="1">
      <c r="A116" s="23" t="s">
        <v>297</v>
      </c>
      <c r="B116" s="219">
        <v>12</v>
      </c>
      <c r="C116" s="202">
        <v>3.0704672227623967E-2</v>
      </c>
      <c r="D116" s="201">
        <v>10007</v>
      </c>
      <c r="E116" s="202">
        <v>15.309416354318058</v>
      </c>
      <c r="F116" s="201">
        <v>4</v>
      </c>
      <c r="G116" s="202">
        <v>1.1050334272611746E-2</v>
      </c>
      <c r="H116" s="201">
        <v>2744</v>
      </c>
      <c r="I116" s="202">
        <v>5.4580896686159841</v>
      </c>
      <c r="J116" s="201">
        <v>8</v>
      </c>
      <c r="K116" s="202">
        <v>0.27739251040221913</v>
      </c>
      <c r="L116" s="201">
        <v>7263</v>
      </c>
      <c r="M116" s="200">
        <v>48.12802332516069</v>
      </c>
    </row>
    <row r="117" spans="1:13" ht="15.75" thickTop="1">
      <c r="A117" s="13" t="s">
        <v>299</v>
      </c>
      <c r="C117" s="1" t="s">
        <v>449</v>
      </c>
    </row>
    <row r="118" spans="1:13">
      <c r="A118" s="192"/>
      <c r="C118" s="1"/>
    </row>
    <row r="119" spans="1:13">
      <c r="A119" s="8" t="s">
        <v>325</v>
      </c>
      <c r="B119" s="8"/>
      <c r="C119" s="8"/>
      <c r="D119" s="8"/>
      <c r="E119" s="8"/>
      <c r="F119" s="8"/>
      <c r="G119" s="8"/>
      <c r="H119" s="8"/>
      <c r="I119" s="8"/>
      <c r="J119" s="8"/>
      <c r="K119" s="8"/>
      <c r="L119" s="8"/>
      <c r="M119" s="8"/>
    </row>
    <row r="120" spans="1:13" ht="15.75" thickBot="1">
      <c r="A120" s="10"/>
      <c r="B120" s="8"/>
      <c r="C120" s="8"/>
      <c r="D120" s="8"/>
      <c r="E120" s="8"/>
      <c r="F120" s="8"/>
      <c r="G120" s="8"/>
      <c r="H120" s="8"/>
      <c r="I120" s="8"/>
      <c r="J120" s="8"/>
      <c r="K120" s="8"/>
      <c r="L120" s="8"/>
      <c r="M120" s="8"/>
    </row>
    <row r="121" spans="1:13" ht="14.45" customHeight="1" thickTop="1">
      <c r="A121" s="310" t="s">
        <v>285</v>
      </c>
      <c r="B121" s="312"/>
      <c r="C121" s="313"/>
      <c r="D121" s="313"/>
      <c r="E121" s="314"/>
      <c r="F121" s="297" t="s">
        <v>269</v>
      </c>
      <c r="G121" s="298"/>
      <c r="H121" s="298"/>
      <c r="I121" s="298"/>
      <c r="J121" s="298"/>
      <c r="K121" s="298"/>
      <c r="L121" s="298"/>
      <c r="M121" s="299"/>
    </row>
    <row r="122" spans="1:13">
      <c r="A122" s="311"/>
      <c r="B122" s="315"/>
      <c r="C122" s="316"/>
      <c r="D122" s="316"/>
      <c r="E122" s="317"/>
      <c r="F122" s="300"/>
      <c r="G122" s="301"/>
      <c r="H122" s="301"/>
      <c r="I122" s="301"/>
      <c r="J122" s="301"/>
      <c r="K122" s="301"/>
      <c r="L122" s="301"/>
      <c r="M122" s="302"/>
    </row>
    <row r="123" spans="1:13" ht="14.45" customHeight="1">
      <c r="A123" s="311"/>
      <c r="B123" s="303" t="s">
        <v>271</v>
      </c>
      <c r="C123" s="304"/>
      <c r="D123" s="304"/>
      <c r="E123" s="305"/>
      <c r="F123" s="303" t="s">
        <v>272</v>
      </c>
      <c r="G123" s="304"/>
      <c r="H123" s="304"/>
      <c r="I123" s="305"/>
      <c r="J123" s="303" t="s">
        <v>273</v>
      </c>
      <c r="K123" s="304"/>
      <c r="L123" s="304"/>
      <c r="M123" s="306"/>
    </row>
    <row r="124" spans="1:13" ht="15.75" thickBot="1">
      <c r="A124" s="311"/>
      <c r="B124" s="307" t="s">
        <v>274</v>
      </c>
      <c r="C124" s="308"/>
      <c r="D124" s="307" t="s">
        <v>1</v>
      </c>
      <c r="E124" s="308"/>
      <c r="F124" s="307" t="s">
        <v>274</v>
      </c>
      <c r="G124" s="308"/>
      <c r="H124" s="307" t="s">
        <v>1</v>
      </c>
      <c r="I124" s="308"/>
      <c r="J124" s="307" t="s">
        <v>274</v>
      </c>
      <c r="K124" s="308"/>
      <c r="L124" s="307" t="s">
        <v>1</v>
      </c>
      <c r="M124" s="309"/>
    </row>
    <row r="125" spans="1:13">
      <c r="A125" s="291" t="s">
        <v>444</v>
      </c>
      <c r="B125" s="292"/>
      <c r="C125" s="292"/>
      <c r="D125" s="292"/>
      <c r="E125" s="292"/>
      <c r="F125" s="292"/>
      <c r="G125" s="292"/>
      <c r="H125" s="292"/>
      <c r="I125" s="292"/>
      <c r="J125" s="292"/>
      <c r="K125" s="292"/>
      <c r="L125" s="292"/>
      <c r="M125" s="293"/>
    </row>
    <row r="126" spans="1:13">
      <c r="A126" s="187"/>
      <c r="B126" s="15" t="s">
        <v>275</v>
      </c>
      <c r="C126" s="15" t="s">
        <v>276</v>
      </c>
      <c r="D126" s="15" t="s">
        <v>277</v>
      </c>
      <c r="E126" s="15" t="s">
        <v>276</v>
      </c>
      <c r="F126" s="15" t="s">
        <v>275</v>
      </c>
      <c r="G126" s="15" t="s">
        <v>276</v>
      </c>
      <c r="H126" s="15" t="s">
        <v>277</v>
      </c>
      <c r="I126" s="15" t="s">
        <v>276</v>
      </c>
      <c r="J126" s="15" t="s">
        <v>275</v>
      </c>
      <c r="K126" s="15" t="s">
        <v>276</v>
      </c>
      <c r="L126" s="15" t="s">
        <v>277</v>
      </c>
      <c r="M126" s="16" t="s">
        <v>276</v>
      </c>
    </row>
    <row r="127" spans="1:13">
      <c r="A127" s="21" t="s">
        <v>278</v>
      </c>
      <c r="B127" s="220">
        <v>28909</v>
      </c>
      <c r="C127" s="221">
        <v>100</v>
      </c>
      <c r="D127" s="220">
        <v>24374</v>
      </c>
      <c r="E127" s="221">
        <v>100</v>
      </c>
      <c r="F127" s="220">
        <v>24648</v>
      </c>
      <c r="G127" s="221">
        <v>100</v>
      </c>
      <c r="H127" s="220">
        <v>18431</v>
      </c>
      <c r="I127" s="221">
        <v>100.00000000000001</v>
      </c>
      <c r="J127" s="220">
        <v>4261</v>
      </c>
      <c r="K127" s="221">
        <v>99.999999999999986</v>
      </c>
      <c r="L127" s="220">
        <v>5943</v>
      </c>
      <c r="M127" s="186">
        <v>100</v>
      </c>
    </row>
    <row r="128" spans="1:13">
      <c r="A128" s="19">
        <v>0</v>
      </c>
      <c r="B128" s="204">
        <v>27346</v>
      </c>
      <c r="C128" s="205">
        <v>94.593379224462964</v>
      </c>
      <c r="D128" s="204" t="s">
        <v>141</v>
      </c>
      <c r="E128" s="205" t="s">
        <v>141</v>
      </c>
      <c r="F128" s="204">
        <v>23275</v>
      </c>
      <c r="G128" s="205">
        <v>94.429568321973392</v>
      </c>
      <c r="H128" s="204" t="s">
        <v>141</v>
      </c>
      <c r="I128" s="205" t="s">
        <v>141</v>
      </c>
      <c r="J128" s="204">
        <v>4071</v>
      </c>
      <c r="K128" s="205">
        <v>95.54095282797465</v>
      </c>
      <c r="L128" s="204" t="s">
        <v>141</v>
      </c>
      <c r="M128" s="206" t="s">
        <v>141</v>
      </c>
    </row>
    <row r="129" spans="1:13">
      <c r="A129" s="19" t="s">
        <v>279</v>
      </c>
      <c r="B129" s="204">
        <v>1056</v>
      </c>
      <c r="C129" s="205">
        <v>3.6528416756027533</v>
      </c>
      <c r="D129" s="204">
        <v>4123</v>
      </c>
      <c r="E129" s="205">
        <v>16.91556576680069</v>
      </c>
      <c r="F129" s="204">
        <v>956</v>
      </c>
      <c r="G129" s="205">
        <v>3.8786108406361568</v>
      </c>
      <c r="H129" s="204">
        <v>3726</v>
      </c>
      <c r="I129" s="205">
        <v>20.215940534968261</v>
      </c>
      <c r="J129" s="204">
        <v>100</v>
      </c>
      <c r="K129" s="205">
        <v>2.346866932644919</v>
      </c>
      <c r="L129" s="204">
        <v>397</v>
      </c>
      <c r="M129" s="206">
        <v>6.680127881541309</v>
      </c>
    </row>
    <row r="130" spans="1:13">
      <c r="A130" s="19" t="s">
        <v>280</v>
      </c>
      <c r="B130" s="239">
        <v>416</v>
      </c>
      <c r="C130" s="205">
        <v>1.4389982358435089</v>
      </c>
      <c r="D130" s="241">
        <v>9696</v>
      </c>
      <c r="E130" s="205">
        <v>39.78009354229917</v>
      </c>
      <c r="F130" s="239">
        <v>352</v>
      </c>
      <c r="G130" s="205">
        <v>1.4281077572216814</v>
      </c>
      <c r="H130" s="239">
        <v>8074</v>
      </c>
      <c r="I130" s="205">
        <v>43.806630134013346</v>
      </c>
      <c r="J130" s="239">
        <v>64</v>
      </c>
      <c r="K130" s="205">
        <v>1.5019948368927483</v>
      </c>
      <c r="L130" s="239">
        <v>1622</v>
      </c>
      <c r="M130" s="206">
        <v>27.292613158337542</v>
      </c>
    </row>
    <row r="131" spans="1:13" ht="15.75" thickBot="1">
      <c r="A131" s="22" t="s">
        <v>298</v>
      </c>
      <c r="B131" s="243">
        <v>91</v>
      </c>
      <c r="C131" s="224">
        <v>0.31478086409076755</v>
      </c>
      <c r="D131" s="203">
        <v>10555</v>
      </c>
      <c r="E131" s="224">
        <v>43.30434069090014</v>
      </c>
      <c r="F131" s="243">
        <v>65</v>
      </c>
      <c r="G131" s="224">
        <v>0.26371308016877637</v>
      </c>
      <c r="H131" s="243">
        <v>6631</v>
      </c>
      <c r="I131" s="224">
        <v>35.977429331018399</v>
      </c>
      <c r="J131" s="243">
        <v>26</v>
      </c>
      <c r="K131" s="224">
        <v>0.61018540248767894</v>
      </c>
      <c r="L131" s="243">
        <v>3924</v>
      </c>
      <c r="M131" s="195">
        <v>66.027258960121145</v>
      </c>
    </row>
    <row r="132" spans="1:13">
      <c r="A132" s="294" t="s">
        <v>446</v>
      </c>
      <c r="B132" s="295"/>
      <c r="C132" s="295"/>
      <c r="D132" s="295"/>
      <c r="E132" s="295"/>
      <c r="F132" s="295"/>
      <c r="G132" s="295"/>
      <c r="H132" s="295"/>
      <c r="I132" s="295"/>
      <c r="J132" s="295"/>
      <c r="K132" s="295"/>
      <c r="L132" s="295"/>
      <c r="M132" s="296"/>
    </row>
    <row r="133" spans="1:13">
      <c r="A133" s="191"/>
      <c r="B133" s="15" t="s">
        <v>275</v>
      </c>
      <c r="C133" s="15" t="s">
        <v>276</v>
      </c>
      <c r="D133" s="15" t="s">
        <v>277</v>
      </c>
      <c r="E133" s="15" t="s">
        <v>276</v>
      </c>
      <c r="F133" s="15" t="s">
        <v>275</v>
      </c>
      <c r="G133" s="15" t="s">
        <v>276</v>
      </c>
      <c r="H133" s="15" t="s">
        <v>277</v>
      </c>
      <c r="I133" s="15" t="s">
        <v>276</v>
      </c>
      <c r="J133" s="15" t="s">
        <v>275</v>
      </c>
      <c r="K133" s="15" t="s">
        <v>276</v>
      </c>
      <c r="L133" s="15" t="s">
        <v>277</v>
      </c>
      <c r="M133" s="16" t="s">
        <v>276</v>
      </c>
    </row>
    <row r="134" spans="1:13">
      <c r="A134" s="21" t="s">
        <v>278</v>
      </c>
      <c r="B134" s="220">
        <v>39082</v>
      </c>
      <c r="C134" s="221">
        <v>100</v>
      </c>
      <c r="D134" s="220">
        <v>10073</v>
      </c>
      <c r="E134" s="221">
        <v>100</v>
      </c>
      <c r="F134" s="220">
        <v>36198</v>
      </c>
      <c r="G134" s="221">
        <v>100</v>
      </c>
      <c r="H134" s="220">
        <v>9293</v>
      </c>
      <c r="I134" s="221">
        <v>100</v>
      </c>
      <c r="J134" s="220">
        <v>2884</v>
      </c>
      <c r="K134" s="221">
        <v>99.999999999999986</v>
      </c>
      <c r="L134" s="220">
        <v>780</v>
      </c>
      <c r="M134" s="186">
        <v>100</v>
      </c>
    </row>
    <row r="135" spans="1:13">
      <c r="A135" s="19">
        <v>0</v>
      </c>
      <c r="B135" s="204">
        <v>35884</v>
      </c>
      <c r="C135" s="205">
        <v>91.817204851338204</v>
      </c>
      <c r="D135" s="204" t="s">
        <v>141</v>
      </c>
      <c r="E135" s="205" t="s">
        <v>141</v>
      </c>
      <c r="F135" s="204">
        <v>33039</v>
      </c>
      <c r="G135" s="205">
        <v>91.272998508204878</v>
      </c>
      <c r="H135" s="204" t="s">
        <v>141</v>
      </c>
      <c r="I135" s="205" t="s">
        <v>141</v>
      </c>
      <c r="J135" s="204">
        <v>2845</v>
      </c>
      <c r="K135" s="205">
        <v>98.647711511789183</v>
      </c>
      <c r="L135" s="204" t="s">
        <v>141</v>
      </c>
      <c r="M135" s="206" t="s">
        <v>141</v>
      </c>
    </row>
    <row r="136" spans="1:13">
      <c r="A136" s="19" t="s">
        <v>279</v>
      </c>
      <c r="B136" s="204">
        <v>3083</v>
      </c>
      <c r="C136" s="205">
        <v>7.888542039813724</v>
      </c>
      <c r="D136" s="204">
        <v>6478</v>
      </c>
      <c r="E136" s="205">
        <v>64.310533108309343</v>
      </c>
      <c r="F136" s="204">
        <v>3056</v>
      </c>
      <c r="G136" s="205">
        <v>8.4424553842753749</v>
      </c>
      <c r="H136" s="204">
        <v>6370</v>
      </c>
      <c r="I136" s="205">
        <v>68.546217583127088</v>
      </c>
      <c r="J136" s="204">
        <v>27</v>
      </c>
      <c r="K136" s="205">
        <v>0.93619972260748952</v>
      </c>
      <c r="L136" s="204">
        <v>108</v>
      </c>
      <c r="M136" s="206">
        <v>13.846153846153847</v>
      </c>
    </row>
    <row r="137" spans="1:13">
      <c r="A137" s="19" t="s">
        <v>280</v>
      </c>
      <c r="B137" s="239">
        <v>98</v>
      </c>
      <c r="C137" s="205">
        <v>0.25075482319226244</v>
      </c>
      <c r="D137" s="240">
        <v>1985</v>
      </c>
      <c r="E137" s="205">
        <v>19.706145140474536</v>
      </c>
      <c r="F137" s="239">
        <v>92</v>
      </c>
      <c r="G137" s="205">
        <v>0.25415768827007018</v>
      </c>
      <c r="H137" s="239">
        <v>1896</v>
      </c>
      <c r="I137" s="205">
        <v>20.402453459593243</v>
      </c>
      <c r="J137" s="239">
        <v>6</v>
      </c>
      <c r="K137" s="205">
        <v>0.20804438280166435</v>
      </c>
      <c r="L137" s="239">
        <v>89</v>
      </c>
      <c r="M137" s="206">
        <v>11.410256410256411</v>
      </c>
    </row>
    <row r="138" spans="1:13" ht="15.75" thickBot="1">
      <c r="A138" s="23" t="s">
        <v>298</v>
      </c>
      <c r="B138" s="242">
        <v>17</v>
      </c>
      <c r="C138" s="202">
        <v>4.3498285655800627E-2</v>
      </c>
      <c r="D138" s="238">
        <v>1610</v>
      </c>
      <c r="E138" s="202">
        <v>15.983321751216122</v>
      </c>
      <c r="F138" s="242">
        <v>11</v>
      </c>
      <c r="G138" s="202">
        <v>3.0388419249682302E-2</v>
      </c>
      <c r="H138" s="242">
        <v>1027</v>
      </c>
      <c r="I138" s="202">
        <v>11.051328957279672</v>
      </c>
      <c r="J138" s="242">
        <v>6</v>
      </c>
      <c r="K138" s="202">
        <v>0.20804438280166435</v>
      </c>
      <c r="L138" s="242">
        <v>583</v>
      </c>
      <c r="M138" s="200">
        <v>74.743589743589752</v>
      </c>
    </row>
    <row r="139" spans="1:13" ht="15.75" thickTop="1">
      <c r="A139" s="13" t="s">
        <v>299</v>
      </c>
      <c r="C139" s="1" t="s">
        <v>450</v>
      </c>
    </row>
  </sheetData>
  <mergeCells count="70">
    <mergeCell ref="A95:M95"/>
    <mergeCell ref="F91:M92"/>
    <mergeCell ref="B93:E93"/>
    <mergeCell ref="F93:I93"/>
    <mergeCell ref="J93:M93"/>
    <mergeCell ref="B94:C94"/>
    <mergeCell ref="D94:E94"/>
    <mergeCell ref="F94:G94"/>
    <mergeCell ref="H94:I94"/>
    <mergeCell ref="J94:K94"/>
    <mergeCell ref="L94:M94"/>
    <mergeCell ref="A63:M63"/>
    <mergeCell ref="A75:M75"/>
    <mergeCell ref="A91:A94"/>
    <mergeCell ref="B91:E92"/>
    <mergeCell ref="A59:A62"/>
    <mergeCell ref="B59:E60"/>
    <mergeCell ref="F59:M60"/>
    <mergeCell ref="B61:E61"/>
    <mergeCell ref="F61:I61"/>
    <mergeCell ref="J61:M61"/>
    <mergeCell ref="B62:C62"/>
    <mergeCell ref="D62:E62"/>
    <mergeCell ref="F62:G62"/>
    <mergeCell ref="H62:I62"/>
    <mergeCell ref="J62:K62"/>
    <mergeCell ref="L62:M62"/>
    <mergeCell ref="A17:M17"/>
    <mergeCell ref="A3:A6"/>
    <mergeCell ref="A31:A34"/>
    <mergeCell ref="F3:M4"/>
    <mergeCell ref="F31:M32"/>
    <mergeCell ref="B33:E33"/>
    <mergeCell ref="F33:I33"/>
    <mergeCell ref="J33:M33"/>
    <mergeCell ref="B34:C34"/>
    <mergeCell ref="D34:E34"/>
    <mergeCell ref="F34:G34"/>
    <mergeCell ref="H34:I34"/>
    <mergeCell ref="J34:K34"/>
    <mergeCell ref="L34:M34"/>
    <mergeCell ref="B3:E4"/>
    <mergeCell ref="A106:M106"/>
    <mergeCell ref="A121:A124"/>
    <mergeCell ref="B121:E122"/>
    <mergeCell ref="B5:E5"/>
    <mergeCell ref="F5:I5"/>
    <mergeCell ref="J5:M5"/>
    <mergeCell ref="B6:C6"/>
    <mergeCell ref="D6:E6"/>
    <mergeCell ref="F6:G6"/>
    <mergeCell ref="H6:I6"/>
    <mergeCell ref="J6:K6"/>
    <mergeCell ref="L6:M6"/>
    <mergeCell ref="B31:E32"/>
    <mergeCell ref="A35:M35"/>
    <mergeCell ref="A45:M45"/>
    <mergeCell ref="A7:M7"/>
    <mergeCell ref="A125:M125"/>
    <mergeCell ref="A132:M132"/>
    <mergeCell ref="F121:M122"/>
    <mergeCell ref="B123:E123"/>
    <mergeCell ref="F123:I123"/>
    <mergeCell ref="J123:M123"/>
    <mergeCell ref="B124:C124"/>
    <mergeCell ref="D124:E124"/>
    <mergeCell ref="F124:G124"/>
    <mergeCell ref="H124:I124"/>
    <mergeCell ref="J124:K124"/>
    <mergeCell ref="L124:M124"/>
  </mergeCells>
  <hyperlinks>
    <hyperlink ref="D27" r:id="rId1" xr:uid="{54715632-B166-4180-AC6A-BA1DCB12134A}"/>
    <hyperlink ref="C139" r:id="rId2" xr:uid="{64751DDD-E938-4643-9D7D-8823E5BD7D19}"/>
    <hyperlink ref="C55" r:id="rId3" xr:uid="{FE3E3896-42F7-471B-B427-C460F224ACB7}"/>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5543C-994E-471C-94C0-4EA64D8646AF}">
  <dimension ref="A1:AT152"/>
  <sheetViews>
    <sheetView tabSelected="1" topLeftCell="A49" zoomScale="80" zoomScaleNormal="80" workbookViewId="0">
      <pane xSplit="1" topLeftCell="AA1" activePane="topRight" state="frozen"/>
      <selection activeCell="A32" sqref="A32"/>
      <selection pane="topRight" activeCell="AM50" sqref="AM50:AR50"/>
    </sheetView>
  </sheetViews>
  <sheetFormatPr defaultColWidth="8.85546875" defaultRowHeight="15"/>
  <cols>
    <col min="1" max="1" width="27.85546875" style="4" customWidth="1"/>
    <col min="2" max="9" width="10.7109375" style="29" customWidth="1"/>
    <col min="10" max="12" width="12.7109375" style="29" customWidth="1"/>
    <col min="13" max="21" width="10.7109375" style="29" customWidth="1"/>
    <col min="22" max="22" width="27" style="29" customWidth="1"/>
    <col min="23" max="31" width="10.7109375" style="29" customWidth="1"/>
    <col min="32" max="32" width="27.140625" style="29" customWidth="1"/>
    <col min="33" max="34" width="10.7109375" style="29" customWidth="1"/>
    <col min="35" max="35" width="11.5703125" style="29" customWidth="1"/>
    <col min="36" max="36" width="11.85546875" style="30" customWidth="1"/>
    <col min="37" max="37" width="11.7109375" style="4" customWidth="1"/>
    <col min="38" max="38" width="13.28515625" style="4" customWidth="1"/>
    <col min="39" max="39" width="12.7109375" style="4" customWidth="1"/>
    <col min="40" max="40" width="11.42578125" style="4" customWidth="1"/>
    <col min="41" max="41" width="12.7109375" style="4" customWidth="1"/>
    <col min="42" max="43" width="11.28515625" style="4" customWidth="1"/>
    <col min="44" max="44" width="12" style="4" customWidth="1"/>
    <col min="45" max="16384" width="8.85546875" style="4"/>
  </cols>
  <sheetData>
    <row r="1" spans="1:36" ht="21">
      <c r="A1" s="93" t="s">
        <v>145</v>
      </c>
      <c r="F1" s="30"/>
      <c r="H1" s="30"/>
      <c r="I1" s="30"/>
      <c r="AJ1" s="29"/>
    </row>
    <row r="2" spans="1:36" ht="15.75" thickBot="1">
      <c r="A2" s="94" t="s">
        <v>144</v>
      </c>
      <c r="F2" s="30"/>
      <c r="H2" s="30"/>
      <c r="I2" s="30"/>
      <c r="AJ2" s="29"/>
    </row>
    <row r="3" spans="1:36" s="3" customFormat="1" ht="15.75" thickBot="1">
      <c r="A3" s="95" t="s">
        <v>144</v>
      </c>
      <c r="B3" s="26" t="s">
        <v>11</v>
      </c>
      <c r="C3" s="26" t="s">
        <v>12</v>
      </c>
      <c r="D3" s="26" t="s">
        <v>6</v>
      </c>
      <c r="E3" s="27" t="s">
        <v>7</v>
      </c>
      <c r="F3" s="26" t="s">
        <v>0</v>
      </c>
      <c r="G3" s="26" t="s">
        <v>1</v>
      </c>
      <c r="H3" s="27" t="s">
        <v>2</v>
      </c>
      <c r="I3" s="26" t="s">
        <v>13</v>
      </c>
      <c r="J3" s="26" t="s">
        <v>10</v>
      </c>
      <c r="Q3" s="144"/>
      <c r="R3" s="144"/>
      <c r="S3" s="144"/>
      <c r="T3" s="144"/>
      <c r="U3" s="144"/>
      <c r="V3" s="144"/>
      <c r="W3" s="144"/>
      <c r="Z3" s="32"/>
      <c r="AA3" s="32"/>
      <c r="AB3" s="32"/>
      <c r="AC3" s="32"/>
      <c r="AD3" s="32"/>
      <c r="AE3" s="32"/>
      <c r="AF3" s="32"/>
      <c r="AG3" s="32"/>
      <c r="AH3" s="32"/>
      <c r="AI3" s="32"/>
      <c r="AJ3" s="32"/>
    </row>
    <row r="4" spans="1:36" s="88" customFormat="1" ht="15" customHeight="1" thickBot="1">
      <c r="A4" s="85">
        <v>1990</v>
      </c>
      <c r="B4" s="86" t="s">
        <v>14</v>
      </c>
      <c r="C4" s="86" t="s">
        <v>15</v>
      </c>
      <c r="D4" s="86" t="s">
        <v>16</v>
      </c>
      <c r="E4" s="87">
        <v>310.86900000000003</v>
      </c>
      <c r="F4" s="86">
        <v>429.91399999999999</v>
      </c>
      <c r="G4" s="139">
        <v>40.893000000000001</v>
      </c>
      <c r="H4" s="87">
        <v>26.923999999999999</v>
      </c>
      <c r="I4" s="86" t="s">
        <v>17</v>
      </c>
      <c r="J4" s="86" t="s">
        <v>18</v>
      </c>
      <c r="N4" s="144"/>
      <c r="O4" s="144"/>
      <c r="P4" s="144"/>
      <c r="Q4" s="144"/>
      <c r="R4" s="144"/>
      <c r="S4" s="144"/>
      <c r="T4" s="144"/>
      <c r="U4" s="144"/>
      <c r="V4" s="144"/>
      <c r="W4" s="144"/>
      <c r="Z4" s="84"/>
      <c r="AA4" s="84"/>
      <c r="AB4" s="84"/>
      <c r="AC4" s="84"/>
      <c r="AD4" s="84"/>
      <c r="AE4" s="84"/>
      <c r="AF4" s="84"/>
      <c r="AG4" s="84"/>
      <c r="AH4" s="84"/>
      <c r="AI4" s="84"/>
      <c r="AJ4" s="84"/>
    </row>
    <row r="5" spans="1:36" s="88" customFormat="1" ht="15" customHeight="1" thickBot="1">
      <c r="A5" s="85">
        <v>1991</v>
      </c>
      <c r="B5" s="86" t="s">
        <v>19</v>
      </c>
      <c r="C5" s="86" t="s">
        <v>20</v>
      </c>
      <c r="D5" s="86" t="s">
        <v>21</v>
      </c>
      <c r="E5" s="87">
        <v>313.00599999999997</v>
      </c>
      <c r="F5" s="86">
        <v>429.70600000000002</v>
      </c>
      <c r="G5" s="139">
        <v>41.466999999999999</v>
      </c>
      <c r="H5" s="87">
        <v>25.266999999999999</v>
      </c>
      <c r="I5" s="86" t="s">
        <v>22</v>
      </c>
      <c r="J5" s="86" t="s">
        <v>23</v>
      </c>
      <c r="N5" s="145"/>
      <c r="O5" s="146"/>
      <c r="P5" s="146"/>
      <c r="Q5" s="146"/>
      <c r="R5" s="146"/>
      <c r="S5" s="146"/>
      <c r="T5" s="146"/>
      <c r="U5" s="146"/>
      <c r="V5" s="146"/>
      <c r="W5" s="146"/>
      <c r="Z5" s="84"/>
      <c r="AA5" s="84"/>
      <c r="AB5" s="84"/>
      <c r="AC5" s="84"/>
      <c r="AD5" s="84"/>
      <c r="AE5" s="84"/>
      <c r="AF5" s="84"/>
      <c r="AG5" s="84"/>
      <c r="AH5" s="84"/>
      <c r="AI5" s="84"/>
      <c r="AJ5" s="84"/>
    </row>
    <row r="6" spans="1:36" s="88" customFormat="1" ht="15" customHeight="1" thickBot="1">
      <c r="A6" s="85">
        <v>1992</v>
      </c>
      <c r="B6" s="86" t="s">
        <v>24</v>
      </c>
      <c r="C6" s="86" t="s">
        <v>25</v>
      </c>
      <c r="D6" s="86" t="s">
        <v>26</v>
      </c>
      <c r="E6" s="87">
        <v>326.27699999999999</v>
      </c>
      <c r="F6" s="86">
        <v>342.66899999999998</v>
      </c>
      <c r="G6" s="139">
        <v>42.667999999999999</v>
      </c>
      <c r="H6" s="87">
        <v>21.37</v>
      </c>
      <c r="I6" s="86" t="s">
        <v>27</v>
      </c>
      <c r="J6" s="86" t="s">
        <v>28</v>
      </c>
      <c r="N6" s="145"/>
      <c r="O6" s="146"/>
      <c r="P6" s="146"/>
      <c r="Q6" s="147"/>
      <c r="R6" s="146"/>
      <c r="S6" s="146"/>
      <c r="U6" s="146"/>
      <c r="V6" s="146"/>
      <c r="W6" s="146"/>
      <c r="Z6" s="84"/>
      <c r="AA6" s="84"/>
      <c r="AB6" s="84"/>
      <c r="AC6" s="84"/>
      <c r="AD6" s="84"/>
      <c r="AE6" s="84"/>
      <c r="AF6" s="84"/>
      <c r="AG6" s="84"/>
      <c r="AH6" s="84"/>
      <c r="AI6" s="84"/>
      <c r="AJ6" s="84"/>
    </row>
    <row r="7" spans="1:36" s="88" customFormat="1" ht="15" customHeight="1" thickBot="1">
      <c r="A7" s="85">
        <v>1993</v>
      </c>
      <c r="B7" s="86" t="s">
        <v>29</v>
      </c>
      <c r="C7" s="86">
        <v>932.45399999999995</v>
      </c>
      <c r="D7" s="86" t="s">
        <v>30</v>
      </c>
      <c r="E7" s="87">
        <v>324.34500000000003</v>
      </c>
      <c r="F7" s="86">
        <v>254.30099999999999</v>
      </c>
      <c r="G7" s="139">
        <v>44.543999999999997</v>
      </c>
      <c r="H7" s="87">
        <v>18.792000000000002</v>
      </c>
      <c r="I7" s="86" t="s">
        <v>31</v>
      </c>
      <c r="J7" s="86" t="s">
        <v>32</v>
      </c>
      <c r="N7" s="145"/>
      <c r="O7" s="146"/>
      <c r="P7" s="146"/>
      <c r="Q7" s="146"/>
      <c r="R7" s="146"/>
      <c r="S7" s="146"/>
      <c r="U7" s="146"/>
      <c r="V7" s="146"/>
      <c r="W7" s="146"/>
      <c r="Z7" s="84"/>
      <c r="AA7" s="84"/>
      <c r="AB7" s="84"/>
      <c r="AC7" s="84"/>
      <c r="AD7" s="84"/>
      <c r="AE7" s="84"/>
      <c r="AF7" s="84"/>
      <c r="AG7" s="84"/>
      <c r="AH7" s="84"/>
      <c r="AI7" s="84"/>
      <c r="AJ7" s="84"/>
    </row>
    <row r="8" spans="1:36" s="88" customFormat="1" ht="15" customHeight="1" thickBot="1">
      <c r="A8" s="85">
        <v>1994</v>
      </c>
      <c r="B8" s="86" t="s">
        <v>33</v>
      </c>
      <c r="C8" s="86">
        <v>829.72900000000004</v>
      </c>
      <c r="D8" s="86" t="s">
        <v>34</v>
      </c>
      <c r="E8" s="87">
        <v>294.61</v>
      </c>
      <c r="F8" s="86">
        <v>196.03</v>
      </c>
      <c r="G8" s="139">
        <v>44.954000000000001</v>
      </c>
      <c r="H8" s="87">
        <v>18.131</v>
      </c>
      <c r="I8" s="86" t="s">
        <v>35</v>
      </c>
      <c r="J8" s="86" t="s">
        <v>36</v>
      </c>
      <c r="N8" s="145"/>
      <c r="O8" s="146"/>
      <c r="P8" s="146"/>
      <c r="Q8" s="146"/>
      <c r="R8" s="146"/>
      <c r="S8" s="146"/>
      <c r="U8" s="146"/>
      <c r="V8" s="146"/>
      <c r="W8" s="146"/>
      <c r="Z8" s="84"/>
      <c r="AA8" s="84"/>
      <c r="AB8" s="84"/>
      <c r="AC8" s="84"/>
      <c r="AD8" s="84"/>
      <c r="AE8" s="84"/>
      <c r="AF8" s="84"/>
      <c r="AG8" s="84"/>
      <c r="AH8" s="84"/>
      <c r="AI8" s="84"/>
      <c r="AJ8" s="84"/>
    </row>
    <row r="9" spans="1:36" s="88" customFormat="1" ht="15" customHeight="1" thickBot="1">
      <c r="A9" s="85">
        <v>1995</v>
      </c>
      <c r="B9" s="86" t="s">
        <v>37</v>
      </c>
      <c r="C9" s="86">
        <v>768.23599999999999</v>
      </c>
      <c r="D9" s="86" t="s">
        <v>38</v>
      </c>
      <c r="E9" s="87">
        <v>295.32799999999997</v>
      </c>
      <c r="F9" s="86">
        <v>165.345</v>
      </c>
      <c r="G9" s="139">
        <v>44.993000000000002</v>
      </c>
      <c r="H9" s="87">
        <v>18.039000000000001</v>
      </c>
      <c r="I9" s="86" t="s">
        <v>39</v>
      </c>
      <c r="J9" s="86" t="s">
        <v>40</v>
      </c>
      <c r="N9" s="145"/>
      <c r="O9" s="146"/>
      <c r="P9" s="146"/>
      <c r="Q9" s="146"/>
      <c r="R9" s="146"/>
      <c r="S9" s="146"/>
      <c r="U9" s="146"/>
      <c r="V9" s="146"/>
      <c r="W9" s="146"/>
      <c r="Z9" s="84"/>
      <c r="AA9" s="84"/>
      <c r="AB9" s="84"/>
      <c r="AC9" s="84"/>
      <c r="AD9" s="84"/>
      <c r="AE9" s="84"/>
      <c r="AF9" s="84"/>
      <c r="AG9" s="84"/>
      <c r="AH9" s="84"/>
      <c r="AI9" s="84"/>
      <c r="AJ9" s="84"/>
    </row>
    <row r="10" spans="1:36" s="88" customFormat="1" ht="15" customHeight="1" thickBot="1">
      <c r="A10" s="85">
        <v>1996</v>
      </c>
      <c r="B10" s="86" t="s">
        <v>41</v>
      </c>
      <c r="C10" s="86">
        <v>750.59299999999996</v>
      </c>
      <c r="D10" s="86" t="s">
        <v>42</v>
      </c>
      <c r="E10" s="87">
        <v>317.517</v>
      </c>
      <c r="F10" s="86">
        <v>134.00899999999999</v>
      </c>
      <c r="G10" s="139">
        <v>42.384999999999998</v>
      </c>
      <c r="H10" s="87">
        <v>19.175000000000001</v>
      </c>
      <c r="I10" s="86" t="s">
        <v>43</v>
      </c>
      <c r="J10" s="86" t="s">
        <v>44</v>
      </c>
      <c r="N10" s="145"/>
      <c r="O10" s="146"/>
      <c r="P10" s="146"/>
      <c r="Q10" s="146"/>
      <c r="R10" s="146"/>
      <c r="S10" s="146"/>
      <c r="U10" s="146"/>
      <c r="V10" s="146"/>
      <c r="W10" s="146"/>
      <c r="Z10" s="84"/>
      <c r="AA10" s="84"/>
      <c r="AB10" s="84"/>
      <c r="AC10" s="84"/>
      <c r="AD10" s="84"/>
      <c r="AE10" s="84"/>
      <c r="AF10" s="84"/>
      <c r="AG10" s="84"/>
      <c r="AH10" s="84"/>
      <c r="AI10" s="84"/>
      <c r="AJ10" s="84"/>
    </row>
    <row r="11" spans="1:36" s="88" customFormat="1" ht="15" customHeight="1" thickBot="1">
      <c r="A11" s="85">
        <v>1997</v>
      </c>
      <c r="B11" s="86" t="s">
        <v>45</v>
      </c>
      <c r="C11" s="86">
        <v>702.30100000000004</v>
      </c>
      <c r="D11" s="86" t="s">
        <v>46</v>
      </c>
      <c r="E11" s="87">
        <v>321.83199999999999</v>
      </c>
      <c r="F11" s="86">
        <v>120.92100000000001</v>
      </c>
      <c r="G11" s="139">
        <v>38.241</v>
      </c>
      <c r="H11" s="87">
        <v>19.059000000000001</v>
      </c>
      <c r="I11" s="86" t="s">
        <v>47</v>
      </c>
      <c r="J11" s="86" t="s">
        <v>48</v>
      </c>
      <c r="N11" s="145"/>
      <c r="O11" s="146"/>
      <c r="P11" s="146"/>
      <c r="Q11" s="146"/>
      <c r="R11" s="146"/>
      <c r="S11" s="146"/>
      <c r="U11" s="146"/>
      <c r="V11" s="146"/>
      <c r="W11" s="146"/>
      <c r="Z11" s="84"/>
      <c r="AA11" s="84"/>
      <c r="AB11" s="84"/>
      <c r="AC11" s="84"/>
      <c r="AD11" s="84"/>
      <c r="AE11" s="84"/>
      <c r="AF11" s="84"/>
      <c r="AG11" s="84"/>
      <c r="AH11" s="84"/>
      <c r="AI11" s="84"/>
      <c r="AJ11" s="84"/>
    </row>
    <row r="12" spans="1:36" s="88" customFormat="1" ht="15" customHeight="1" thickBot="1">
      <c r="A12" s="85">
        <v>1998</v>
      </c>
      <c r="B12" s="86" t="s">
        <v>49</v>
      </c>
      <c r="C12" s="86">
        <v>646.83799999999997</v>
      </c>
      <c r="D12" s="86" t="s">
        <v>50</v>
      </c>
      <c r="E12" s="87">
        <v>319.66399999999999</v>
      </c>
      <c r="F12" s="86">
        <v>93.557000000000002</v>
      </c>
      <c r="G12" s="139">
        <v>34.860999999999997</v>
      </c>
      <c r="H12" s="87">
        <v>20.718</v>
      </c>
      <c r="I12" s="86" t="s">
        <v>51</v>
      </c>
      <c r="J12" s="86" t="s">
        <v>52</v>
      </c>
      <c r="N12" s="145"/>
      <c r="O12" s="146"/>
      <c r="P12" s="146"/>
      <c r="Q12" s="146"/>
      <c r="R12" s="146"/>
      <c r="S12" s="146"/>
      <c r="U12" s="146"/>
      <c r="V12" s="146"/>
      <c r="W12" s="146"/>
      <c r="Z12" s="84"/>
      <c r="AA12" s="84"/>
      <c r="AB12" s="84"/>
      <c r="AC12" s="84"/>
      <c r="AD12" s="84"/>
      <c r="AE12" s="84"/>
      <c r="AF12" s="84"/>
      <c r="AG12" s="84"/>
      <c r="AH12" s="84"/>
      <c r="AI12" s="84"/>
      <c r="AJ12" s="84"/>
    </row>
    <row r="13" spans="1:36" s="88" customFormat="1" ht="15" customHeight="1" thickBot="1">
      <c r="A13" s="85">
        <v>1999</v>
      </c>
      <c r="B13" s="86" t="s">
        <v>53</v>
      </c>
      <c r="C13" s="86">
        <v>642.02599999999995</v>
      </c>
      <c r="D13" s="86" t="s">
        <v>54</v>
      </c>
      <c r="E13" s="87">
        <v>316.59899999999999</v>
      </c>
      <c r="F13" s="86">
        <v>86.046999999999997</v>
      </c>
      <c r="G13" s="139">
        <v>33.9</v>
      </c>
      <c r="H13" s="87">
        <v>22.675000000000001</v>
      </c>
      <c r="I13" s="86" t="s">
        <v>55</v>
      </c>
      <c r="J13" s="86" t="s">
        <v>56</v>
      </c>
      <c r="N13" s="145"/>
      <c r="O13" s="146"/>
      <c r="P13" s="146"/>
      <c r="Q13" s="146"/>
      <c r="R13" s="146"/>
      <c r="S13" s="146"/>
      <c r="U13" s="146"/>
      <c r="V13" s="146"/>
      <c r="W13" s="146"/>
      <c r="Z13" s="84"/>
      <c r="AA13" s="84"/>
      <c r="AB13" s="84"/>
      <c r="AC13" s="84"/>
      <c r="AD13" s="84"/>
      <c r="AE13" s="84"/>
      <c r="AF13" s="84"/>
      <c r="AG13" s="84"/>
      <c r="AH13" s="84"/>
      <c r="AI13" s="84"/>
      <c r="AJ13" s="84"/>
    </row>
    <row r="14" spans="1:36" s="88" customFormat="1" ht="15" customHeight="1" thickBot="1">
      <c r="A14" s="85">
        <v>2000</v>
      </c>
      <c r="B14" s="86" t="s">
        <v>57</v>
      </c>
      <c r="C14" s="86">
        <v>614.78700000000003</v>
      </c>
      <c r="D14" s="86" t="s">
        <v>58</v>
      </c>
      <c r="E14" s="87">
        <v>296.81099999999998</v>
      </c>
      <c r="F14" s="86">
        <v>84.108000000000004</v>
      </c>
      <c r="G14" s="139">
        <v>31.988</v>
      </c>
      <c r="H14" s="87">
        <v>23.835000000000001</v>
      </c>
      <c r="I14" s="86" t="s">
        <v>59</v>
      </c>
      <c r="J14" s="86" t="s">
        <v>60</v>
      </c>
      <c r="N14" s="145"/>
      <c r="O14" s="146"/>
      <c r="P14" s="146"/>
      <c r="Q14" s="146"/>
      <c r="R14" s="146"/>
      <c r="S14" s="146"/>
      <c r="U14" s="146"/>
      <c r="V14" s="146"/>
      <c r="W14" s="146"/>
      <c r="Z14" s="84"/>
      <c r="AA14" s="84"/>
      <c r="AB14" s="84"/>
      <c r="AC14" s="84"/>
      <c r="AD14" s="84"/>
      <c r="AE14" s="84"/>
      <c r="AF14" s="84"/>
      <c r="AG14" s="84"/>
      <c r="AH14" s="84"/>
      <c r="AI14" s="84"/>
      <c r="AJ14" s="84"/>
    </row>
    <row r="15" spans="1:36" s="88" customFormat="1" ht="15" customHeight="1" thickBot="1">
      <c r="A15" s="85">
        <v>2001</v>
      </c>
      <c r="B15" s="89" t="s">
        <v>61</v>
      </c>
      <c r="C15" s="89">
        <v>611.43100000000004</v>
      </c>
      <c r="D15" s="89" t="s">
        <v>62</v>
      </c>
      <c r="E15" s="90">
        <v>293.303</v>
      </c>
      <c r="F15" s="142">
        <v>90.241</v>
      </c>
      <c r="G15" s="143">
        <v>28.477</v>
      </c>
      <c r="H15" s="90">
        <v>25.795000000000002</v>
      </c>
      <c r="I15" s="89" t="s">
        <v>63</v>
      </c>
      <c r="J15" s="89" t="s">
        <v>64</v>
      </c>
      <c r="N15" s="145"/>
      <c r="O15" s="146"/>
      <c r="P15" s="146"/>
      <c r="Q15" s="146"/>
      <c r="R15" s="146"/>
      <c r="S15" s="146"/>
      <c r="U15" s="146"/>
      <c r="V15" s="146"/>
      <c r="W15" s="146"/>
      <c r="Z15" s="84"/>
      <c r="AA15" s="84"/>
      <c r="AB15" s="84"/>
      <c r="AC15" s="84"/>
      <c r="AD15" s="84"/>
      <c r="AE15" s="84"/>
      <c r="AF15" s="84"/>
      <c r="AG15" s="84"/>
      <c r="AH15" s="84"/>
      <c r="AI15" s="84"/>
      <c r="AJ15" s="84"/>
    </row>
    <row r="16" spans="1:36" s="88" customFormat="1" ht="15" customHeight="1" thickBot="1">
      <c r="A16" s="85">
        <v>2002</v>
      </c>
      <c r="B16" s="91" t="s">
        <v>65</v>
      </c>
      <c r="C16" s="91">
        <v>596.29499999999996</v>
      </c>
      <c r="D16" s="91" t="s">
        <v>66</v>
      </c>
      <c r="E16" s="92">
        <v>289.19499999999999</v>
      </c>
      <c r="F16" s="140">
        <v>96.286000000000001</v>
      </c>
      <c r="G16" s="141">
        <v>13.574</v>
      </c>
      <c r="H16" s="92">
        <v>20.890999999999998</v>
      </c>
      <c r="I16" s="91" t="s">
        <v>67</v>
      </c>
      <c r="J16" s="91" t="s">
        <v>68</v>
      </c>
      <c r="N16" s="145"/>
      <c r="O16" s="146"/>
      <c r="P16" s="146"/>
      <c r="Q16" s="146"/>
      <c r="R16" s="146"/>
      <c r="S16" s="146"/>
      <c r="U16" s="146"/>
      <c r="V16" s="146"/>
      <c r="W16" s="146"/>
      <c r="Z16" s="84"/>
      <c r="AA16" s="84"/>
      <c r="AB16" s="84"/>
      <c r="AC16" s="84"/>
      <c r="AD16" s="84"/>
      <c r="AE16" s="84"/>
      <c r="AF16" s="84"/>
      <c r="AG16" s="84"/>
      <c r="AH16" s="84"/>
      <c r="AI16" s="84"/>
      <c r="AJ16" s="84"/>
    </row>
    <row r="17" spans="1:36" s="88" customFormat="1" ht="15" customHeight="1" thickBot="1">
      <c r="A17" s="85">
        <v>2003</v>
      </c>
      <c r="B17" s="86" t="s">
        <v>69</v>
      </c>
      <c r="C17" s="86">
        <v>590.322</v>
      </c>
      <c r="D17" s="86" t="s">
        <v>70</v>
      </c>
      <c r="E17" s="87">
        <v>282.72199999999998</v>
      </c>
      <c r="F17" s="86">
        <v>103.129</v>
      </c>
      <c r="G17" s="139">
        <v>12.779</v>
      </c>
      <c r="H17" s="87">
        <v>20.14</v>
      </c>
      <c r="I17" s="86" t="s">
        <v>71</v>
      </c>
      <c r="J17" s="86" t="s">
        <v>72</v>
      </c>
      <c r="N17" s="145"/>
      <c r="O17" s="146"/>
      <c r="P17" s="146"/>
      <c r="Q17" s="146"/>
      <c r="R17" s="146"/>
      <c r="S17" s="146"/>
      <c r="U17" s="146"/>
      <c r="V17" s="146"/>
      <c r="W17" s="146"/>
      <c r="Z17" s="84"/>
      <c r="AA17" s="84"/>
      <c r="AB17" s="84"/>
      <c r="AC17" s="84"/>
      <c r="AD17" s="84"/>
      <c r="AE17" s="84"/>
      <c r="AF17" s="84"/>
      <c r="AG17" s="84"/>
      <c r="AH17" s="84"/>
      <c r="AI17" s="84"/>
      <c r="AJ17" s="84"/>
    </row>
    <row r="18" spans="1:36" s="88" customFormat="1" ht="15" customHeight="1" thickBot="1">
      <c r="A18" s="85">
        <v>2004</v>
      </c>
      <c r="B18" s="86" t="s">
        <v>73</v>
      </c>
      <c r="C18" s="86">
        <v>572.88699999999994</v>
      </c>
      <c r="D18" s="86" t="s">
        <v>74</v>
      </c>
      <c r="E18" s="87">
        <v>250.84200000000001</v>
      </c>
      <c r="F18" s="86">
        <v>115.852</v>
      </c>
      <c r="G18" s="139">
        <v>11.912000000000001</v>
      </c>
      <c r="H18" s="87">
        <v>20.370999999999999</v>
      </c>
      <c r="I18" s="86" t="s">
        <v>75</v>
      </c>
      <c r="J18" s="86" t="s">
        <v>76</v>
      </c>
      <c r="N18" s="145"/>
      <c r="O18" s="146"/>
      <c r="P18" s="146"/>
      <c r="Q18" s="146"/>
      <c r="R18" s="146"/>
      <c r="S18" s="146"/>
      <c r="U18" s="146"/>
      <c r="V18" s="146"/>
      <c r="W18" s="146"/>
      <c r="Z18" s="84"/>
      <c r="AA18" s="84"/>
      <c r="AB18" s="84"/>
      <c r="AC18" s="84"/>
      <c r="AD18" s="84"/>
      <c r="AE18" s="84"/>
      <c r="AF18" s="84"/>
      <c r="AG18" s="84"/>
      <c r="AH18" s="84"/>
      <c r="AI18" s="84"/>
      <c r="AJ18" s="84"/>
    </row>
    <row r="19" spans="1:36" s="88" customFormat="1" ht="15" customHeight="1" thickBot="1">
      <c r="A19" s="85">
        <v>2005</v>
      </c>
      <c r="B19" s="86" t="s">
        <v>77</v>
      </c>
      <c r="C19" s="86">
        <v>573.72400000000005</v>
      </c>
      <c r="D19" s="86" t="s">
        <v>78</v>
      </c>
      <c r="E19" s="87">
        <v>232.499</v>
      </c>
      <c r="F19" s="86">
        <v>140.197</v>
      </c>
      <c r="G19" s="139">
        <v>12.622999999999999</v>
      </c>
      <c r="H19" s="87">
        <v>20.561</v>
      </c>
      <c r="I19" s="86" t="s">
        <v>79</v>
      </c>
      <c r="J19" s="86" t="s">
        <v>80</v>
      </c>
      <c r="N19" s="145"/>
      <c r="O19" s="146"/>
      <c r="P19" s="146"/>
      <c r="Q19" s="146"/>
      <c r="R19" s="146"/>
      <c r="S19" s="146"/>
      <c r="U19" s="146"/>
      <c r="V19" s="146"/>
      <c r="W19" s="146"/>
      <c r="Z19" s="84"/>
      <c r="AA19" s="84"/>
      <c r="AB19" s="84"/>
      <c r="AC19" s="84"/>
      <c r="AD19" s="84"/>
      <c r="AE19" s="84"/>
      <c r="AF19" s="84"/>
      <c r="AG19" s="84"/>
      <c r="AH19" s="84"/>
      <c r="AI19" s="84"/>
      <c r="AJ19" s="84"/>
    </row>
    <row r="20" spans="1:36" s="88" customFormat="1" ht="15" customHeight="1" thickBot="1">
      <c r="A20" s="85">
        <v>2006</v>
      </c>
      <c r="B20" s="86" t="s">
        <v>81</v>
      </c>
      <c r="C20" s="86">
        <v>563.72299999999996</v>
      </c>
      <c r="D20" s="86" t="s">
        <v>82</v>
      </c>
      <c r="E20" s="87">
        <v>228.96100000000001</v>
      </c>
      <c r="F20" s="86">
        <v>148.41200000000001</v>
      </c>
      <c r="G20" s="139">
        <v>14.401999999999999</v>
      </c>
      <c r="H20" s="87">
        <v>22.882999999999999</v>
      </c>
      <c r="I20" s="86" t="s">
        <v>83</v>
      </c>
      <c r="J20" s="86" t="s">
        <v>84</v>
      </c>
      <c r="N20" s="145"/>
      <c r="O20" s="146"/>
      <c r="P20" s="146"/>
      <c r="Q20" s="146"/>
      <c r="R20" s="146"/>
      <c r="S20" s="146"/>
      <c r="U20" s="146"/>
      <c r="V20" s="146"/>
      <c r="W20" s="146"/>
      <c r="Z20" s="84"/>
      <c r="AA20" s="84"/>
      <c r="AB20" s="84"/>
      <c r="AC20" s="84"/>
      <c r="AD20" s="84"/>
      <c r="AE20" s="84"/>
      <c r="AF20" s="84"/>
      <c r="AG20" s="84"/>
      <c r="AH20" s="84"/>
      <c r="AI20" s="84"/>
      <c r="AJ20" s="84"/>
    </row>
    <row r="21" spans="1:36" s="88" customFormat="1" ht="15" customHeight="1" thickBot="1">
      <c r="A21" s="85">
        <v>2007</v>
      </c>
      <c r="B21" s="86" t="s">
        <v>85</v>
      </c>
      <c r="C21" s="86">
        <v>564.68600000000004</v>
      </c>
      <c r="D21" s="86" t="s">
        <v>86</v>
      </c>
      <c r="E21" s="87">
        <v>224.87799999999999</v>
      </c>
      <c r="F21" s="87">
        <v>168.91</v>
      </c>
      <c r="G21" s="139">
        <v>16.222000000000001</v>
      </c>
      <c r="H21" s="87">
        <v>24.009</v>
      </c>
      <c r="I21" s="86" t="s">
        <v>87</v>
      </c>
      <c r="J21" s="86" t="s">
        <v>88</v>
      </c>
      <c r="N21" s="145"/>
      <c r="O21" s="146"/>
      <c r="P21" s="146"/>
      <c r="Q21" s="146"/>
      <c r="R21" s="146"/>
      <c r="S21" s="146"/>
      <c r="U21" s="146"/>
      <c r="V21" s="146"/>
      <c r="W21" s="146"/>
      <c r="Z21" s="84"/>
      <c r="AA21" s="84"/>
      <c r="AB21" s="84"/>
      <c r="AC21" s="84"/>
      <c r="AD21" s="84"/>
      <c r="AE21" s="84"/>
      <c r="AF21" s="84"/>
      <c r="AG21" s="84"/>
      <c r="AH21" s="84"/>
      <c r="AI21" s="84"/>
      <c r="AJ21" s="84"/>
    </row>
    <row r="22" spans="1:36" s="88" customFormat="1" ht="15" customHeight="1" thickBot="1">
      <c r="A22" s="85">
        <v>2008</v>
      </c>
      <c r="B22" s="86" t="s">
        <v>89</v>
      </c>
      <c r="C22" s="86">
        <v>568.69500000000005</v>
      </c>
      <c r="D22" s="86" t="s">
        <v>90</v>
      </c>
      <c r="E22" s="87">
        <v>179.297</v>
      </c>
      <c r="F22" s="86">
        <v>183.61799999999999</v>
      </c>
      <c r="G22" s="139">
        <v>16.626999999999999</v>
      </c>
      <c r="H22" s="87">
        <v>27.274000000000001</v>
      </c>
      <c r="I22" s="86" t="s">
        <v>91</v>
      </c>
      <c r="J22" s="86" t="s">
        <v>92</v>
      </c>
      <c r="N22" s="145"/>
      <c r="O22" s="146"/>
      <c r="P22" s="146"/>
      <c r="Q22" s="146"/>
      <c r="R22" s="146"/>
      <c r="S22" s="146"/>
      <c r="U22" s="146"/>
      <c r="V22" s="146"/>
      <c r="W22" s="146"/>
      <c r="Z22" s="84"/>
      <c r="AA22" s="84"/>
      <c r="AB22" s="84"/>
      <c r="AC22" s="84"/>
      <c r="AD22" s="84"/>
      <c r="AE22" s="84"/>
      <c r="AF22" s="84"/>
      <c r="AG22" s="84"/>
      <c r="AH22" s="84"/>
      <c r="AI22" s="84"/>
      <c r="AJ22" s="84"/>
    </row>
    <row r="23" spans="1:36" s="88" customFormat="1" ht="15" customHeight="1" thickBot="1">
      <c r="A23" s="85">
        <v>2009</v>
      </c>
      <c r="B23" s="86" t="s">
        <v>93</v>
      </c>
      <c r="C23" s="86">
        <v>559.803</v>
      </c>
      <c r="D23" s="86" t="s">
        <v>94</v>
      </c>
      <c r="E23" s="87">
        <v>142.34200000000001</v>
      </c>
      <c r="F23" s="86">
        <v>183.084</v>
      </c>
      <c r="G23" s="139">
        <v>16.673999999999999</v>
      </c>
      <c r="H23" s="87">
        <v>28.03</v>
      </c>
      <c r="I23" s="86" t="s">
        <v>95</v>
      </c>
      <c r="J23" s="86" t="s">
        <v>96</v>
      </c>
      <c r="N23" s="145"/>
      <c r="O23" s="146"/>
      <c r="P23" s="146"/>
      <c r="Q23" s="146"/>
      <c r="R23" s="146"/>
      <c r="S23" s="146"/>
      <c r="U23" s="146"/>
      <c r="V23" s="146"/>
      <c r="W23" s="146"/>
      <c r="Z23" s="84"/>
      <c r="AA23" s="84"/>
      <c r="AB23" s="84"/>
      <c r="AC23" s="84"/>
      <c r="AD23" s="84"/>
      <c r="AE23" s="84"/>
      <c r="AF23" s="84"/>
      <c r="AG23" s="84"/>
      <c r="AH23" s="84"/>
      <c r="AI23" s="84"/>
      <c r="AJ23" s="84"/>
    </row>
    <row r="24" spans="1:36" s="88" customFormat="1" ht="15" customHeight="1" thickBot="1">
      <c r="A24" s="85">
        <v>2010</v>
      </c>
      <c r="B24" s="86" t="s">
        <v>97</v>
      </c>
      <c r="C24" s="86">
        <v>551.245</v>
      </c>
      <c r="D24" s="86" t="s">
        <v>98</v>
      </c>
      <c r="E24" s="87">
        <v>132.79900000000001</v>
      </c>
      <c r="F24" s="86">
        <v>196.91300000000001</v>
      </c>
      <c r="G24" s="139">
        <v>21.709</v>
      </c>
      <c r="H24" s="87">
        <v>29.887</v>
      </c>
      <c r="I24" s="86" t="s">
        <v>99</v>
      </c>
      <c r="J24" s="86" t="s">
        <v>100</v>
      </c>
      <c r="N24" s="145"/>
      <c r="O24" s="146"/>
      <c r="P24" s="146"/>
      <c r="Q24" s="146"/>
      <c r="R24" s="146"/>
      <c r="S24" s="146"/>
      <c r="U24" s="146"/>
      <c r="V24" s="146"/>
      <c r="W24" s="146"/>
      <c r="Z24" s="84"/>
      <c r="AA24" s="84"/>
      <c r="AB24" s="84"/>
      <c r="AC24" s="84"/>
      <c r="AD24" s="84"/>
      <c r="AE24" s="84"/>
      <c r="AF24" s="84"/>
      <c r="AG24" s="84"/>
      <c r="AH24" s="84"/>
      <c r="AI24" s="84"/>
      <c r="AJ24" s="84"/>
    </row>
    <row r="25" spans="1:36" s="88" customFormat="1" ht="15" customHeight="1" thickBot="1">
      <c r="A25" s="85">
        <v>2011</v>
      </c>
      <c r="B25" s="86" t="s">
        <v>101</v>
      </c>
      <c r="C25" s="86">
        <v>551.53599999999994</v>
      </c>
      <c r="D25" s="86" t="s">
        <v>102</v>
      </c>
      <c r="E25" s="87">
        <v>112.441</v>
      </c>
      <c r="F25" s="86">
        <v>209.05199999999999</v>
      </c>
      <c r="G25" s="139">
        <v>23.263000000000002</v>
      </c>
      <c r="H25" s="87">
        <v>31.068000000000001</v>
      </c>
      <c r="I25" s="86" t="s">
        <v>103</v>
      </c>
      <c r="J25" s="86" t="s">
        <v>104</v>
      </c>
      <c r="N25" s="145"/>
      <c r="O25" s="146"/>
      <c r="P25" s="146"/>
      <c r="Q25" s="146"/>
      <c r="R25" s="146"/>
      <c r="S25" s="146"/>
      <c r="U25" s="146"/>
      <c r="V25" s="146"/>
      <c r="W25" s="146"/>
      <c r="Z25" s="84"/>
      <c r="AA25" s="84"/>
      <c r="AB25" s="84"/>
      <c r="AC25" s="84"/>
      <c r="AD25" s="84"/>
      <c r="AE25" s="84"/>
      <c r="AF25" s="84"/>
      <c r="AG25" s="84"/>
      <c r="AH25" s="84"/>
      <c r="AI25" s="84"/>
      <c r="AJ25" s="84"/>
    </row>
    <row r="26" spans="1:36" s="88" customFormat="1" ht="15" customHeight="1" thickBot="1">
      <c r="A26" s="85">
        <v>2012</v>
      </c>
      <c r="B26" s="86" t="s">
        <v>105</v>
      </c>
      <c r="C26" s="86">
        <v>551.22500000000002</v>
      </c>
      <c r="D26" s="86" t="s">
        <v>106</v>
      </c>
      <c r="E26" s="87">
        <v>100.157</v>
      </c>
      <c r="F26" s="86">
        <v>221.01400000000001</v>
      </c>
      <c r="G26" s="139">
        <v>23.62</v>
      </c>
      <c r="H26" s="87">
        <v>33.174999999999997</v>
      </c>
      <c r="I26" s="86" t="s">
        <v>107</v>
      </c>
      <c r="J26" s="86" t="s">
        <v>108</v>
      </c>
      <c r="N26" s="145"/>
      <c r="O26" s="146"/>
      <c r="P26" s="146"/>
      <c r="Q26" s="146"/>
      <c r="R26" s="146"/>
      <c r="S26" s="146"/>
      <c r="U26" s="146"/>
      <c r="V26" s="146"/>
      <c r="W26" s="146"/>
      <c r="Z26" s="84"/>
      <c r="AA26" s="84"/>
      <c r="AB26" s="84"/>
      <c r="AC26" s="84"/>
      <c r="AD26" s="84"/>
      <c r="AE26" s="84"/>
      <c r="AF26" s="84"/>
      <c r="AG26" s="84"/>
      <c r="AH26" s="84"/>
      <c r="AI26" s="84"/>
      <c r="AJ26" s="84"/>
    </row>
    <row r="27" spans="1:36" s="88" customFormat="1" ht="15" customHeight="1" thickBot="1">
      <c r="A27" s="85">
        <v>2013</v>
      </c>
      <c r="B27" s="86" t="s">
        <v>109</v>
      </c>
      <c r="C27" s="86">
        <v>551.92399999999998</v>
      </c>
      <c r="D27" s="86" t="s">
        <v>110</v>
      </c>
      <c r="E27" s="87">
        <v>102.351</v>
      </c>
      <c r="F27" s="86">
        <v>220.52099999999999</v>
      </c>
      <c r="G27" s="139">
        <v>24.042000000000002</v>
      </c>
      <c r="H27" s="87">
        <v>34.280999999999999</v>
      </c>
      <c r="I27" s="86" t="s">
        <v>111</v>
      </c>
      <c r="J27" s="86" t="s">
        <v>112</v>
      </c>
      <c r="N27" s="145"/>
      <c r="O27" s="146"/>
      <c r="P27" s="146"/>
      <c r="Q27" s="146"/>
      <c r="R27" s="146"/>
      <c r="S27" s="146"/>
      <c r="U27" s="146"/>
      <c r="V27" s="146"/>
      <c r="W27" s="146"/>
      <c r="Z27" s="84"/>
      <c r="AA27" s="84"/>
      <c r="AB27" s="84"/>
      <c r="AC27" s="84"/>
      <c r="AD27" s="84"/>
      <c r="AE27" s="84"/>
      <c r="AF27" s="84"/>
      <c r="AG27" s="84"/>
      <c r="AH27" s="84"/>
      <c r="AI27" s="84"/>
      <c r="AJ27" s="84"/>
    </row>
    <row r="28" spans="1:36" s="88" customFormat="1" ht="15" customHeight="1" thickBot="1">
      <c r="A28" s="85">
        <v>2014</v>
      </c>
      <c r="B28" s="86" t="s">
        <v>113</v>
      </c>
      <c r="C28" s="86">
        <v>563.96299999999997</v>
      </c>
      <c r="D28" s="86" t="s">
        <v>114</v>
      </c>
      <c r="E28" s="87">
        <v>102.95699999999999</v>
      </c>
      <c r="F28" s="86">
        <v>225.39699999999999</v>
      </c>
      <c r="G28" s="139">
        <v>24.347999999999999</v>
      </c>
      <c r="H28" s="87">
        <v>32.924999999999997</v>
      </c>
      <c r="I28" s="86" t="s">
        <v>115</v>
      </c>
      <c r="J28" s="86" t="s">
        <v>116</v>
      </c>
      <c r="N28" s="145"/>
      <c r="O28" s="146"/>
      <c r="P28" s="146"/>
      <c r="Q28" s="146"/>
      <c r="R28" s="146"/>
      <c r="S28" s="146"/>
      <c r="U28" s="146"/>
      <c r="V28" s="146"/>
      <c r="W28" s="146"/>
      <c r="Z28" s="84"/>
      <c r="AA28" s="84"/>
      <c r="AB28" s="84"/>
      <c r="AC28" s="84"/>
      <c r="AD28" s="84"/>
      <c r="AE28" s="84"/>
      <c r="AF28" s="84"/>
      <c r="AG28" s="84"/>
      <c r="AH28" s="84"/>
      <c r="AI28" s="84"/>
      <c r="AJ28" s="84"/>
    </row>
    <row r="29" spans="1:36" s="88" customFormat="1" ht="15" customHeight="1" thickBot="1">
      <c r="A29" s="85">
        <v>2015</v>
      </c>
      <c r="B29" s="86" t="s">
        <v>117</v>
      </c>
      <c r="C29" s="86">
        <v>580.10199999999998</v>
      </c>
      <c r="D29" s="86" t="s">
        <v>118</v>
      </c>
      <c r="E29" s="87">
        <v>96.274000000000001</v>
      </c>
      <c r="F29" s="86">
        <v>231.69399999999999</v>
      </c>
      <c r="G29" s="139">
        <v>26.765000000000001</v>
      </c>
      <c r="H29" s="87">
        <v>33.716000000000001</v>
      </c>
      <c r="I29" s="86" t="s">
        <v>119</v>
      </c>
      <c r="J29" s="86" t="s">
        <v>120</v>
      </c>
      <c r="N29" s="145"/>
      <c r="O29" s="146"/>
      <c r="P29" s="146"/>
      <c r="Q29" s="146"/>
      <c r="R29" s="146"/>
      <c r="S29" s="146"/>
      <c r="U29" s="146"/>
      <c r="V29" s="146"/>
      <c r="W29" s="146"/>
      <c r="Z29" s="84"/>
      <c r="AA29" s="84"/>
      <c r="AB29" s="84"/>
      <c r="AC29" s="84"/>
      <c r="AD29" s="84"/>
      <c r="AE29" s="84"/>
      <c r="AF29" s="84"/>
      <c r="AG29" s="84"/>
      <c r="AH29" s="84"/>
      <c r="AI29" s="84"/>
      <c r="AJ29" s="84"/>
    </row>
    <row r="30" spans="1:36" s="88" customFormat="1" ht="15" customHeight="1" thickBot="1">
      <c r="A30" s="85">
        <v>2016</v>
      </c>
      <c r="B30" s="86" t="s">
        <v>121</v>
      </c>
      <c r="C30" s="86">
        <v>583.74699999999996</v>
      </c>
      <c r="D30" s="86" t="s">
        <v>122</v>
      </c>
      <c r="E30" s="87">
        <v>97.091999999999999</v>
      </c>
      <c r="F30" s="86">
        <v>218.49299999999999</v>
      </c>
      <c r="G30" s="139">
        <v>26.547999999999998</v>
      </c>
      <c r="H30" s="87">
        <v>32.133000000000003</v>
      </c>
      <c r="I30" s="86" t="s">
        <v>123</v>
      </c>
      <c r="J30" s="86" t="s">
        <v>124</v>
      </c>
      <c r="N30" s="145"/>
      <c r="O30" s="146"/>
      <c r="P30" s="146"/>
      <c r="Q30" s="146"/>
      <c r="R30" s="146"/>
      <c r="S30" s="146"/>
      <c r="U30" s="146"/>
      <c r="V30" s="146"/>
      <c r="W30" s="146"/>
      <c r="Z30" s="84"/>
      <c r="AA30" s="84"/>
      <c r="AB30" s="84"/>
      <c r="AC30" s="84"/>
      <c r="AD30" s="84"/>
      <c r="AE30" s="84"/>
      <c r="AF30" s="84"/>
      <c r="AG30" s="84"/>
      <c r="AH30" s="84"/>
      <c r="AI30" s="84"/>
      <c r="AJ30" s="84"/>
    </row>
    <row r="31" spans="1:36" s="88" customFormat="1" ht="15" customHeight="1" thickBot="1">
      <c r="A31" s="85">
        <v>2017</v>
      </c>
      <c r="B31" s="86" t="s">
        <v>125</v>
      </c>
      <c r="C31" s="86">
        <v>585.89700000000005</v>
      </c>
      <c r="D31" s="86" t="s">
        <v>126</v>
      </c>
      <c r="E31" s="87">
        <v>91.114000000000004</v>
      </c>
      <c r="F31" s="86">
        <v>217.14099999999999</v>
      </c>
      <c r="G31" s="139">
        <v>28.173999999999999</v>
      </c>
      <c r="H31" s="87">
        <v>34.548000000000002</v>
      </c>
      <c r="I31" s="86" t="s">
        <v>127</v>
      </c>
      <c r="J31" s="86" t="s">
        <v>128</v>
      </c>
      <c r="N31" s="145"/>
      <c r="O31" s="146"/>
      <c r="P31" s="146"/>
      <c r="Q31" s="146"/>
      <c r="R31" s="146"/>
      <c r="S31" s="146"/>
      <c r="U31" s="146"/>
      <c r="V31" s="146"/>
      <c r="W31" s="146"/>
      <c r="Z31" s="84"/>
      <c r="AA31" s="84"/>
      <c r="AB31" s="84"/>
      <c r="AC31" s="84"/>
      <c r="AD31" s="84"/>
      <c r="AE31" s="84"/>
      <c r="AF31" s="84"/>
      <c r="AG31" s="84"/>
      <c r="AH31" s="84"/>
      <c r="AI31" s="84"/>
      <c r="AJ31" s="84"/>
    </row>
    <row r="32" spans="1:36" s="88" customFormat="1" ht="15" customHeight="1" thickBot="1">
      <c r="A32" s="85">
        <v>2018</v>
      </c>
      <c r="B32" s="86" t="s">
        <v>129</v>
      </c>
      <c r="C32" s="86">
        <v>587.322</v>
      </c>
      <c r="D32" s="86" t="s">
        <v>130</v>
      </c>
      <c r="E32" s="87">
        <v>92.22</v>
      </c>
      <c r="F32" s="86">
        <v>218.91499999999999</v>
      </c>
      <c r="G32" s="139">
        <v>30.315999999999999</v>
      </c>
      <c r="H32" s="87">
        <v>35.180999999999997</v>
      </c>
      <c r="I32" s="86" t="s">
        <v>131</v>
      </c>
      <c r="J32" s="86" t="s">
        <v>132</v>
      </c>
      <c r="N32" s="145"/>
      <c r="O32" s="146"/>
      <c r="P32" s="146"/>
      <c r="Q32" s="146"/>
      <c r="R32" s="146"/>
      <c r="S32" s="146"/>
      <c r="U32" s="146"/>
      <c r="V32" s="146"/>
      <c r="W32" s="146"/>
      <c r="Z32" s="84"/>
      <c r="AA32" s="84"/>
      <c r="AB32" s="84"/>
      <c r="AC32" s="84"/>
      <c r="AD32" s="84"/>
      <c r="AE32" s="84"/>
      <c r="AF32" s="84"/>
      <c r="AG32" s="84"/>
      <c r="AH32" s="84"/>
      <c r="AI32" s="84"/>
      <c r="AJ32" s="84"/>
    </row>
    <row r="33" spans="1:38" s="88" customFormat="1" ht="15" customHeight="1" thickBot="1">
      <c r="A33" s="85">
        <v>2019</v>
      </c>
      <c r="B33" s="86" t="s">
        <v>133</v>
      </c>
      <c r="C33" s="86">
        <v>590.51800000000003</v>
      </c>
      <c r="D33" s="86" t="s">
        <v>134</v>
      </c>
      <c r="E33" s="87">
        <v>90.888999999999996</v>
      </c>
      <c r="F33" s="86">
        <v>213.06800000000001</v>
      </c>
      <c r="G33" s="139">
        <v>29.21</v>
      </c>
      <c r="H33" s="87">
        <v>36.908000000000001</v>
      </c>
      <c r="I33" s="86" t="s">
        <v>135</v>
      </c>
      <c r="J33" s="86" t="s">
        <v>136</v>
      </c>
      <c r="N33" s="145"/>
      <c r="O33" s="146"/>
      <c r="P33" s="146"/>
      <c r="Q33" s="146"/>
      <c r="R33" s="146"/>
      <c r="S33" s="146"/>
      <c r="U33" s="146"/>
      <c r="V33" s="146"/>
      <c r="W33" s="146"/>
      <c r="Z33" s="84"/>
      <c r="AA33" s="84"/>
      <c r="AB33" s="84"/>
      <c r="AC33" s="84"/>
      <c r="AD33" s="84"/>
      <c r="AE33" s="84"/>
      <c r="AF33" s="84"/>
      <c r="AG33" s="84"/>
      <c r="AH33" s="84"/>
      <c r="AI33" s="84"/>
      <c r="AJ33" s="84"/>
    </row>
    <row r="34" spans="1:38" s="88" customFormat="1" ht="15" customHeight="1" thickBot="1">
      <c r="A34" s="85">
        <v>2020</v>
      </c>
      <c r="B34" s="86" t="s">
        <v>137</v>
      </c>
      <c r="C34" s="86">
        <v>585.89700000000005</v>
      </c>
      <c r="D34" s="86" t="s">
        <v>138</v>
      </c>
      <c r="E34" s="87">
        <v>87.71</v>
      </c>
      <c r="F34" s="86">
        <v>203.61199999999999</v>
      </c>
      <c r="G34" s="139">
        <v>28.919</v>
      </c>
      <c r="H34" s="87">
        <v>38.087000000000003</v>
      </c>
      <c r="I34" s="86" t="s">
        <v>139</v>
      </c>
      <c r="J34" s="86" t="s">
        <v>140</v>
      </c>
      <c r="N34" s="145"/>
      <c r="O34" s="146"/>
      <c r="P34" s="146"/>
      <c r="Q34" s="146"/>
      <c r="R34" s="146"/>
      <c r="S34" s="146"/>
      <c r="U34" s="146"/>
      <c r="V34" s="146"/>
      <c r="W34" s="146"/>
      <c r="Z34" s="84"/>
      <c r="AA34" s="84"/>
      <c r="AB34" s="84"/>
      <c r="AC34" s="84"/>
      <c r="AD34" s="84"/>
      <c r="AE34" s="84"/>
      <c r="AF34" s="84"/>
      <c r="AG34" s="84"/>
      <c r="AH34" s="84"/>
      <c r="AI34" s="84"/>
      <c r="AJ34" s="84"/>
    </row>
    <row r="35" spans="1:38" s="88" customFormat="1" ht="15" customHeight="1" thickBot="1">
      <c r="A35" s="97">
        <v>2021</v>
      </c>
      <c r="B35" s="98" t="s">
        <v>319</v>
      </c>
      <c r="C35" s="98">
        <v>585.904</v>
      </c>
      <c r="D35" s="98" t="s">
        <v>320</v>
      </c>
      <c r="E35" s="99">
        <v>90.477000000000004</v>
      </c>
      <c r="F35" s="98">
        <v>183.14500000000001</v>
      </c>
      <c r="G35" s="139">
        <v>25.408999999999999</v>
      </c>
      <c r="H35" s="99">
        <v>33.213000000000001</v>
      </c>
      <c r="I35" s="86" t="s">
        <v>455</v>
      </c>
      <c r="J35" s="86" t="s">
        <v>318</v>
      </c>
      <c r="L35" s="98"/>
      <c r="M35" s="98"/>
      <c r="N35" s="145"/>
      <c r="O35" s="146"/>
      <c r="P35" s="146"/>
      <c r="Q35" s="146"/>
      <c r="R35" s="146"/>
      <c r="S35" s="146"/>
      <c r="U35" s="146"/>
      <c r="V35" s="146"/>
      <c r="W35" s="146"/>
      <c r="Z35" s="84"/>
      <c r="AA35" s="84"/>
      <c r="AB35" s="84"/>
      <c r="AC35" s="84"/>
      <c r="AD35" s="84"/>
      <c r="AE35" s="84"/>
      <c r="AF35" s="84"/>
      <c r="AG35" s="84"/>
      <c r="AH35" s="84"/>
      <c r="AI35" s="84"/>
      <c r="AJ35" s="84"/>
    </row>
    <row r="36" spans="1:38" ht="15.75" thickBot="1">
      <c r="A36" s="85">
        <v>2022</v>
      </c>
      <c r="B36" s="139" t="s">
        <v>418</v>
      </c>
      <c r="C36" s="139">
        <v>587.85900000000004</v>
      </c>
      <c r="D36" s="139" t="s">
        <v>419</v>
      </c>
      <c r="E36" s="139">
        <v>80.756</v>
      </c>
      <c r="F36" s="139">
        <v>174.196</v>
      </c>
      <c r="G36" s="139">
        <v>24.606999999999999</v>
      </c>
      <c r="H36" s="139">
        <v>37.087000000000003</v>
      </c>
      <c r="I36" s="139" t="s">
        <v>420</v>
      </c>
      <c r="J36" s="139" t="s">
        <v>421</v>
      </c>
      <c r="K36" s="4"/>
      <c r="N36" s="145"/>
      <c r="O36" s="146"/>
      <c r="P36" s="146"/>
      <c r="Q36" s="146"/>
      <c r="R36" s="146"/>
      <c r="S36" s="146"/>
      <c r="T36" s="4"/>
      <c r="U36" s="146"/>
      <c r="V36" s="146"/>
      <c r="W36" s="146"/>
      <c r="AJ36" s="29"/>
    </row>
    <row r="37" spans="1:38" ht="15.75" thickBot="1">
      <c r="A37" s="85">
        <v>2023</v>
      </c>
      <c r="B37" s="139" t="s">
        <v>456</v>
      </c>
      <c r="C37" s="139">
        <v>568.47199999999998</v>
      </c>
      <c r="D37" s="139" t="s">
        <v>458</v>
      </c>
      <c r="E37" s="139">
        <v>79.096999999999994</v>
      </c>
      <c r="F37" s="139"/>
      <c r="G37" s="139"/>
      <c r="H37" s="139"/>
      <c r="I37" s="139" t="s">
        <v>460</v>
      </c>
      <c r="J37" s="139"/>
      <c r="K37" s="4"/>
      <c r="N37" s="145"/>
      <c r="O37" s="146"/>
      <c r="P37" s="146"/>
      <c r="Q37" s="146"/>
      <c r="R37" s="146"/>
      <c r="S37" s="146"/>
      <c r="T37" s="4"/>
      <c r="U37" s="146"/>
      <c r="V37" s="146"/>
      <c r="W37" s="146"/>
      <c r="AJ37" s="29"/>
    </row>
    <row r="38" spans="1:38" ht="15.75" thickBot="1">
      <c r="A38" s="97">
        <v>2024</v>
      </c>
      <c r="B38" s="139" t="s">
        <v>457</v>
      </c>
      <c r="C38" s="139">
        <v>579.64800000000002</v>
      </c>
      <c r="D38" s="139" t="s">
        <v>459</v>
      </c>
      <c r="E38" s="139">
        <v>80.477999999999994</v>
      </c>
      <c r="F38" s="139"/>
      <c r="G38" s="139"/>
      <c r="H38" s="139"/>
      <c r="I38" s="139" t="s">
        <v>461</v>
      </c>
      <c r="J38" s="139"/>
      <c r="K38" s="4"/>
      <c r="N38" s="145"/>
      <c r="O38" s="146"/>
      <c r="P38" s="146"/>
      <c r="Q38" s="146"/>
      <c r="R38" s="146"/>
      <c r="S38" s="146"/>
      <c r="T38" s="4"/>
      <c r="U38" s="146"/>
      <c r="V38" s="146"/>
      <c r="W38" s="146"/>
      <c r="AJ38" s="29"/>
    </row>
    <row r="39" spans="1:38">
      <c r="A39" s="98"/>
      <c r="B39" s="262"/>
      <c r="C39" s="262"/>
      <c r="D39" s="262"/>
      <c r="E39" s="262"/>
      <c r="F39" s="262"/>
      <c r="G39" s="262"/>
      <c r="H39" s="262"/>
      <c r="I39" s="262"/>
      <c r="J39" s="262"/>
      <c r="K39" s="4"/>
      <c r="N39" s="145"/>
      <c r="O39" s="146"/>
      <c r="P39" s="146"/>
      <c r="Q39" s="146"/>
      <c r="R39" s="146"/>
      <c r="S39" s="146"/>
      <c r="T39" s="4"/>
      <c r="U39" s="146"/>
      <c r="V39" s="146"/>
      <c r="W39" s="146"/>
      <c r="AJ39" s="29"/>
    </row>
    <row r="40" spans="1:38">
      <c r="B40" s="148"/>
      <c r="C40" s="146"/>
      <c r="D40" s="146"/>
      <c r="E40" s="146"/>
      <c r="F40" s="146"/>
      <c r="G40" s="146"/>
      <c r="H40" s="146"/>
      <c r="I40" s="146"/>
      <c r="J40" s="146"/>
      <c r="K40" s="147"/>
      <c r="N40" s="145"/>
      <c r="O40" s="146"/>
      <c r="P40" s="146"/>
      <c r="Q40" s="146"/>
      <c r="R40" s="146"/>
      <c r="S40" s="146"/>
      <c r="T40" s="4"/>
      <c r="U40" s="146"/>
      <c r="V40" s="146"/>
      <c r="W40" s="146"/>
      <c r="AJ40" s="29"/>
    </row>
    <row r="41" spans="1:38">
      <c r="A41" s="94" t="s">
        <v>317</v>
      </c>
      <c r="J41" s="30"/>
      <c r="K41" s="30"/>
      <c r="N41" s="145"/>
      <c r="O41" s="146"/>
      <c r="P41" s="146"/>
      <c r="Q41" s="146"/>
      <c r="R41" s="146"/>
      <c r="S41" s="146"/>
      <c r="T41" s="4"/>
      <c r="U41" s="146"/>
      <c r="V41" s="146"/>
      <c r="W41" s="146"/>
      <c r="AJ41" s="29"/>
    </row>
    <row r="42" spans="1:38">
      <c r="A42" s="94"/>
      <c r="C42" s="94"/>
      <c r="D42" s="94"/>
      <c r="H42" s="30"/>
      <c r="J42" s="30"/>
      <c r="K42" s="30"/>
      <c r="N42"/>
      <c r="O42"/>
      <c r="P42"/>
      <c r="Q42"/>
      <c r="R42"/>
      <c r="S42"/>
      <c r="T42"/>
      <c r="U42"/>
      <c r="V42"/>
      <c r="W42"/>
      <c r="AJ42" s="29"/>
    </row>
    <row r="43" spans="1:38">
      <c r="C43" s="94"/>
      <c r="I43" s="30"/>
      <c r="K43" s="30"/>
      <c r="L43" s="30"/>
      <c r="AJ43" s="29"/>
    </row>
    <row r="44" spans="1:38">
      <c r="A44" s="94" t="s">
        <v>143</v>
      </c>
      <c r="C44" s="94"/>
      <c r="D44" s="94"/>
      <c r="K44" s="30"/>
      <c r="L44" s="30"/>
    </row>
    <row r="45" spans="1:38">
      <c r="A45" s="96" t="s">
        <v>142</v>
      </c>
      <c r="C45" s="33"/>
    </row>
    <row r="46" spans="1:38">
      <c r="C46" s="33"/>
    </row>
    <row r="47" spans="1:38" s="5" customFormat="1" ht="15" customHeight="1">
      <c r="A47" s="4" t="s">
        <v>454</v>
      </c>
      <c r="B47" s="34"/>
      <c r="C47" s="33"/>
      <c r="D47" s="34"/>
      <c r="E47" s="34"/>
      <c r="F47" s="34"/>
      <c r="G47" s="34"/>
      <c r="H47" s="34"/>
      <c r="I47" s="34"/>
      <c r="J47" s="34"/>
      <c r="K47" s="34"/>
      <c r="L47" s="34"/>
      <c r="M47" s="34"/>
      <c r="N47" s="34"/>
      <c r="O47" s="34"/>
      <c r="P47" s="34"/>
      <c r="Q47" s="34"/>
      <c r="R47" s="34"/>
      <c r="S47" s="35"/>
      <c r="T47" s="36"/>
      <c r="U47" s="31"/>
      <c r="V47" s="34"/>
      <c r="W47" s="34"/>
      <c r="X47" s="35"/>
      <c r="Y47" s="34"/>
      <c r="Z47" s="35"/>
      <c r="AA47" s="31"/>
      <c r="AB47" s="34"/>
      <c r="AC47" s="34"/>
      <c r="AD47" s="31"/>
      <c r="AE47" s="34"/>
      <c r="AF47" s="34"/>
      <c r="AG47" s="35"/>
      <c r="AH47" s="35"/>
      <c r="AJ47" s="35"/>
    </row>
    <row r="48" spans="1:38" s="5" customFormat="1" ht="9.9499999999999993" customHeight="1">
      <c r="A48" s="28" t="s">
        <v>147</v>
      </c>
      <c r="B48" s="37"/>
      <c r="C48" s="33"/>
      <c r="D48" s="37"/>
      <c r="E48" s="37"/>
      <c r="F48" s="37"/>
      <c r="G48" s="37"/>
      <c r="H48" s="37"/>
      <c r="I48" s="37"/>
      <c r="J48" s="37"/>
      <c r="K48" s="37"/>
      <c r="M48" s="37"/>
      <c r="N48" s="37"/>
      <c r="O48" s="37"/>
      <c r="P48" s="37"/>
      <c r="Q48" s="37"/>
      <c r="R48" s="37"/>
      <c r="S48" s="37"/>
      <c r="T48" s="37"/>
      <c r="U48" s="37"/>
      <c r="V48" s="37"/>
      <c r="W48" s="37"/>
      <c r="X48" s="37"/>
      <c r="Y48" s="37"/>
      <c r="Z48" s="29"/>
      <c r="AA48" s="29"/>
      <c r="AB48" s="29"/>
      <c r="AC48" s="29"/>
      <c r="AD48" s="37"/>
      <c r="AE48" s="37"/>
      <c r="AF48" s="37"/>
      <c r="AG48" s="35"/>
      <c r="AH48" s="35"/>
      <c r="AI48" s="35"/>
      <c r="AJ48" s="35"/>
      <c r="AL48" s="1" t="s">
        <v>465</v>
      </c>
    </row>
    <row r="49" spans="1:46" s="100" customFormat="1" ht="15.75" thickBot="1">
      <c r="A49" s="28" t="s">
        <v>146</v>
      </c>
      <c r="B49" s="28"/>
      <c r="C49" s="28"/>
      <c r="D49" s="28"/>
      <c r="E49" s="28"/>
      <c r="F49" s="28"/>
      <c r="P49" s="96"/>
      <c r="Q49" s="96"/>
      <c r="R49" s="96"/>
      <c r="S49" s="96"/>
      <c r="T49" s="96"/>
      <c r="U49" s="96"/>
      <c r="V49" s="96"/>
      <c r="W49" s="96"/>
      <c r="X49" s="96"/>
      <c r="Y49" s="96"/>
      <c r="Z49" s="96"/>
      <c r="AA49" s="96"/>
      <c r="AB49" s="96"/>
      <c r="AC49" s="96"/>
      <c r="AD49" s="96"/>
      <c r="AE49" s="96"/>
      <c r="AF49" s="96"/>
      <c r="AG49" s="96"/>
      <c r="AH49" s="96"/>
      <c r="AI49" s="38"/>
      <c r="AJ49" s="38"/>
      <c r="AL49" s="96" t="s">
        <v>466</v>
      </c>
    </row>
    <row r="50" spans="1:46" s="100" customFormat="1" ht="15.6" customHeight="1" thickTop="1" thickBot="1">
      <c r="A50" s="101" t="s">
        <v>216</v>
      </c>
      <c r="B50" s="101"/>
      <c r="C50" s="101" t="s">
        <v>303</v>
      </c>
      <c r="D50" s="101" t="s">
        <v>304</v>
      </c>
      <c r="E50" s="101" t="s">
        <v>306</v>
      </c>
      <c r="F50" s="101" t="s">
        <v>307</v>
      </c>
      <c r="G50" s="101" t="s">
        <v>308</v>
      </c>
      <c r="H50" s="101" t="s">
        <v>309</v>
      </c>
      <c r="I50" s="101" t="s">
        <v>310</v>
      </c>
      <c r="J50" s="101" t="s">
        <v>311</v>
      </c>
      <c r="K50" s="101" t="s">
        <v>312</v>
      </c>
      <c r="L50" s="101" t="s">
        <v>313</v>
      </c>
      <c r="M50" s="101" t="s">
        <v>314</v>
      </c>
      <c r="N50" s="101" t="s">
        <v>315</v>
      </c>
      <c r="O50" s="101" t="s">
        <v>316</v>
      </c>
      <c r="P50" s="96"/>
      <c r="Q50" s="96"/>
      <c r="R50" s="96"/>
      <c r="S50" s="96"/>
      <c r="T50" s="96"/>
      <c r="U50" s="96"/>
      <c r="V50" s="96"/>
      <c r="W50" s="96"/>
      <c r="X50" s="96"/>
      <c r="Y50" s="96"/>
      <c r="Z50" s="96"/>
      <c r="AA50" s="96"/>
      <c r="AB50" s="96"/>
      <c r="AC50" s="96"/>
      <c r="AD50" s="96"/>
      <c r="AE50" s="96"/>
      <c r="AF50" s="96"/>
      <c r="AG50" s="96"/>
      <c r="AH50" s="96"/>
      <c r="AI50" s="96"/>
      <c r="AJ50" s="96" t="s">
        <v>464</v>
      </c>
      <c r="AK50" s="96" t="s">
        <v>463</v>
      </c>
      <c r="AL50" s="96" t="s">
        <v>467</v>
      </c>
      <c r="AM50" s="399" t="s">
        <v>462</v>
      </c>
      <c r="AN50" s="400"/>
      <c r="AO50" s="400"/>
      <c r="AP50" s="400"/>
      <c r="AQ50" s="400"/>
      <c r="AR50" s="401"/>
    </row>
    <row r="51" spans="1:46" s="24" customFormat="1" ht="20.100000000000001" customHeight="1" thickTop="1" thickBot="1">
      <c r="A51" s="75" t="s">
        <v>148</v>
      </c>
      <c r="B51" s="76">
        <v>1990</v>
      </c>
      <c r="C51" s="76">
        <v>1991</v>
      </c>
      <c r="D51" s="76">
        <v>1992</v>
      </c>
      <c r="E51" s="76">
        <v>1993</v>
      </c>
      <c r="F51" s="76">
        <v>1994</v>
      </c>
      <c r="G51" s="76">
        <v>1995</v>
      </c>
      <c r="H51" s="76">
        <v>1996</v>
      </c>
      <c r="I51" s="76">
        <v>1997</v>
      </c>
      <c r="J51" s="76">
        <v>1998</v>
      </c>
      <c r="K51" s="76">
        <v>1999</v>
      </c>
      <c r="L51" s="76">
        <v>2000</v>
      </c>
      <c r="M51" s="76">
        <v>2001</v>
      </c>
      <c r="N51" s="76">
        <v>2002</v>
      </c>
      <c r="O51" s="76">
        <v>2003</v>
      </c>
      <c r="P51" s="76">
        <v>2004</v>
      </c>
      <c r="Q51" s="76">
        <v>2005</v>
      </c>
      <c r="R51" s="76">
        <v>2006</v>
      </c>
      <c r="S51" s="76">
        <v>2007</v>
      </c>
      <c r="T51" s="76">
        <v>2008</v>
      </c>
      <c r="U51" s="77">
        <v>2009</v>
      </c>
      <c r="V51" s="39"/>
      <c r="W51" s="77">
        <v>2010</v>
      </c>
      <c r="X51" s="78">
        <v>2011</v>
      </c>
      <c r="Y51" s="78">
        <v>2012</v>
      </c>
      <c r="Z51" s="78">
        <v>2013</v>
      </c>
      <c r="AA51" s="78">
        <v>2014</v>
      </c>
      <c r="AB51" s="78">
        <v>2015</v>
      </c>
      <c r="AC51" s="78">
        <v>2016</v>
      </c>
      <c r="AD51" s="78">
        <v>2017</v>
      </c>
      <c r="AE51" s="78">
        <v>2018</v>
      </c>
      <c r="AF51" s="78"/>
      <c r="AG51" s="76">
        <v>2019</v>
      </c>
      <c r="AH51" s="102">
        <v>2020</v>
      </c>
      <c r="AI51" s="76">
        <v>2021</v>
      </c>
      <c r="AJ51" s="263">
        <v>2022</v>
      </c>
      <c r="AK51" s="76">
        <v>2023</v>
      </c>
      <c r="AL51" s="149">
        <v>2024</v>
      </c>
      <c r="AM51" s="277">
        <v>2025</v>
      </c>
      <c r="AN51" s="278">
        <v>2030</v>
      </c>
      <c r="AO51" s="76">
        <v>2035</v>
      </c>
      <c r="AP51" s="278">
        <v>2040</v>
      </c>
      <c r="AQ51" s="76">
        <v>2045</v>
      </c>
      <c r="AR51" s="149">
        <v>2050</v>
      </c>
      <c r="AS51" s="100"/>
      <c r="AT51" s="100"/>
    </row>
    <row r="52" spans="1:46" s="24" customFormat="1" ht="15" customHeight="1">
      <c r="A52" s="71" t="s">
        <v>149</v>
      </c>
      <c r="B52" s="67">
        <v>3506222</v>
      </c>
      <c r="C52" s="67">
        <f>C56+C57+C61+C62+C64+C68+C72+C76+C79</f>
        <v>3244695</v>
      </c>
      <c r="D52" s="67">
        <f>D56+D57+D61+D62+D64+D68+D72+D76+D79</f>
        <v>2949574</v>
      </c>
      <c r="E52" s="67">
        <f>E56+E57+E61+E62+E64+E68+E72+E76+E79</f>
        <v>2511737</v>
      </c>
      <c r="F52" s="67">
        <f>F56+F57+F61+F62+F64+F68+F72+F76+F79</f>
        <v>2161438</v>
      </c>
      <c r="G52" s="67">
        <f>G56+G57+G61+G62+G64+G68+G72+G76+G79</f>
        <v>2029827</v>
      </c>
      <c r="H52" s="67">
        <f t="shared" ref="H52:N52" si="0">H56+H57+H61+H62+H64+H68+H72+H76+H79+H82</f>
        <v>1988810</v>
      </c>
      <c r="I52" s="67">
        <f t="shared" si="0"/>
        <v>1865920</v>
      </c>
      <c r="J52" s="59">
        <f t="shared" si="0"/>
        <v>1700789</v>
      </c>
      <c r="K52" s="59">
        <f t="shared" si="0"/>
        <v>1657337</v>
      </c>
      <c r="L52" s="59">
        <f t="shared" si="0"/>
        <v>1573530</v>
      </c>
      <c r="M52" s="59">
        <f t="shared" si="0"/>
        <v>1582027</v>
      </c>
      <c r="N52" s="59">
        <f t="shared" si="0"/>
        <v>1520136</v>
      </c>
      <c r="O52" s="59">
        <f>O53+O58+O63+O71</f>
        <v>1473828</v>
      </c>
      <c r="P52" s="40">
        <v>1428329</v>
      </c>
      <c r="Q52" s="41">
        <v>1397308</v>
      </c>
      <c r="R52" s="42">
        <v>1373645</v>
      </c>
      <c r="S52" s="41">
        <v>1391393</v>
      </c>
      <c r="T52" s="41">
        <v>1401607</v>
      </c>
      <c r="U52" s="41">
        <v>1363213</v>
      </c>
      <c r="V52" s="43" t="s">
        <v>149</v>
      </c>
      <c r="W52" s="44">
        <v>1349286</v>
      </c>
      <c r="X52" s="44">
        <v>1343686</v>
      </c>
      <c r="Y52" s="44">
        <v>1353685</v>
      </c>
      <c r="Z52" s="44">
        <v>1352822</v>
      </c>
      <c r="AA52" s="44">
        <v>1373560</v>
      </c>
      <c r="AB52" s="44">
        <v>1407132</v>
      </c>
      <c r="AC52" s="44">
        <v>1415658</v>
      </c>
      <c r="AD52" s="44">
        <v>1421242</v>
      </c>
      <c r="AE52" s="44">
        <v>1415770</v>
      </c>
      <c r="AF52" s="45" t="s">
        <v>149</v>
      </c>
      <c r="AG52" s="41">
        <v>1418106</v>
      </c>
      <c r="AH52" s="103">
        <v>1404117</v>
      </c>
      <c r="AI52" s="41">
        <v>1406430</v>
      </c>
      <c r="AJ52" s="264">
        <v>1421254</v>
      </c>
      <c r="AK52" s="266">
        <f>AK53+AK58+AK63+AK71</f>
        <v>1369593</v>
      </c>
      <c r="AL52" s="267">
        <f>AL53+AL58+AL63+AL71</f>
        <v>1397414</v>
      </c>
      <c r="AM52" s="279">
        <v>1372000</v>
      </c>
      <c r="AN52" s="280">
        <v>1372000</v>
      </c>
      <c r="AO52" s="281">
        <v>1372000</v>
      </c>
      <c r="AP52" s="281">
        <v>1372000</v>
      </c>
      <c r="AQ52" s="281">
        <v>1372000</v>
      </c>
      <c r="AR52" s="282">
        <v>1372000</v>
      </c>
      <c r="AS52" s="100"/>
      <c r="AT52" s="100"/>
    </row>
    <row r="53" spans="1:46" s="24" customFormat="1" ht="15" customHeight="1">
      <c r="A53" s="72" t="s">
        <v>250</v>
      </c>
      <c r="B53" s="68"/>
      <c r="C53" s="46">
        <f t="shared" ref="C53:I53" si="1">C56+C57</f>
        <v>642692</v>
      </c>
      <c r="D53" s="46">
        <f t="shared" si="1"/>
        <v>562812</v>
      </c>
      <c r="E53" s="46">
        <f t="shared" si="1"/>
        <v>462933</v>
      </c>
      <c r="F53" s="46">
        <f t="shared" si="1"/>
        <v>391899</v>
      </c>
      <c r="G53" s="46">
        <f t="shared" si="1"/>
        <v>363701</v>
      </c>
      <c r="H53" s="46">
        <f t="shared" si="1"/>
        <v>351096</v>
      </c>
      <c r="I53" s="46">
        <f t="shared" si="1"/>
        <v>319261</v>
      </c>
      <c r="J53" s="46">
        <f>J56+J57</f>
        <v>287668</v>
      </c>
      <c r="K53" s="46">
        <f>K56+K57</f>
        <v>272551</v>
      </c>
      <c r="L53" s="46">
        <f>L56+L57</f>
        <v>255990</v>
      </c>
      <c r="M53" s="46">
        <f>M56+M57</f>
        <v>252930</v>
      </c>
      <c r="N53" s="46">
        <f>N56+N57</f>
        <v>237222</v>
      </c>
      <c r="O53" s="46">
        <f>O54+O55</f>
        <v>223688</v>
      </c>
      <c r="P53" s="47">
        <v>216196</v>
      </c>
      <c r="Q53" s="48">
        <v>214586</v>
      </c>
      <c r="R53" s="49">
        <v>211878</v>
      </c>
      <c r="S53" s="48">
        <v>218415</v>
      </c>
      <c r="T53" s="48">
        <v>216443</v>
      </c>
      <c r="U53" s="48">
        <v>209705</v>
      </c>
      <c r="V53" s="50" t="s">
        <v>221</v>
      </c>
      <c r="W53" s="80">
        <v>254896</v>
      </c>
      <c r="X53" s="51">
        <v>249948</v>
      </c>
      <c r="Y53" s="51">
        <v>253146</v>
      </c>
      <c r="Z53" s="51">
        <v>252593</v>
      </c>
      <c r="AA53" s="51">
        <v>264570</v>
      </c>
      <c r="AB53" s="51">
        <v>273759</v>
      </c>
      <c r="AC53" s="51">
        <v>280122</v>
      </c>
      <c r="AD53" s="51">
        <v>239831</v>
      </c>
      <c r="AE53" s="51">
        <v>233175</v>
      </c>
      <c r="AF53" s="52" t="s">
        <v>150</v>
      </c>
      <c r="AG53" s="48">
        <v>241300</v>
      </c>
      <c r="AH53" s="107">
        <v>238957</v>
      </c>
      <c r="AI53" s="48">
        <v>238435</v>
      </c>
      <c r="AJ53" s="265">
        <v>242828</v>
      </c>
      <c r="AK53" s="48">
        <f>AK54+AK55</f>
        <v>196284</v>
      </c>
      <c r="AL53" s="268">
        <f>AL54+AL55</f>
        <v>197924</v>
      </c>
      <c r="AM53" s="283"/>
      <c r="AN53" s="67"/>
      <c r="AO53" s="67"/>
      <c r="AP53" s="68"/>
      <c r="AQ53" s="68"/>
      <c r="AR53" s="284"/>
      <c r="AS53" s="100"/>
      <c r="AT53" s="100"/>
    </row>
    <row r="54" spans="1:46" s="24" customFormat="1" ht="15" customHeight="1">
      <c r="A54" s="72" t="s">
        <v>262</v>
      </c>
      <c r="B54" s="68"/>
      <c r="C54" s="68"/>
      <c r="D54" s="68"/>
      <c r="E54" s="68"/>
      <c r="F54" s="68"/>
      <c r="G54" s="68"/>
      <c r="H54" s="68"/>
      <c r="I54" s="68"/>
      <c r="J54" s="46"/>
      <c r="K54" s="46"/>
      <c r="L54" s="46"/>
      <c r="M54" s="46"/>
      <c r="N54" s="46"/>
      <c r="O54" s="46">
        <v>30833</v>
      </c>
      <c r="P54" s="47">
        <v>29484</v>
      </c>
      <c r="Q54" s="48">
        <v>26941</v>
      </c>
      <c r="R54" s="49">
        <v>25928</v>
      </c>
      <c r="S54" s="54">
        <v>28522</v>
      </c>
      <c r="T54" s="48">
        <v>28287</v>
      </c>
      <c r="U54" s="48">
        <v>29264</v>
      </c>
      <c r="V54" s="55" t="s">
        <v>151</v>
      </c>
      <c r="W54" s="80">
        <v>17328</v>
      </c>
      <c r="X54" s="51">
        <v>15464</v>
      </c>
      <c r="Y54" s="51">
        <v>4055</v>
      </c>
      <c r="Z54" s="51">
        <v>2252</v>
      </c>
      <c r="AA54" s="51">
        <v>2631</v>
      </c>
      <c r="AB54" s="51">
        <v>1572</v>
      </c>
      <c r="AC54" s="51">
        <v>714</v>
      </c>
      <c r="AD54" s="51">
        <v>431</v>
      </c>
      <c r="AE54" s="51">
        <v>552</v>
      </c>
      <c r="AF54" s="56" t="s">
        <v>151</v>
      </c>
      <c r="AG54" s="48">
        <v>892</v>
      </c>
      <c r="AH54" s="107">
        <v>590</v>
      </c>
      <c r="AI54" s="58">
        <v>649</v>
      </c>
      <c r="AJ54" s="265">
        <v>304</v>
      </c>
      <c r="AK54" s="58">
        <v>230</v>
      </c>
      <c r="AL54" s="268">
        <v>271</v>
      </c>
      <c r="AM54" s="283"/>
      <c r="AN54" s="67"/>
      <c r="AO54" s="67"/>
      <c r="AP54" s="68"/>
      <c r="AQ54" s="68"/>
      <c r="AR54" s="284"/>
    </row>
    <row r="55" spans="1:46" s="24" customFormat="1" ht="15" customHeight="1">
      <c r="A55" s="72" t="s">
        <v>263</v>
      </c>
      <c r="B55" s="68"/>
      <c r="C55" s="46">
        <f t="shared" ref="C55:M55" si="2">C56+C57</f>
        <v>642692</v>
      </c>
      <c r="D55" s="46">
        <f t="shared" si="2"/>
        <v>562812</v>
      </c>
      <c r="E55" s="46">
        <f t="shared" si="2"/>
        <v>462933</v>
      </c>
      <c r="F55" s="46">
        <f t="shared" si="2"/>
        <v>391899</v>
      </c>
      <c r="G55" s="46">
        <f t="shared" si="2"/>
        <v>363701</v>
      </c>
      <c r="H55" s="46">
        <f t="shared" si="2"/>
        <v>351096</v>
      </c>
      <c r="I55" s="46">
        <f t="shared" si="2"/>
        <v>319261</v>
      </c>
      <c r="J55" s="46">
        <f t="shared" si="2"/>
        <v>287668</v>
      </c>
      <c r="K55" s="46">
        <f t="shared" si="2"/>
        <v>272551</v>
      </c>
      <c r="L55" s="46">
        <f t="shared" si="2"/>
        <v>255990</v>
      </c>
      <c r="M55" s="46">
        <f t="shared" si="2"/>
        <v>252930</v>
      </c>
      <c r="N55" s="46">
        <f>N56+N57</f>
        <v>237222</v>
      </c>
      <c r="O55" s="46">
        <f>O56+O57</f>
        <v>192855</v>
      </c>
      <c r="P55" s="47">
        <v>186712</v>
      </c>
      <c r="Q55" s="48">
        <v>187645</v>
      </c>
      <c r="R55" s="49">
        <v>185950</v>
      </c>
      <c r="S55" s="48">
        <v>189893</v>
      </c>
      <c r="T55" s="48">
        <v>188156</v>
      </c>
      <c r="U55" s="48">
        <v>180441</v>
      </c>
      <c r="V55" s="55" t="s">
        <v>152</v>
      </c>
      <c r="W55" s="79">
        <v>237568</v>
      </c>
      <c r="X55" s="51">
        <v>234484</v>
      </c>
      <c r="Y55" s="51">
        <v>249091</v>
      </c>
      <c r="Z55" s="51">
        <v>250341</v>
      </c>
      <c r="AA55" s="51">
        <v>261939</v>
      </c>
      <c r="AB55" s="51">
        <v>272187</v>
      </c>
      <c r="AC55" s="51">
        <v>279408</v>
      </c>
      <c r="AD55" s="51">
        <v>239400</v>
      </c>
      <c r="AE55" s="51">
        <v>232623</v>
      </c>
      <c r="AF55" s="56" t="s">
        <v>152</v>
      </c>
      <c r="AG55" s="48">
        <v>240408</v>
      </c>
      <c r="AH55" s="107">
        <v>238367</v>
      </c>
      <c r="AI55" s="48">
        <v>237786</v>
      </c>
      <c r="AJ55" s="265">
        <v>242524</v>
      </c>
      <c r="AK55" s="48">
        <f>AK56+AK57</f>
        <v>196054</v>
      </c>
      <c r="AL55" s="268">
        <f>AL56+AL57</f>
        <v>197653</v>
      </c>
      <c r="AM55" s="283"/>
      <c r="AN55" s="67"/>
      <c r="AO55" s="67"/>
      <c r="AP55" s="68"/>
      <c r="AQ55" s="68"/>
      <c r="AR55" s="284"/>
    </row>
    <row r="56" spans="1:46" s="24" customFormat="1" ht="15" customHeight="1">
      <c r="A56" s="72" t="s">
        <v>251</v>
      </c>
      <c r="B56" s="68"/>
      <c r="C56" s="68">
        <v>319288</v>
      </c>
      <c r="D56" s="68">
        <v>278674</v>
      </c>
      <c r="E56" s="68">
        <v>228221</v>
      </c>
      <c r="F56" s="68">
        <v>187606</v>
      </c>
      <c r="G56" s="68">
        <v>176696</v>
      </c>
      <c r="H56" s="68">
        <v>169156</v>
      </c>
      <c r="I56" s="68">
        <v>152675</v>
      </c>
      <c r="J56" s="46">
        <v>136175</v>
      </c>
      <c r="K56" s="46">
        <v>130677</v>
      </c>
      <c r="L56" s="46">
        <v>121048</v>
      </c>
      <c r="M56" s="46">
        <v>123321</v>
      </c>
      <c r="N56" s="46">
        <v>114132</v>
      </c>
      <c r="O56" s="46">
        <v>81228</v>
      </c>
      <c r="P56" s="47">
        <v>77949</v>
      </c>
      <c r="Q56" s="48">
        <v>78180</v>
      </c>
      <c r="R56" s="49">
        <v>77949</v>
      </c>
      <c r="S56" s="48">
        <v>80889</v>
      </c>
      <c r="T56" s="48">
        <v>79439</v>
      </c>
      <c r="U56" s="48">
        <v>73716</v>
      </c>
      <c r="V56" s="55" t="s">
        <v>153</v>
      </c>
      <c r="W56" s="79">
        <v>100962</v>
      </c>
      <c r="X56" s="51">
        <v>99503</v>
      </c>
      <c r="Y56" s="51">
        <v>110934</v>
      </c>
      <c r="Z56" s="51">
        <v>112853</v>
      </c>
      <c r="AA56" s="51">
        <v>116027</v>
      </c>
      <c r="AB56" s="51">
        <v>120074</v>
      </c>
      <c r="AC56" s="51">
        <v>124593</v>
      </c>
      <c r="AD56" s="51">
        <v>105969</v>
      </c>
      <c r="AE56" s="51">
        <v>103448</v>
      </c>
      <c r="AF56" s="56" t="s">
        <v>153</v>
      </c>
      <c r="AG56" s="48">
        <v>105976</v>
      </c>
      <c r="AH56" s="107">
        <v>105744</v>
      </c>
      <c r="AI56" s="48">
        <v>103987</v>
      </c>
      <c r="AJ56" s="265">
        <v>104234</v>
      </c>
      <c r="AK56" s="58">
        <v>77434</v>
      </c>
      <c r="AL56" s="268">
        <v>78391</v>
      </c>
      <c r="AM56" s="283"/>
      <c r="AN56" s="67"/>
      <c r="AO56" s="67"/>
      <c r="AP56" s="68"/>
      <c r="AQ56" s="68"/>
      <c r="AR56" s="284"/>
    </row>
    <row r="57" spans="1:46" s="24" customFormat="1" ht="15" customHeight="1">
      <c r="A57" s="72" t="s">
        <v>252</v>
      </c>
      <c r="B57" s="68"/>
      <c r="C57" s="68">
        <v>323404</v>
      </c>
      <c r="D57" s="68">
        <v>284138</v>
      </c>
      <c r="E57" s="68">
        <v>234712</v>
      </c>
      <c r="F57" s="68">
        <v>204293</v>
      </c>
      <c r="G57" s="68">
        <v>187005</v>
      </c>
      <c r="H57" s="68">
        <v>181940</v>
      </c>
      <c r="I57" s="68">
        <v>166586</v>
      </c>
      <c r="J57" s="46">
        <v>151493</v>
      </c>
      <c r="K57" s="46">
        <v>141874</v>
      </c>
      <c r="L57" s="46">
        <v>134942</v>
      </c>
      <c r="M57" s="46">
        <v>129609</v>
      </c>
      <c r="N57" s="46">
        <v>123090</v>
      </c>
      <c r="O57" s="46">
        <v>111627</v>
      </c>
      <c r="P57" s="47">
        <v>108763</v>
      </c>
      <c r="Q57" s="48">
        <v>109465</v>
      </c>
      <c r="R57" s="49">
        <v>108001</v>
      </c>
      <c r="S57" s="48">
        <v>109004</v>
      </c>
      <c r="T57" s="48">
        <v>108717</v>
      </c>
      <c r="U57" s="48">
        <v>106725</v>
      </c>
      <c r="V57" s="55" t="s">
        <v>154</v>
      </c>
      <c r="W57" s="80">
        <v>136606</v>
      </c>
      <c r="X57" s="51">
        <v>134981</v>
      </c>
      <c r="Y57" s="51">
        <v>138157</v>
      </c>
      <c r="Z57" s="51">
        <v>137488</v>
      </c>
      <c r="AA57" s="51">
        <v>145912</v>
      </c>
      <c r="AB57" s="51">
        <v>152113</v>
      </c>
      <c r="AC57" s="51">
        <v>154815</v>
      </c>
      <c r="AD57" s="51">
        <v>133431</v>
      </c>
      <c r="AE57" s="51">
        <v>129175</v>
      </c>
      <c r="AF57" s="56" t="s">
        <v>154</v>
      </c>
      <c r="AG57" s="48">
        <v>134432</v>
      </c>
      <c r="AH57" s="107">
        <v>132623</v>
      </c>
      <c r="AI57" s="48">
        <v>133799</v>
      </c>
      <c r="AJ57" s="265">
        <v>138290</v>
      </c>
      <c r="AK57" s="58">
        <v>118620</v>
      </c>
      <c r="AL57" s="268">
        <v>119262</v>
      </c>
      <c r="AM57" s="283"/>
      <c r="AN57" s="67"/>
      <c r="AO57" s="67"/>
      <c r="AP57" s="68"/>
      <c r="AQ57" s="68"/>
      <c r="AR57" s="284"/>
    </row>
    <row r="58" spans="1:46" s="24" customFormat="1" ht="15" customHeight="1">
      <c r="A58" s="72" t="s">
        <v>253</v>
      </c>
      <c r="B58" s="68"/>
      <c r="C58" s="46">
        <f t="shared" ref="C58:I58" si="3">C61+C62</f>
        <v>391649</v>
      </c>
      <c r="D58" s="46">
        <f t="shared" si="3"/>
        <v>371294</v>
      </c>
      <c r="E58" s="46">
        <f t="shared" si="3"/>
        <v>337440</v>
      </c>
      <c r="F58" s="46">
        <f t="shared" si="3"/>
        <v>297223</v>
      </c>
      <c r="G58" s="46">
        <f t="shared" si="3"/>
        <v>290725</v>
      </c>
      <c r="H58" s="46">
        <f t="shared" si="3"/>
        <v>284948</v>
      </c>
      <c r="I58" s="46">
        <f t="shared" si="3"/>
        <v>272839</v>
      </c>
      <c r="J58" s="46">
        <f>J61+J62</f>
        <v>247023</v>
      </c>
      <c r="K58" s="46">
        <f>K61+K62</f>
        <v>238805</v>
      </c>
      <c r="L58" s="46">
        <f>L61+L62</f>
        <v>227029</v>
      </c>
      <c r="M58" s="46">
        <f>M61+M62</f>
        <v>230478</v>
      </c>
      <c r="N58" s="46">
        <f>N61+N62</f>
        <v>223699</v>
      </c>
      <c r="O58" s="46">
        <f>O59+O60</f>
        <v>206120</v>
      </c>
      <c r="P58" s="47">
        <v>204388</v>
      </c>
      <c r="Q58" s="48">
        <v>195172</v>
      </c>
      <c r="R58" s="49">
        <v>192823</v>
      </c>
      <c r="S58" s="48">
        <v>196986</v>
      </c>
      <c r="T58" s="48">
        <v>200405</v>
      </c>
      <c r="U58" s="48">
        <v>188016</v>
      </c>
      <c r="V58" s="55" t="s">
        <v>222</v>
      </c>
      <c r="W58" s="80">
        <v>146173</v>
      </c>
      <c r="X58" s="51">
        <v>143732</v>
      </c>
      <c r="Y58" s="51">
        <v>145644</v>
      </c>
      <c r="Z58" s="51">
        <v>145873</v>
      </c>
      <c r="AA58" s="51">
        <v>145885</v>
      </c>
      <c r="AB58" s="51">
        <v>149583</v>
      </c>
      <c r="AC58" s="51">
        <v>145371</v>
      </c>
      <c r="AD58" s="51">
        <v>183719</v>
      </c>
      <c r="AE58" s="51">
        <v>182580</v>
      </c>
      <c r="AF58" s="56" t="s">
        <v>155</v>
      </c>
      <c r="AG58" s="48">
        <v>187417</v>
      </c>
      <c r="AH58" s="107">
        <v>184000</v>
      </c>
      <c r="AI58" s="48">
        <v>185031</v>
      </c>
      <c r="AJ58" s="265">
        <v>186706</v>
      </c>
      <c r="AK58" s="48">
        <f>AK60+AK59</f>
        <v>211631</v>
      </c>
      <c r="AL58" s="268">
        <f>AL60+AL59</f>
        <v>222607</v>
      </c>
      <c r="AM58" s="283"/>
      <c r="AN58" s="67"/>
      <c r="AO58" s="67"/>
      <c r="AP58" s="68"/>
      <c r="AQ58" s="68"/>
      <c r="AR58" s="284"/>
    </row>
    <row r="59" spans="1:46" s="24" customFormat="1" ht="15" customHeight="1">
      <c r="A59" s="72" t="s">
        <v>262</v>
      </c>
      <c r="B59" s="68"/>
      <c r="C59" s="68"/>
      <c r="D59" s="68"/>
      <c r="E59" s="68"/>
      <c r="F59" s="68"/>
      <c r="G59" s="68"/>
      <c r="H59" s="68"/>
      <c r="I59" s="68"/>
      <c r="J59" s="46"/>
      <c r="K59" s="46"/>
      <c r="L59" s="46"/>
      <c r="M59" s="46"/>
      <c r="N59" s="46"/>
      <c r="O59" s="46">
        <v>31930</v>
      </c>
      <c r="P59" s="47">
        <v>30054</v>
      </c>
      <c r="Q59" s="48">
        <v>25385</v>
      </c>
      <c r="R59" s="49">
        <v>24967</v>
      </c>
      <c r="S59" s="48">
        <v>28479</v>
      </c>
      <c r="T59" s="48">
        <v>30092</v>
      </c>
      <c r="U59" s="48">
        <v>26828</v>
      </c>
      <c r="V59" s="55" t="s">
        <v>217</v>
      </c>
      <c r="W59" s="80">
        <v>13497</v>
      </c>
      <c r="X59" s="51">
        <v>10616</v>
      </c>
      <c r="Y59" s="51">
        <v>2732</v>
      </c>
      <c r="Z59" s="51">
        <v>2350</v>
      </c>
      <c r="AA59" s="51">
        <v>2916</v>
      </c>
      <c r="AB59" s="51">
        <v>1911</v>
      </c>
      <c r="AC59" s="51">
        <v>665</v>
      </c>
      <c r="AD59" s="51">
        <v>212</v>
      </c>
      <c r="AE59" s="51">
        <v>443</v>
      </c>
      <c r="AF59" s="56" t="s">
        <v>156</v>
      </c>
      <c r="AG59" s="48">
        <v>318</v>
      </c>
      <c r="AH59" s="107">
        <v>258</v>
      </c>
      <c r="AI59" s="58">
        <v>528</v>
      </c>
      <c r="AJ59" s="265">
        <v>351</v>
      </c>
      <c r="AK59" s="58">
        <v>235</v>
      </c>
      <c r="AL59" s="268">
        <v>455</v>
      </c>
      <c r="AM59" s="283"/>
      <c r="AN59" s="67"/>
      <c r="AO59" s="67"/>
      <c r="AP59" s="68"/>
      <c r="AQ59" s="68"/>
      <c r="AR59" s="284"/>
    </row>
    <row r="60" spans="1:46" s="24" customFormat="1" ht="15" customHeight="1">
      <c r="A60" s="72" t="s">
        <v>263</v>
      </c>
      <c r="B60" s="68"/>
      <c r="C60" s="46">
        <f t="shared" ref="C60:N60" si="4">C61+C62</f>
        <v>391649</v>
      </c>
      <c r="D60" s="46">
        <f t="shared" si="4"/>
        <v>371294</v>
      </c>
      <c r="E60" s="46">
        <f t="shared" si="4"/>
        <v>337440</v>
      </c>
      <c r="F60" s="46">
        <f t="shared" si="4"/>
        <v>297223</v>
      </c>
      <c r="G60" s="46">
        <f t="shared" si="4"/>
        <v>290725</v>
      </c>
      <c r="H60" s="46">
        <f t="shared" si="4"/>
        <v>284948</v>
      </c>
      <c r="I60" s="46">
        <f t="shared" si="4"/>
        <v>272839</v>
      </c>
      <c r="J60" s="46">
        <f t="shared" si="4"/>
        <v>247023</v>
      </c>
      <c r="K60" s="46">
        <f t="shared" si="4"/>
        <v>238805</v>
      </c>
      <c r="L60" s="46">
        <f t="shared" si="4"/>
        <v>227029</v>
      </c>
      <c r="M60" s="46">
        <f t="shared" si="4"/>
        <v>230478</v>
      </c>
      <c r="N60" s="46">
        <f t="shared" si="4"/>
        <v>223699</v>
      </c>
      <c r="O60" s="46">
        <f>O61+O62</f>
        <v>174190</v>
      </c>
      <c r="P60" s="47">
        <v>174334</v>
      </c>
      <c r="Q60" s="48">
        <v>169787</v>
      </c>
      <c r="R60" s="49">
        <v>167856</v>
      </c>
      <c r="S60" s="48">
        <v>168507</v>
      </c>
      <c r="T60" s="48">
        <v>170313</v>
      </c>
      <c r="U60" s="48">
        <v>161188</v>
      </c>
      <c r="V60" s="55" t="s">
        <v>218</v>
      </c>
      <c r="W60" s="80">
        <v>132676</v>
      </c>
      <c r="X60" s="51">
        <v>133116</v>
      </c>
      <c r="Y60" s="51">
        <v>142912</v>
      </c>
      <c r="Z60" s="51">
        <v>143523</v>
      </c>
      <c r="AA60" s="51">
        <v>142969</v>
      </c>
      <c r="AB60" s="51">
        <v>147672</v>
      </c>
      <c r="AC60" s="51">
        <v>144706</v>
      </c>
      <c r="AD60" s="51">
        <v>183507</v>
      </c>
      <c r="AE60" s="51">
        <v>182137</v>
      </c>
      <c r="AF60" s="56" t="s">
        <v>152</v>
      </c>
      <c r="AG60" s="48">
        <v>187099</v>
      </c>
      <c r="AH60" s="107">
        <v>183742</v>
      </c>
      <c r="AI60" s="48">
        <v>184503</v>
      </c>
      <c r="AJ60" s="265">
        <v>186355</v>
      </c>
      <c r="AK60" s="48">
        <f>AK61+AK62</f>
        <v>211396</v>
      </c>
      <c r="AL60" s="268">
        <f>AL61+AL62</f>
        <v>222152</v>
      </c>
      <c r="AM60" s="283"/>
      <c r="AN60" s="67"/>
      <c r="AO60" s="67"/>
      <c r="AP60" s="68"/>
      <c r="AQ60" s="68"/>
      <c r="AR60" s="284"/>
    </row>
    <row r="61" spans="1:46" s="24" customFormat="1" ht="15" customHeight="1">
      <c r="A61" s="72" t="s">
        <v>251</v>
      </c>
      <c r="B61" s="68"/>
      <c r="C61" s="68">
        <v>168444</v>
      </c>
      <c r="D61" s="68">
        <v>160335</v>
      </c>
      <c r="E61" s="68">
        <v>156784</v>
      </c>
      <c r="F61" s="68">
        <v>134227</v>
      </c>
      <c r="G61" s="68">
        <v>135765</v>
      </c>
      <c r="H61" s="68">
        <v>131187</v>
      </c>
      <c r="I61" s="68">
        <v>124255</v>
      </c>
      <c r="J61" s="46">
        <v>106783</v>
      </c>
      <c r="K61" s="46">
        <v>104981</v>
      </c>
      <c r="L61" s="46">
        <v>99193</v>
      </c>
      <c r="M61" s="46">
        <v>105021</v>
      </c>
      <c r="N61" s="46">
        <v>98782</v>
      </c>
      <c r="O61" s="46">
        <v>63820</v>
      </c>
      <c r="P61" s="47">
        <v>65164</v>
      </c>
      <c r="Q61" s="48">
        <v>62396</v>
      </c>
      <c r="R61" s="49">
        <v>61803</v>
      </c>
      <c r="S61" s="48">
        <v>61767</v>
      </c>
      <c r="T61" s="48">
        <v>62486</v>
      </c>
      <c r="U61" s="48">
        <v>55387</v>
      </c>
      <c r="V61" s="55" t="s">
        <v>153</v>
      </c>
      <c r="W61" s="80">
        <v>47591</v>
      </c>
      <c r="X61" s="51">
        <v>48744</v>
      </c>
      <c r="Y61" s="51">
        <v>55508</v>
      </c>
      <c r="Z61" s="51">
        <v>57950</v>
      </c>
      <c r="AA61" s="51">
        <v>57100</v>
      </c>
      <c r="AB61" s="51">
        <v>57641</v>
      </c>
      <c r="AC61" s="51">
        <v>54116</v>
      </c>
      <c r="AD61" s="51">
        <v>72247</v>
      </c>
      <c r="AE61" s="51">
        <v>70756</v>
      </c>
      <c r="AF61" s="56" t="s">
        <v>153</v>
      </c>
      <c r="AG61" s="48">
        <v>72316</v>
      </c>
      <c r="AH61" s="107">
        <v>69900</v>
      </c>
      <c r="AI61" s="48">
        <v>69673</v>
      </c>
      <c r="AJ61" s="265">
        <v>72419</v>
      </c>
      <c r="AK61" s="58">
        <v>77531</v>
      </c>
      <c r="AL61" s="268">
        <v>84371</v>
      </c>
      <c r="AM61" s="283"/>
      <c r="AN61" s="67"/>
      <c r="AO61" s="67"/>
      <c r="AP61" s="68"/>
      <c r="AQ61" s="68"/>
      <c r="AR61" s="284"/>
    </row>
    <row r="62" spans="1:46" s="24" customFormat="1" ht="15" customHeight="1">
      <c r="A62" s="72" t="s">
        <v>252</v>
      </c>
      <c r="B62" s="68"/>
      <c r="C62" s="68">
        <v>223205</v>
      </c>
      <c r="D62" s="68">
        <v>210959</v>
      </c>
      <c r="E62" s="68">
        <v>180656</v>
      </c>
      <c r="F62" s="68">
        <v>162996</v>
      </c>
      <c r="G62" s="68">
        <v>154960</v>
      </c>
      <c r="H62" s="68">
        <v>153761</v>
      </c>
      <c r="I62" s="68">
        <v>148584</v>
      </c>
      <c r="J62" s="46">
        <v>140240</v>
      </c>
      <c r="K62" s="46">
        <v>133824</v>
      </c>
      <c r="L62" s="46">
        <v>127836</v>
      </c>
      <c r="M62" s="46">
        <v>125457</v>
      </c>
      <c r="N62" s="46">
        <v>124917</v>
      </c>
      <c r="O62" s="46">
        <v>110370</v>
      </c>
      <c r="P62" s="47">
        <v>109170</v>
      </c>
      <c r="Q62" s="48">
        <v>107391</v>
      </c>
      <c r="R62" s="49">
        <v>106053</v>
      </c>
      <c r="S62" s="48">
        <v>106740</v>
      </c>
      <c r="T62" s="48">
        <v>107827</v>
      </c>
      <c r="U62" s="48">
        <v>105801</v>
      </c>
      <c r="V62" s="55" t="s">
        <v>154</v>
      </c>
      <c r="W62" s="79">
        <v>85085</v>
      </c>
      <c r="X62" s="51">
        <v>84372</v>
      </c>
      <c r="Y62" s="51">
        <v>87404</v>
      </c>
      <c r="Z62" s="51">
        <v>85573</v>
      </c>
      <c r="AA62" s="51">
        <v>85869</v>
      </c>
      <c r="AB62" s="51">
        <v>90031</v>
      </c>
      <c r="AC62" s="51">
        <v>90590</v>
      </c>
      <c r="AD62" s="51">
        <v>111260</v>
      </c>
      <c r="AE62" s="51">
        <v>111381</v>
      </c>
      <c r="AF62" s="56" t="s">
        <v>154</v>
      </c>
      <c r="AG62" s="48">
        <v>114783</v>
      </c>
      <c r="AH62" s="107">
        <v>113842</v>
      </c>
      <c r="AI62" s="48">
        <v>114830</v>
      </c>
      <c r="AJ62" s="265">
        <v>113936</v>
      </c>
      <c r="AK62" s="58">
        <v>133865</v>
      </c>
      <c r="AL62" s="268">
        <v>137781</v>
      </c>
      <c r="AM62" s="283"/>
      <c r="AN62" s="67"/>
      <c r="AO62" s="67"/>
      <c r="AP62" s="68"/>
      <c r="AQ62" s="68"/>
      <c r="AR62" s="284"/>
    </row>
    <row r="63" spans="1:46" s="24" customFormat="1" ht="15" customHeight="1">
      <c r="A63" s="72" t="s">
        <v>219</v>
      </c>
      <c r="B63" s="68"/>
      <c r="C63" s="46">
        <f t="shared" ref="C63:N63" si="5">C64+C67+C68</f>
        <v>856913</v>
      </c>
      <c r="D63" s="46">
        <f t="shared" si="5"/>
        <v>787624</v>
      </c>
      <c r="E63" s="46">
        <f t="shared" si="5"/>
        <v>607917</v>
      </c>
      <c r="F63" s="46">
        <f t="shared" si="5"/>
        <v>499472</v>
      </c>
      <c r="G63" s="46">
        <f t="shared" si="5"/>
        <v>474821</v>
      </c>
      <c r="H63" s="46">
        <f t="shared" si="5"/>
        <v>470715</v>
      </c>
      <c r="I63" s="46">
        <f t="shared" si="5"/>
        <v>445533</v>
      </c>
      <c r="J63" s="46">
        <f t="shared" si="5"/>
        <v>403285</v>
      </c>
      <c r="K63" s="46">
        <f t="shared" si="5"/>
        <v>387483</v>
      </c>
      <c r="L63" s="46">
        <f t="shared" si="5"/>
        <v>367495</v>
      </c>
      <c r="M63" s="46">
        <f t="shared" si="5"/>
        <v>373186</v>
      </c>
      <c r="N63" s="46">
        <f t="shared" si="5"/>
        <v>364059</v>
      </c>
      <c r="O63" s="46">
        <f>O64+O67+O68</f>
        <v>352235</v>
      </c>
      <c r="P63" s="47">
        <v>337345</v>
      </c>
      <c r="Q63" s="48">
        <v>319894</v>
      </c>
      <c r="R63" s="49">
        <v>318305</v>
      </c>
      <c r="S63" s="48">
        <v>323455</v>
      </c>
      <c r="T63" s="48">
        <v>330780</v>
      </c>
      <c r="U63" s="48">
        <v>314563</v>
      </c>
      <c r="V63" s="55" t="s">
        <v>157</v>
      </c>
      <c r="W63" s="79">
        <v>309853</v>
      </c>
      <c r="X63" s="51">
        <v>307309</v>
      </c>
      <c r="Y63" s="51">
        <v>312085</v>
      </c>
      <c r="Z63" s="51">
        <v>312434</v>
      </c>
      <c r="AA63" s="51">
        <v>307409</v>
      </c>
      <c r="AB63" s="51">
        <v>315008</v>
      </c>
      <c r="AC63" s="51">
        <v>314990</v>
      </c>
      <c r="AD63" s="51">
        <v>320454</v>
      </c>
      <c r="AE63" s="51">
        <v>315795</v>
      </c>
      <c r="AF63" s="56" t="s">
        <v>157</v>
      </c>
      <c r="AG63" s="48">
        <v>306121</v>
      </c>
      <c r="AH63" s="107">
        <v>306304</v>
      </c>
      <c r="AI63" s="48">
        <v>310316</v>
      </c>
      <c r="AJ63" s="265">
        <v>314905</v>
      </c>
      <c r="AK63" s="48">
        <f>AK64+AK67+AK68</f>
        <v>303768</v>
      </c>
      <c r="AL63" s="268">
        <f>AL64+AL67+AL68</f>
        <v>308944</v>
      </c>
      <c r="AM63" s="283"/>
      <c r="AN63" s="67"/>
      <c r="AO63" s="67"/>
      <c r="AP63" s="68"/>
      <c r="AQ63" s="68"/>
      <c r="AR63" s="284"/>
    </row>
    <row r="64" spans="1:46" s="24" customFormat="1" ht="15" customHeight="1">
      <c r="A64" s="72" t="s">
        <v>254</v>
      </c>
      <c r="B64" s="68"/>
      <c r="C64" s="68">
        <f t="shared" ref="C64:O64" si="6">C65+C66</f>
        <v>350338</v>
      </c>
      <c r="D64" s="68">
        <f t="shared" si="6"/>
        <v>319107</v>
      </c>
      <c r="E64" s="68">
        <f t="shared" si="6"/>
        <v>250840</v>
      </c>
      <c r="F64" s="68">
        <f t="shared" si="6"/>
        <v>204886</v>
      </c>
      <c r="G64" s="68">
        <f t="shared" si="6"/>
        <v>196790</v>
      </c>
      <c r="H64" s="68">
        <f t="shared" si="6"/>
        <v>194646</v>
      </c>
      <c r="I64" s="68">
        <f t="shared" si="6"/>
        <v>183724</v>
      </c>
      <c r="J64" s="46">
        <f t="shared" si="6"/>
        <v>159317</v>
      </c>
      <c r="K64" s="46">
        <f t="shared" si="6"/>
        <v>150304</v>
      </c>
      <c r="L64" s="46">
        <f t="shared" si="6"/>
        <v>141493</v>
      </c>
      <c r="M64" s="46">
        <f t="shared" si="6"/>
        <v>147534</v>
      </c>
      <c r="N64" s="46">
        <f t="shared" si="6"/>
        <v>143847</v>
      </c>
      <c r="O64" s="46">
        <f t="shared" si="6"/>
        <v>135708</v>
      </c>
      <c r="P64" s="47">
        <v>131577</v>
      </c>
      <c r="Q64" s="48">
        <v>118759</v>
      </c>
      <c r="R64" s="49">
        <v>119760</v>
      </c>
      <c r="S64" s="48">
        <v>122391</v>
      </c>
      <c r="T64" s="48">
        <v>125795</v>
      </c>
      <c r="U64" s="48">
        <v>114005</v>
      </c>
      <c r="V64" s="55" t="s">
        <v>158</v>
      </c>
      <c r="W64" s="80">
        <v>111534</v>
      </c>
      <c r="X64" s="51">
        <v>107576</v>
      </c>
      <c r="Y64" s="51">
        <v>110790</v>
      </c>
      <c r="Z64" s="51">
        <v>111426</v>
      </c>
      <c r="AA64" s="51">
        <v>108387</v>
      </c>
      <c r="AB64" s="51">
        <v>111793</v>
      </c>
      <c r="AC64" s="51">
        <v>106694</v>
      </c>
      <c r="AD64" s="51">
        <v>113615</v>
      </c>
      <c r="AE64" s="51">
        <v>106490</v>
      </c>
      <c r="AF64" s="56" t="s">
        <v>158</v>
      </c>
      <c r="AG64" s="48">
        <v>105302</v>
      </c>
      <c r="AH64" s="107">
        <v>98772</v>
      </c>
      <c r="AI64" s="48">
        <v>103007</v>
      </c>
      <c r="AJ64" s="265">
        <v>104912</v>
      </c>
      <c r="AK64" s="48">
        <f>AK65+AK66</f>
        <v>92630</v>
      </c>
      <c r="AL64" s="268">
        <f>AL65+AL66</f>
        <v>92112</v>
      </c>
      <c r="AM64" s="283"/>
      <c r="AN64" s="67"/>
      <c r="AO64" s="67"/>
      <c r="AP64" s="68"/>
      <c r="AQ64" s="68"/>
      <c r="AR64" s="284"/>
    </row>
    <row r="65" spans="1:44" s="24" customFormat="1" ht="15" customHeight="1">
      <c r="A65" s="72" t="s">
        <v>159</v>
      </c>
      <c r="B65" s="68"/>
      <c r="C65" s="68">
        <v>1800</v>
      </c>
      <c r="D65" s="68">
        <v>1153</v>
      </c>
      <c r="E65" s="68">
        <v>1735</v>
      </c>
      <c r="F65" s="68">
        <v>1206</v>
      </c>
      <c r="G65" s="68">
        <v>827</v>
      </c>
      <c r="H65" s="68">
        <v>521</v>
      </c>
      <c r="I65" s="68">
        <v>522</v>
      </c>
      <c r="J65" s="46">
        <v>283</v>
      </c>
      <c r="K65" s="46">
        <v>372</v>
      </c>
      <c r="L65" s="46">
        <v>361</v>
      </c>
      <c r="M65" s="46">
        <v>528</v>
      </c>
      <c r="N65" s="46">
        <v>1082</v>
      </c>
      <c r="O65" s="46">
        <v>469</v>
      </c>
      <c r="P65" s="47">
        <v>654</v>
      </c>
      <c r="Q65" s="48">
        <v>738</v>
      </c>
      <c r="R65" s="49">
        <v>833</v>
      </c>
      <c r="S65" s="48">
        <v>936</v>
      </c>
      <c r="T65" s="48">
        <v>1092</v>
      </c>
      <c r="U65" s="48">
        <v>977</v>
      </c>
      <c r="V65" s="55" t="s">
        <v>159</v>
      </c>
      <c r="W65" s="81">
        <v>975</v>
      </c>
      <c r="X65" s="51">
        <v>1040</v>
      </c>
      <c r="Y65" s="51">
        <v>1166</v>
      </c>
      <c r="Z65" s="51">
        <v>1208</v>
      </c>
      <c r="AA65" s="51">
        <v>1128</v>
      </c>
      <c r="AB65" s="51">
        <v>1332</v>
      </c>
      <c r="AC65" s="51">
        <v>1399</v>
      </c>
      <c r="AD65" s="51">
        <v>1379</v>
      </c>
      <c r="AE65" s="51">
        <v>1401</v>
      </c>
      <c r="AF65" s="56" t="s">
        <v>159</v>
      </c>
      <c r="AG65" s="48">
        <v>1682</v>
      </c>
      <c r="AH65" s="107">
        <v>1318</v>
      </c>
      <c r="AI65" s="48">
        <v>1283</v>
      </c>
      <c r="AJ65" s="265">
        <v>1206</v>
      </c>
      <c r="AK65" s="58">
        <v>1200</v>
      </c>
      <c r="AL65" s="268">
        <v>1392</v>
      </c>
      <c r="AM65" s="283"/>
      <c r="AN65" s="67"/>
      <c r="AO65" s="67"/>
      <c r="AP65" s="68"/>
      <c r="AQ65" s="68"/>
      <c r="AR65" s="284"/>
    </row>
    <row r="66" spans="1:44" s="24" customFormat="1" ht="15" customHeight="1">
      <c r="A66" s="72" t="s">
        <v>255</v>
      </c>
      <c r="B66" s="68"/>
      <c r="C66" s="68">
        <f>347538+917+83</f>
        <v>348538</v>
      </c>
      <c r="D66" s="68">
        <f>313397+52+4505</f>
        <v>317954</v>
      </c>
      <c r="E66" s="68">
        <f>246709+230+2166</f>
        <v>249105</v>
      </c>
      <c r="F66" s="68">
        <f>201625+76+1979</f>
        <v>203680</v>
      </c>
      <c r="G66" s="68">
        <f>194169+24+1770</f>
        <v>195963</v>
      </c>
      <c r="H66" s="68">
        <v>194125</v>
      </c>
      <c r="I66" s="68">
        <v>183202</v>
      </c>
      <c r="J66" s="46">
        <v>159034</v>
      </c>
      <c r="K66" s="46">
        <v>149932</v>
      </c>
      <c r="L66" s="46">
        <v>141132</v>
      </c>
      <c r="M66" s="46">
        <v>147006</v>
      </c>
      <c r="N66" s="46">
        <v>142765</v>
      </c>
      <c r="O66" s="46">
        <v>135239</v>
      </c>
      <c r="P66" s="47">
        <v>130923</v>
      </c>
      <c r="Q66" s="48">
        <v>118021</v>
      </c>
      <c r="R66" s="49">
        <v>118927</v>
      </c>
      <c r="S66" s="48">
        <v>121455</v>
      </c>
      <c r="T66" s="48">
        <v>124703</v>
      </c>
      <c r="U66" s="48">
        <v>113028</v>
      </c>
      <c r="V66" s="55" t="s">
        <v>160</v>
      </c>
      <c r="W66" s="80">
        <v>110559</v>
      </c>
      <c r="X66" s="51">
        <v>106536</v>
      </c>
      <c r="Y66" s="51">
        <v>109624</v>
      </c>
      <c r="Z66" s="51">
        <v>110218</v>
      </c>
      <c r="AA66" s="51">
        <v>107259</v>
      </c>
      <c r="AB66" s="51">
        <v>110461</v>
      </c>
      <c r="AC66" s="51">
        <v>105295</v>
      </c>
      <c r="AD66" s="51">
        <v>112236</v>
      </c>
      <c r="AE66" s="51">
        <v>105089</v>
      </c>
      <c r="AF66" s="56" t="s">
        <v>160</v>
      </c>
      <c r="AG66" s="48">
        <v>103620</v>
      </c>
      <c r="AH66" s="107">
        <v>97454</v>
      </c>
      <c r="AI66" s="48">
        <v>101724</v>
      </c>
      <c r="AJ66" s="265">
        <v>103706</v>
      </c>
      <c r="AK66" s="58">
        <v>91430</v>
      </c>
      <c r="AL66" s="268">
        <v>90720</v>
      </c>
      <c r="AM66" s="283"/>
      <c r="AN66" s="67"/>
      <c r="AO66" s="67"/>
      <c r="AP66" s="68"/>
      <c r="AQ66" s="68"/>
      <c r="AR66" s="284"/>
    </row>
    <row r="67" spans="1:44" s="24" customFormat="1" ht="15" customHeight="1">
      <c r="A67" s="72" t="s">
        <v>161</v>
      </c>
      <c r="B67" s="68"/>
      <c r="C67" s="68"/>
      <c r="D67" s="68"/>
      <c r="E67" s="68"/>
      <c r="F67" s="68"/>
      <c r="G67" s="68"/>
      <c r="H67" s="68"/>
      <c r="I67" s="68"/>
      <c r="J67" s="46"/>
      <c r="K67" s="46"/>
      <c r="L67" s="46"/>
      <c r="M67" s="46"/>
      <c r="N67" s="46"/>
      <c r="O67" s="46">
        <v>7263</v>
      </c>
      <c r="P67" s="47">
        <v>8117</v>
      </c>
      <c r="Q67" s="48">
        <v>6001</v>
      </c>
      <c r="R67" s="49">
        <v>6921</v>
      </c>
      <c r="S67" s="48">
        <v>6529</v>
      </c>
      <c r="T67" s="48">
        <v>7218</v>
      </c>
      <c r="U67" s="48">
        <v>7075</v>
      </c>
      <c r="V67" s="55" t="s">
        <v>161</v>
      </c>
      <c r="W67" s="80">
        <v>7557</v>
      </c>
      <c r="X67" s="51">
        <v>9208</v>
      </c>
      <c r="Y67" s="51">
        <v>7310</v>
      </c>
      <c r="Z67" s="51">
        <v>6882</v>
      </c>
      <c r="AA67" s="51">
        <v>5830</v>
      </c>
      <c r="AB67" s="51">
        <v>6931</v>
      </c>
      <c r="AC67" s="51">
        <v>7972</v>
      </c>
      <c r="AD67" s="51">
        <v>8099</v>
      </c>
      <c r="AE67" s="51">
        <v>9050</v>
      </c>
      <c r="AF67" s="56" t="s">
        <v>161</v>
      </c>
      <c r="AG67" s="48">
        <v>9432</v>
      </c>
      <c r="AH67" s="107">
        <v>11198</v>
      </c>
      <c r="AI67" s="48">
        <v>10803</v>
      </c>
      <c r="AJ67" s="265">
        <v>9324</v>
      </c>
      <c r="AK67" s="58">
        <v>9072</v>
      </c>
      <c r="AL67" s="268">
        <v>12247</v>
      </c>
      <c r="AM67" s="283"/>
      <c r="AN67" s="67"/>
      <c r="AO67" s="67"/>
      <c r="AP67" s="68"/>
      <c r="AQ67" s="68"/>
      <c r="AR67" s="284"/>
    </row>
    <row r="68" spans="1:44" s="24" customFormat="1" ht="15" customHeight="1">
      <c r="A68" s="72" t="s">
        <v>162</v>
      </c>
      <c r="B68" s="68"/>
      <c r="C68" s="68">
        <f>C69+C70</f>
        <v>506575</v>
      </c>
      <c r="D68" s="68">
        <f>D69+D70</f>
        <v>468517</v>
      </c>
      <c r="E68" s="68">
        <f t="shared" ref="E68:J68" si="7">E69+E70</f>
        <v>357077</v>
      </c>
      <c r="F68" s="68">
        <f t="shared" si="7"/>
        <v>294586</v>
      </c>
      <c r="G68" s="68">
        <f t="shared" si="7"/>
        <v>278031</v>
      </c>
      <c r="H68" s="68">
        <f t="shared" si="7"/>
        <v>276069</v>
      </c>
      <c r="I68" s="68">
        <f t="shared" si="7"/>
        <v>261809</v>
      </c>
      <c r="J68" s="46">
        <f t="shared" si="7"/>
        <v>243968</v>
      </c>
      <c r="K68" s="46">
        <f>K69+K70</f>
        <v>237179</v>
      </c>
      <c r="L68" s="46">
        <f>L69+L70</f>
        <v>226002</v>
      </c>
      <c r="M68" s="46">
        <f>M69+M70</f>
        <v>225652</v>
      </c>
      <c r="N68" s="46">
        <f>N69+N70</f>
        <v>220212</v>
      </c>
      <c r="O68" s="46">
        <f>O69+O70</f>
        <v>209264</v>
      </c>
      <c r="P68" s="47">
        <v>197651</v>
      </c>
      <c r="Q68" s="48">
        <v>195134</v>
      </c>
      <c r="R68" s="49">
        <v>191624</v>
      </c>
      <c r="S68" s="48">
        <v>194535</v>
      </c>
      <c r="T68" s="48">
        <v>197767</v>
      </c>
      <c r="U68" s="48">
        <v>193483</v>
      </c>
      <c r="V68" s="55" t="s">
        <v>162</v>
      </c>
      <c r="W68" s="80">
        <v>190762</v>
      </c>
      <c r="X68" s="51">
        <v>190525</v>
      </c>
      <c r="Y68" s="51">
        <v>193985</v>
      </c>
      <c r="Z68" s="51">
        <v>194126</v>
      </c>
      <c r="AA68" s="51">
        <v>193192</v>
      </c>
      <c r="AB68" s="51">
        <v>196284</v>
      </c>
      <c r="AC68" s="51">
        <v>200324</v>
      </c>
      <c r="AD68" s="51">
        <v>198740</v>
      </c>
      <c r="AE68" s="51">
        <v>200255</v>
      </c>
      <c r="AF68" s="56" t="s">
        <v>162</v>
      </c>
      <c r="AG68" s="48">
        <v>191387</v>
      </c>
      <c r="AH68" s="107">
        <v>196334</v>
      </c>
      <c r="AI68" s="48">
        <v>196506</v>
      </c>
      <c r="AJ68" s="265">
        <v>200669</v>
      </c>
      <c r="AK68" s="48">
        <f>AK69+AK70</f>
        <v>202066</v>
      </c>
      <c r="AL68" s="268">
        <f>AL69+AL70</f>
        <v>204585</v>
      </c>
      <c r="AM68" s="283"/>
      <c r="AN68" s="67"/>
      <c r="AO68" s="67"/>
      <c r="AP68" s="68"/>
      <c r="AQ68" s="68"/>
      <c r="AR68" s="284"/>
    </row>
    <row r="69" spans="1:44" s="24" customFormat="1" ht="15" customHeight="1">
      <c r="A69" s="72" t="s">
        <v>233</v>
      </c>
      <c r="B69" s="68"/>
      <c r="C69" s="68">
        <v>196120</v>
      </c>
      <c r="D69" s="68">
        <v>185005</v>
      </c>
      <c r="E69" s="68">
        <v>145544</v>
      </c>
      <c r="F69" s="68">
        <v>118687</v>
      </c>
      <c r="G69" s="68">
        <v>116867</v>
      </c>
      <c r="H69" s="68">
        <v>116759</v>
      </c>
      <c r="I69" s="68">
        <v>112664</v>
      </c>
      <c r="J69" s="46">
        <v>104448</v>
      </c>
      <c r="K69" s="46">
        <v>104665</v>
      </c>
      <c r="L69" s="46">
        <v>100308</v>
      </c>
      <c r="M69" s="46">
        <v>99301</v>
      </c>
      <c r="N69" s="46">
        <v>94614</v>
      </c>
      <c r="O69" s="46">
        <v>91364</v>
      </c>
      <c r="P69" s="47">
        <v>87608</v>
      </c>
      <c r="Q69" s="48">
        <v>89501</v>
      </c>
      <c r="R69" s="49">
        <v>87504</v>
      </c>
      <c r="S69" s="48">
        <v>90950</v>
      </c>
      <c r="T69" s="48">
        <v>88082</v>
      </c>
      <c r="U69" s="48">
        <v>86044</v>
      </c>
      <c r="V69" s="55" t="s">
        <v>163</v>
      </c>
      <c r="W69" s="80">
        <v>84048</v>
      </c>
      <c r="X69" s="51">
        <v>85655</v>
      </c>
      <c r="Y69" s="51">
        <v>85760</v>
      </c>
      <c r="Z69" s="51">
        <v>88351</v>
      </c>
      <c r="AA69" s="51">
        <v>89646</v>
      </c>
      <c r="AB69" s="51">
        <v>91496</v>
      </c>
      <c r="AC69" s="51">
        <v>92485</v>
      </c>
      <c r="AD69" s="51">
        <v>90250</v>
      </c>
      <c r="AE69" s="51">
        <v>92167</v>
      </c>
      <c r="AF69" s="56" t="s">
        <v>163</v>
      </c>
      <c r="AG69" s="48">
        <v>92079</v>
      </c>
      <c r="AH69" s="107">
        <v>94719</v>
      </c>
      <c r="AI69" s="48">
        <v>94832</v>
      </c>
      <c r="AJ69" s="265">
        <v>97292</v>
      </c>
      <c r="AK69" s="58">
        <v>102142</v>
      </c>
      <c r="AL69" s="268">
        <v>103018</v>
      </c>
      <c r="AM69" s="283"/>
      <c r="AN69" s="67"/>
      <c r="AO69" s="67"/>
      <c r="AP69" s="68"/>
      <c r="AQ69" s="68"/>
      <c r="AR69" s="284"/>
    </row>
    <row r="70" spans="1:44" s="24" customFormat="1" ht="15" customHeight="1">
      <c r="A70" s="72" t="s">
        <v>234</v>
      </c>
      <c r="B70" s="68"/>
      <c r="C70" s="68">
        <v>310455</v>
      </c>
      <c r="D70" s="68">
        <v>283512</v>
      </c>
      <c r="E70" s="68">
        <v>211533</v>
      </c>
      <c r="F70" s="68">
        <v>175899</v>
      </c>
      <c r="G70" s="68">
        <v>161164</v>
      </c>
      <c r="H70" s="68">
        <v>159310</v>
      </c>
      <c r="I70" s="68">
        <v>149145</v>
      </c>
      <c r="J70" s="46">
        <v>139520</v>
      </c>
      <c r="K70" s="46">
        <v>132514</v>
      </c>
      <c r="L70" s="46">
        <v>125694</v>
      </c>
      <c r="M70" s="46">
        <v>126351</v>
      </c>
      <c r="N70" s="46">
        <v>125598</v>
      </c>
      <c r="O70" s="46">
        <v>117900</v>
      </c>
      <c r="P70" s="47">
        <v>110043</v>
      </c>
      <c r="Q70" s="48">
        <v>105633</v>
      </c>
      <c r="R70" s="49">
        <v>104120</v>
      </c>
      <c r="S70" s="48">
        <v>103585</v>
      </c>
      <c r="T70" s="48">
        <v>109685</v>
      </c>
      <c r="U70" s="48">
        <v>107439</v>
      </c>
      <c r="V70" s="55" t="s">
        <v>164</v>
      </c>
      <c r="W70" s="80">
        <v>106714</v>
      </c>
      <c r="X70" s="51">
        <v>104870</v>
      </c>
      <c r="Y70" s="51">
        <v>108225</v>
      </c>
      <c r="Z70" s="51">
        <v>105775</v>
      </c>
      <c r="AA70" s="51">
        <v>103546</v>
      </c>
      <c r="AB70" s="51">
        <v>104788</v>
      </c>
      <c r="AC70" s="51">
        <v>107839</v>
      </c>
      <c r="AD70" s="51">
        <v>108490</v>
      </c>
      <c r="AE70" s="51">
        <v>108088</v>
      </c>
      <c r="AF70" s="56" t="s">
        <v>164</v>
      </c>
      <c r="AG70" s="48">
        <v>99308</v>
      </c>
      <c r="AH70" s="107">
        <v>101615</v>
      </c>
      <c r="AI70" s="48">
        <v>101674</v>
      </c>
      <c r="AJ70" s="265">
        <v>103377</v>
      </c>
      <c r="AK70" s="58">
        <v>99924</v>
      </c>
      <c r="AL70" s="268">
        <v>101567</v>
      </c>
      <c r="AM70" s="283"/>
      <c r="AN70" s="67"/>
      <c r="AO70" s="67"/>
      <c r="AP70" s="68"/>
      <c r="AQ70" s="68"/>
      <c r="AR70" s="284"/>
    </row>
    <row r="71" spans="1:44" s="24" customFormat="1" ht="15" customHeight="1">
      <c r="A71" s="72" t="s">
        <v>220</v>
      </c>
      <c r="B71" s="68"/>
      <c r="C71" s="46">
        <f t="shared" ref="C71:N71" si="8">C72+C75+C76+C79+C82</f>
        <v>1353441</v>
      </c>
      <c r="D71" s="46">
        <f t="shared" si="8"/>
        <v>1227844</v>
      </c>
      <c r="E71" s="46">
        <f t="shared" si="8"/>
        <v>1103447</v>
      </c>
      <c r="F71" s="46">
        <f t="shared" si="8"/>
        <v>972844</v>
      </c>
      <c r="G71" s="46">
        <f t="shared" si="8"/>
        <v>900580</v>
      </c>
      <c r="H71" s="46">
        <f t="shared" si="8"/>
        <v>882051</v>
      </c>
      <c r="I71" s="46">
        <f t="shared" si="8"/>
        <v>828287</v>
      </c>
      <c r="J71" s="46">
        <f t="shared" si="8"/>
        <v>762813</v>
      </c>
      <c r="K71" s="46">
        <f t="shared" si="8"/>
        <v>758498</v>
      </c>
      <c r="L71" s="46">
        <f t="shared" si="8"/>
        <v>723016</v>
      </c>
      <c r="M71" s="46">
        <f t="shared" si="8"/>
        <v>725433</v>
      </c>
      <c r="N71" s="46">
        <f t="shared" si="8"/>
        <v>695156</v>
      </c>
      <c r="O71" s="46">
        <f>O72+O75+O76+O79+O82</f>
        <v>691785</v>
      </c>
      <c r="P71" s="47">
        <v>670400</v>
      </c>
      <c r="Q71" s="48">
        <v>667656</v>
      </c>
      <c r="R71" s="49">
        <v>650639</v>
      </c>
      <c r="S71" s="48">
        <v>652537</v>
      </c>
      <c r="T71" s="48">
        <v>653979</v>
      </c>
      <c r="U71" s="48">
        <v>650929</v>
      </c>
      <c r="V71" s="55" t="s">
        <v>165</v>
      </c>
      <c r="W71" s="80">
        <v>638364</v>
      </c>
      <c r="X71" s="51">
        <v>642697</v>
      </c>
      <c r="Y71" s="51">
        <v>642810</v>
      </c>
      <c r="Z71" s="51">
        <v>641922</v>
      </c>
      <c r="AA71" s="51">
        <v>655696</v>
      </c>
      <c r="AB71" s="51">
        <v>668782</v>
      </c>
      <c r="AC71" s="51">
        <v>675175</v>
      </c>
      <c r="AD71" s="51">
        <v>677238</v>
      </c>
      <c r="AE71" s="51">
        <v>684220</v>
      </c>
      <c r="AF71" s="56" t="s">
        <v>165</v>
      </c>
      <c r="AG71" s="48">
        <v>683268</v>
      </c>
      <c r="AH71" s="107">
        <v>674856</v>
      </c>
      <c r="AI71" s="48">
        <v>672648</v>
      </c>
      <c r="AJ71" s="265">
        <v>676815</v>
      </c>
      <c r="AK71" s="48">
        <f>AK73+AK74+AK75+AK77+AK78+AK80+AK81+AK83+AK84</f>
        <v>657910</v>
      </c>
      <c r="AL71" s="268">
        <f>AL73+AL74+AL75+AL77+AL78+AL80+AL81+AL83+AL84</f>
        <v>667939</v>
      </c>
      <c r="AM71" s="283"/>
      <c r="AN71" s="67"/>
      <c r="AO71" s="67"/>
      <c r="AP71" s="68"/>
      <c r="AQ71" s="68"/>
      <c r="AR71" s="284"/>
    </row>
    <row r="72" spans="1:44" s="24" customFormat="1" ht="15" customHeight="1">
      <c r="A72" s="72" t="s">
        <v>254</v>
      </c>
      <c r="B72" s="68"/>
      <c r="C72" s="68">
        <f>C73+C74</f>
        <v>59034</v>
      </c>
      <c r="D72" s="68">
        <f>D73+D74</f>
        <v>46653</v>
      </c>
      <c r="E72" s="68">
        <f t="shared" ref="E72:J72" si="9">E73+E74</f>
        <v>39322</v>
      </c>
      <c r="F72" s="68">
        <f t="shared" si="9"/>
        <v>33854</v>
      </c>
      <c r="G72" s="68">
        <f t="shared" si="9"/>
        <v>28063</v>
      </c>
      <c r="H72" s="68">
        <f t="shared" si="9"/>
        <v>27068</v>
      </c>
      <c r="I72" s="68">
        <f t="shared" si="9"/>
        <v>27647</v>
      </c>
      <c r="J72" s="46">
        <f t="shared" si="9"/>
        <v>25511</v>
      </c>
      <c r="K72" s="46">
        <f>K73+K74</f>
        <v>22621</v>
      </c>
      <c r="L72" s="46">
        <f>L73+L74</f>
        <v>22650</v>
      </c>
      <c r="M72" s="46">
        <f>M73+M74</f>
        <v>25497</v>
      </c>
      <c r="N72" s="46">
        <f>N73+N74</f>
        <v>20711</v>
      </c>
      <c r="O72" s="46">
        <f>O73+O74</f>
        <v>23464</v>
      </c>
      <c r="P72" s="47">
        <v>20255</v>
      </c>
      <c r="Q72" s="48">
        <v>20097</v>
      </c>
      <c r="R72" s="49">
        <v>15946</v>
      </c>
      <c r="S72" s="48">
        <v>16687</v>
      </c>
      <c r="T72" s="48">
        <v>17772</v>
      </c>
      <c r="U72" s="48">
        <v>19145</v>
      </c>
      <c r="V72" s="55" t="s">
        <v>158</v>
      </c>
      <c r="W72" s="80">
        <v>17563</v>
      </c>
      <c r="X72" s="51">
        <v>18053</v>
      </c>
      <c r="Y72" s="51">
        <v>17170</v>
      </c>
      <c r="Z72" s="51">
        <v>16324</v>
      </c>
      <c r="AA72" s="51">
        <v>18877</v>
      </c>
      <c r="AB72" s="51">
        <v>18128</v>
      </c>
      <c r="AC72" s="51">
        <v>18634</v>
      </c>
      <c r="AD72" s="51">
        <v>19466</v>
      </c>
      <c r="AE72" s="51">
        <v>20055</v>
      </c>
      <c r="AF72" s="56" t="s">
        <v>158</v>
      </c>
      <c r="AG72" s="48">
        <v>19462</v>
      </c>
      <c r="AH72" s="107">
        <v>20861</v>
      </c>
      <c r="AI72" s="48">
        <v>20445</v>
      </c>
      <c r="AJ72" s="265">
        <v>21079</v>
      </c>
      <c r="AK72" s="48">
        <f>AK73+AK74</f>
        <v>21163</v>
      </c>
      <c r="AL72" s="268">
        <f>AL73+AL74</f>
        <v>19136</v>
      </c>
      <c r="AM72" s="283"/>
      <c r="AN72" s="67"/>
      <c r="AO72" s="67"/>
      <c r="AP72" s="68"/>
      <c r="AQ72" s="68"/>
      <c r="AR72" s="284"/>
    </row>
    <row r="73" spans="1:44" s="24" customFormat="1" ht="15" customHeight="1">
      <c r="A73" s="72" t="s">
        <v>159</v>
      </c>
      <c r="B73" s="68"/>
      <c r="C73" s="68">
        <v>1117</v>
      </c>
      <c r="D73" s="68">
        <v>1148</v>
      </c>
      <c r="E73" s="68">
        <v>1337</v>
      </c>
      <c r="F73" s="68">
        <v>647</v>
      </c>
      <c r="G73" s="68">
        <v>795</v>
      </c>
      <c r="H73" s="68">
        <v>1015</v>
      </c>
      <c r="I73" s="68">
        <v>1255</v>
      </c>
      <c r="J73" s="46">
        <v>1504</v>
      </c>
      <c r="K73" s="46">
        <v>1583</v>
      </c>
      <c r="L73" s="46">
        <v>1531</v>
      </c>
      <c r="M73" s="46">
        <v>2000</v>
      </c>
      <c r="N73" s="46">
        <v>2548</v>
      </c>
      <c r="O73" s="46">
        <v>2424</v>
      </c>
      <c r="P73" s="47">
        <v>2861</v>
      </c>
      <c r="Q73" s="48">
        <v>3088</v>
      </c>
      <c r="R73" s="49">
        <v>3500</v>
      </c>
      <c r="S73" s="48">
        <v>3672</v>
      </c>
      <c r="T73" s="48">
        <v>4561</v>
      </c>
      <c r="U73" s="48">
        <v>4883</v>
      </c>
      <c r="V73" s="55" t="s">
        <v>159</v>
      </c>
      <c r="W73" s="80">
        <v>5053</v>
      </c>
      <c r="X73" s="51">
        <v>5004</v>
      </c>
      <c r="Y73" s="51">
        <v>5381</v>
      </c>
      <c r="Z73" s="51">
        <v>5568</v>
      </c>
      <c r="AA73" s="51">
        <v>5966</v>
      </c>
      <c r="AB73" s="51">
        <v>6266</v>
      </c>
      <c r="AC73" s="51">
        <v>6743</v>
      </c>
      <c r="AD73" s="51">
        <v>7129</v>
      </c>
      <c r="AE73" s="51">
        <v>7531</v>
      </c>
      <c r="AF73" s="56" t="s">
        <v>159</v>
      </c>
      <c r="AG73" s="48">
        <v>8180</v>
      </c>
      <c r="AH73" s="107">
        <v>8123</v>
      </c>
      <c r="AI73" s="48">
        <v>8064</v>
      </c>
      <c r="AJ73" s="265">
        <v>8358</v>
      </c>
      <c r="AK73" s="58">
        <v>7685</v>
      </c>
      <c r="AL73" s="268">
        <v>8047</v>
      </c>
      <c r="AM73" s="283"/>
      <c r="AN73" s="67"/>
      <c r="AO73" s="67"/>
      <c r="AP73" s="68"/>
      <c r="AQ73" s="68"/>
      <c r="AR73" s="284"/>
    </row>
    <row r="74" spans="1:44" s="24" customFormat="1" ht="15" customHeight="1">
      <c r="A74" s="72" t="s">
        <v>255</v>
      </c>
      <c r="B74" s="68"/>
      <c r="C74" s="68">
        <v>57917</v>
      </c>
      <c r="D74" s="68">
        <v>45505</v>
      </c>
      <c r="E74" s="68">
        <v>37985</v>
      </c>
      <c r="F74" s="68">
        <v>33207</v>
      </c>
      <c r="G74" s="68">
        <v>27268</v>
      </c>
      <c r="H74" s="68">
        <v>26053</v>
      </c>
      <c r="I74" s="68">
        <v>26392</v>
      </c>
      <c r="J74" s="46">
        <v>24007</v>
      </c>
      <c r="K74" s="46">
        <v>21038</v>
      </c>
      <c r="L74" s="46">
        <v>21119</v>
      </c>
      <c r="M74" s="46">
        <v>23497</v>
      </c>
      <c r="N74" s="46">
        <v>18163</v>
      </c>
      <c r="O74" s="46">
        <v>21040</v>
      </c>
      <c r="P74" s="47">
        <v>17394</v>
      </c>
      <c r="Q74" s="48">
        <v>17009</v>
      </c>
      <c r="R74" s="49">
        <v>12446</v>
      </c>
      <c r="S74" s="48">
        <v>13015</v>
      </c>
      <c r="T74" s="48">
        <v>13211</v>
      </c>
      <c r="U74" s="48">
        <v>14262</v>
      </c>
      <c r="V74" s="55" t="s">
        <v>160</v>
      </c>
      <c r="W74" s="80">
        <v>12510</v>
      </c>
      <c r="X74" s="51">
        <v>13049</v>
      </c>
      <c r="Y74" s="51">
        <v>11789</v>
      </c>
      <c r="Z74" s="51">
        <v>10756</v>
      </c>
      <c r="AA74" s="51">
        <v>12911</v>
      </c>
      <c r="AB74" s="51">
        <v>11862</v>
      </c>
      <c r="AC74" s="51">
        <v>11891</v>
      </c>
      <c r="AD74" s="51">
        <v>12337</v>
      </c>
      <c r="AE74" s="51">
        <v>12524</v>
      </c>
      <c r="AF74" s="56" t="s">
        <v>160</v>
      </c>
      <c r="AG74" s="48">
        <v>11282</v>
      </c>
      <c r="AH74" s="107">
        <v>12738</v>
      </c>
      <c r="AI74" s="48">
        <v>12381</v>
      </c>
      <c r="AJ74" s="265">
        <v>12721</v>
      </c>
      <c r="AK74" s="58">
        <v>13478</v>
      </c>
      <c r="AL74" s="268">
        <v>11089</v>
      </c>
      <c r="AM74" s="283"/>
      <c r="AN74" s="67"/>
      <c r="AO74" s="67"/>
      <c r="AP74" s="68"/>
      <c r="AQ74" s="68"/>
      <c r="AR74" s="284"/>
    </row>
    <row r="75" spans="1:44" s="24" customFormat="1" ht="15" customHeight="1">
      <c r="A75" s="72" t="s">
        <v>161</v>
      </c>
      <c r="B75" s="68"/>
      <c r="C75" s="68"/>
      <c r="D75" s="68"/>
      <c r="E75" s="68"/>
      <c r="F75" s="68"/>
      <c r="G75" s="68"/>
      <c r="H75" s="68"/>
      <c r="I75" s="68"/>
      <c r="J75" s="46"/>
      <c r="K75" s="46"/>
      <c r="L75" s="46"/>
      <c r="M75" s="46"/>
      <c r="N75" s="46"/>
      <c r="O75" s="46">
        <v>2468</v>
      </c>
      <c r="P75" s="47">
        <v>2457</v>
      </c>
      <c r="Q75" s="48">
        <v>2309</v>
      </c>
      <c r="R75" s="49">
        <v>2335</v>
      </c>
      <c r="S75" s="48">
        <v>1920</v>
      </c>
      <c r="T75" s="48">
        <v>1860</v>
      </c>
      <c r="U75" s="48">
        <v>2509</v>
      </c>
      <c r="V75" s="55" t="s">
        <v>161</v>
      </c>
      <c r="W75" s="80">
        <v>1552</v>
      </c>
      <c r="X75" s="51">
        <v>2708</v>
      </c>
      <c r="Y75" s="51">
        <v>2071</v>
      </c>
      <c r="Z75" s="51">
        <v>2143</v>
      </c>
      <c r="AA75" s="51">
        <v>2188</v>
      </c>
      <c r="AB75" s="51">
        <v>2167</v>
      </c>
      <c r="AC75" s="51">
        <v>2163</v>
      </c>
      <c r="AD75" s="51">
        <v>2890</v>
      </c>
      <c r="AE75" s="51">
        <v>3350</v>
      </c>
      <c r="AF75" s="56" t="s">
        <v>161</v>
      </c>
      <c r="AG75" s="48">
        <v>2327</v>
      </c>
      <c r="AH75" s="107">
        <v>2189</v>
      </c>
      <c r="AI75" s="48">
        <v>2447</v>
      </c>
      <c r="AJ75" s="265">
        <v>2311</v>
      </c>
      <c r="AK75" s="58">
        <v>3095</v>
      </c>
      <c r="AL75" s="268">
        <v>2700</v>
      </c>
      <c r="AM75" s="283"/>
      <c r="AN75" s="67"/>
      <c r="AO75" s="67"/>
      <c r="AP75" s="68"/>
      <c r="AQ75" s="68"/>
      <c r="AR75" s="284"/>
    </row>
    <row r="76" spans="1:44" s="24" customFormat="1" ht="15" customHeight="1">
      <c r="A76" s="72" t="s">
        <v>256</v>
      </c>
      <c r="B76" s="68"/>
      <c r="C76" s="68">
        <f t="shared" ref="C76:O76" si="10">C77+C78</f>
        <v>155891</v>
      </c>
      <c r="D76" s="68">
        <f t="shared" si="10"/>
        <v>144915</v>
      </c>
      <c r="E76" s="68">
        <f t="shared" si="10"/>
        <v>131671</v>
      </c>
      <c r="F76" s="68">
        <f t="shared" si="10"/>
        <v>109261</v>
      </c>
      <c r="G76" s="68">
        <f t="shared" si="10"/>
        <v>104281</v>
      </c>
      <c r="H76" s="68">
        <f t="shared" si="10"/>
        <v>104390</v>
      </c>
      <c r="I76" s="68">
        <f t="shared" si="10"/>
        <v>98339</v>
      </c>
      <c r="J76" s="46">
        <f t="shared" si="10"/>
        <v>90464</v>
      </c>
      <c r="K76" s="46">
        <f t="shared" si="10"/>
        <v>93851</v>
      </c>
      <c r="L76" s="46">
        <f t="shared" si="10"/>
        <v>85579</v>
      </c>
      <c r="M76" s="46">
        <f t="shared" si="10"/>
        <v>88505</v>
      </c>
      <c r="N76" s="46">
        <f t="shared" si="10"/>
        <v>78150</v>
      </c>
      <c r="O76" s="46">
        <f t="shared" si="10"/>
        <v>75531</v>
      </c>
      <c r="P76" s="47">
        <v>74801</v>
      </c>
      <c r="Q76" s="48">
        <v>71526</v>
      </c>
      <c r="R76" s="49">
        <v>68635</v>
      </c>
      <c r="S76" s="48">
        <v>69244</v>
      </c>
      <c r="T76" s="48">
        <v>65652</v>
      </c>
      <c r="U76" s="48">
        <v>69472</v>
      </c>
      <c r="V76" s="55" t="s">
        <v>162</v>
      </c>
      <c r="W76" s="80">
        <v>68004</v>
      </c>
      <c r="X76" s="51">
        <v>70400</v>
      </c>
      <c r="Y76" s="51">
        <v>72344</v>
      </c>
      <c r="Z76" s="51">
        <v>71531</v>
      </c>
      <c r="AA76" s="51">
        <v>70668</v>
      </c>
      <c r="AB76" s="51">
        <v>68385</v>
      </c>
      <c r="AC76" s="51">
        <v>70631</v>
      </c>
      <c r="AD76" s="51">
        <v>68985</v>
      </c>
      <c r="AE76" s="51">
        <v>73493</v>
      </c>
      <c r="AF76" s="56" t="s">
        <v>162</v>
      </c>
      <c r="AG76" s="48">
        <v>70961</v>
      </c>
      <c r="AH76" s="107">
        <v>65909</v>
      </c>
      <c r="AI76" s="48">
        <v>63852</v>
      </c>
      <c r="AJ76" s="265">
        <v>65566</v>
      </c>
      <c r="AK76" s="48">
        <f>AK77+AK78</f>
        <v>65180</v>
      </c>
      <c r="AL76" s="268">
        <f>AL77+AL78</f>
        <v>66455</v>
      </c>
      <c r="AM76" s="283"/>
      <c r="AN76" s="67"/>
      <c r="AO76" s="67"/>
      <c r="AP76" s="68"/>
      <c r="AQ76" s="68"/>
      <c r="AR76" s="284"/>
    </row>
    <row r="77" spans="1:44" s="24" customFormat="1" ht="15" customHeight="1">
      <c r="A77" s="72" t="s">
        <v>233</v>
      </c>
      <c r="B77" s="68"/>
      <c r="C77" s="68">
        <v>134757</v>
      </c>
      <c r="D77" s="68">
        <v>127796</v>
      </c>
      <c r="E77" s="68">
        <v>110574</v>
      </c>
      <c r="F77" s="68">
        <v>88000</v>
      </c>
      <c r="G77" s="68">
        <v>87215</v>
      </c>
      <c r="H77" s="68">
        <v>89417</v>
      </c>
      <c r="I77" s="68">
        <v>82149</v>
      </c>
      <c r="J77" s="46">
        <v>76903</v>
      </c>
      <c r="K77" s="46">
        <v>79169</v>
      </c>
      <c r="L77" s="46">
        <v>74514</v>
      </c>
      <c r="M77" s="46">
        <v>74408</v>
      </c>
      <c r="N77" s="46">
        <v>65455</v>
      </c>
      <c r="O77" s="46">
        <v>62428</v>
      </c>
      <c r="P77" s="47">
        <v>61666</v>
      </c>
      <c r="Q77" s="48">
        <v>57973</v>
      </c>
      <c r="R77" s="49">
        <v>56151</v>
      </c>
      <c r="S77" s="48">
        <v>56787</v>
      </c>
      <c r="T77" s="48">
        <v>53030</v>
      </c>
      <c r="U77" s="48">
        <v>53316</v>
      </c>
      <c r="V77" s="55" t="s">
        <v>163</v>
      </c>
      <c r="W77" s="80">
        <v>51795</v>
      </c>
      <c r="X77" s="51">
        <v>52985</v>
      </c>
      <c r="Y77" s="51">
        <v>53591</v>
      </c>
      <c r="Z77" s="51">
        <v>52314</v>
      </c>
      <c r="AA77" s="51">
        <v>51466</v>
      </c>
      <c r="AB77" s="51">
        <v>49245</v>
      </c>
      <c r="AC77" s="51">
        <v>51084</v>
      </c>
      <c r="AD77" s="51">
        <v>49256</v>
      </c>
      <c r="AE77" s="51">
        <v>51049</v>
      </c>
      <c r="AF77" s="56" t="s">
        <v>163</v>
      </c>
      <c r="AG77" s="48">
        <v>48678</v>
      </c>
      <c r="AH77" s="107">
        <v>44490</v>
      </c>
      <c r="AI77" s="48">
        <v>42483</v>
      </c>
      <c r="AJ77" s="265">
        <v>41453</v>
      </c>
      <c r="AK77" s="58">
        <v>47412</v>
      </c>
      <c r="AL77" s="268">
        <v>47897</v>
      </c>
      <c r="AM77" s="283"/>
      <c r="AN77" s="67"/>
      <c r="AO77" s="67"/>
      <c r="AP77" s="68"/>
      <c r="AQ77" s="68"/>
      <c r="AR77" s="284"/>
    </row>
    <row r="78" spans="1:44" s="24" customFormat="1" ht="15" customHeight="1">
      <c r="A78" s="72" t="s">
        <v>234</v>
      </c>
      <c r="B78" s="68"/>
      <c r="C78" s="68">
        <v>21134</v>
      </c>
      <c r="D78" s="68">
        <v>17119</v>
      </c>
      <c r="E78" s="68">
        <v>21097</v>
      </c>
      <c r="F78" s="68">
        <v>21261</v>
      </c>
      <c r="G78" s="68">
        <v>17066</v>
      </c>
      <c r="H78" s="68">
        <v>14973</v>
      </c>
      <c r="I78" s="68">
        <v>16190</v>
      </c>
      <c r="J78" s="46">
        <v>13561</v>
      </c>
      <c r="K78" s="46">
        <v>14682</v>
      </c>
      <c r="L78" s="46">
        <v>11065</v>
      </c>
      <c r="M78" s="46">
        <v>14097</v>
      </c>
      <c r="N78" s="46">
        <v>12695</v>
      </c>
      <c r="O78" s="46">
        <v>13103</v>
      </c>
      <c r="P78" s="47">
        <v>13135</v>
      </c>
      <c r="Q78" s="48">
        <v>13553</v>
      </c>
      <c r="R78" s="49">
        <v>12484</v>
      </c>
      <c r="S78" s="48">
        <v>12457</v>
      </c>
      <c r="T78" s="48">
        <v>12622</v>
      </c>
      <c r="U78" s="48">
        <v>16156</v>
      </c>
      <c r="V78" s="55" t="s">
        <v>164</v>
      </c>
      <c r="W78" s="80">
        <v>16209</v>
      </c>
      <c r="X78" s="51">
        <v>17415</v>
      </c>
      <c r="Y78" s="51">
        <v>18753</v>
      </c>
      <c r="Z78" s="51">
        <v>19217</v>
      </c>
      <c r="AA78" s="51">
        <v>19202</v>
      </c>
      <c r="AB78" s="51">
        <v>19140</v>
      </c>
      <c r="AC78" s="51">
        <v>19547</v>
      </c>
      <c r="AD78" s="51">
        <v>19729</v>
      </c>
      <c r="AE78" s="51">
        <v>22444</v>
      </c>
      <c r="AF78" s="56" t="s">
        <v>164</v>
      </c>
      <c r="AG78" s="48">
        <v>22283</v>
      </c>
      <c r="AH78" s="107">
        <v>21419</v>
      </c>
      <c r="AI78" s="48">
        <v>21369</v>
      </c>
      <c r="AJ78" s="265">
        <v>24113</v>
      </c>
      <c r="AK78" s="58">
        <v>17768</v>
      </c>
      <c r="AL78" s="268">
        <v>18558</v>
      </c>
      <c r="AM78" s="283"/>
      <c r="AN78" s="67"/>
      <c r="AO78" s="67"/>
      <c r="AP78" s="68"/>
      <c r="AQ78" s="68"/>
      <c r="AR78" s="284"/>
    </row>
    <row r="79" spans="1:44" s="24" customFormat="1" ht="15" customHeight="1">
      <c r="A79" s="72" t="s">
        <v>166</v>
      </c>
      <c r="B79" s="68">
        <v>1236218</v>
      </c>
      <c r="C79" s="68">
        <f t="shared" ref="C79:O79" si="11">C80+C81</f>
        <v>1138516</v>
      </c>
      <c r="D79" s="68">
        <f t="shared" si="11"/>
        <v>1036276</v>
      </c>
      <c r="E79" s="68">
        <f t="shared" si="11"/>
        <v>932454</v>
      </c>
      <c r="F79" s="68">
        <f t="shared" si="11"/>
        <v>829729</v>
      </c>
      <c r="G79" s="68">
        <f t="shared" si="11"/>
        <v>768236</v>
      </c>
      <c r="H79" s="68">
        <f t="shared" si="11"/>
        <v>712166</v>
      </c>
      <c r="I79" s="68">
        <f t="shared" si="11"/>
        <v>656636</v>
      </c>
      <c r="J79" s="46">
        <f t="shared" si="11"/>
        <v>598243</v>
      </c>
      <c r="K79" s="46">
        <f t="shared" si="11"/>
        <v>583301</v>
      </c>
      <c r="L79" s="46">
        <f t="shared" si="11"/>
        <v>547493</v>
      </c>
      <c r="M79" s="46">
        <f t="shared" si="11"/>
        <v>529105</v>
      </c>
      <c r="N79" s="46">
        <f t="shared" si="11"/>
        <v>495962</v>
      </c>
      <c r="O79" s="46">
        <f t="shared" si="11"/>
        <v>466173</v>
      </c>
      <c r="P79" s="47">
        <v>436806</v>
      </c>
      <c r="Q79" s="48">
        <v>432578</v>
      </c>
      <c r="R79" s="49">
        <v>424017</v>
      </c>
      <c r="S79" s="48">
        <v>410349</v>
      </c>
      <c r="T79" s="48">
        <v>405532</v>
      </c>
      <c r="U79" s="48">
        <v>399518</v>
      </c>
      <c r="V79" s="55" t="s">
        <v>166</v>
      </c>
      <c r="W79" s="80">
        <v>383523</v>
      </c>
      <c r="X79" s="51">
        <v>373832</v>
      </c>
      <c r="Y79" s="51">
        <v>373136</v>
      </c>
      <c r="Z79" s="51">
        <v>367327</v>
      </c>
      <c r="AA79" s="51">
        <v>372632</v>
      </c>
      <c r="AB79" s="51">
        <v>376144</v>
      </c>
      <c r="AC79" s="51">
        <v>372510</v>
      </c>
      <c r="AD79" s="51">
        <v>369802</v>
      </c>
      <c r="AE79" s="51">
        <v>365448</v>
      </c>
      <c r="AF79" s="56" t="s">
        <v>166</v>
      </c>
      <c r="AG79" s="48">
        <v>364263</v>
      </c>
      <c r="AH79" s="107">
        <v>359853</v>
      </c>
      <c r="AI79" s="48">
        <v>358719</v>
      </c>
      <c r="AJ79" s="265">
        <v>358255</v>
      </c>
      <c r="AK79" s="48">
        <f>AK80+AK81</f>
        <v>357663</v>
      </c>
      <c r="AL79" s="268">
        <f>AL80+AL81</f>
        <v>360018</v>
      </c>
      <c r="AM79" s="283">
        <v>360000</v>
      </c>
      <c r="AN79" s="68">
        <v>360000</v>
      </c>
      <c r="AO79" s="68">
        <v>360000</v>
      </c>
      <c r="AP79" s="68">
        <v>360000</v>
      </c>
      <c r="AQ79" s="68">
        <v>360000</v>
      </c>
      <c r="AR79" s="284">
        <v>360000</v>
      </c>
    </row>
    <row r="80" spans="1:44" s="24" customFormat="1" ht="15" customHeight="1">
      <c r="A80" s="72" t="s">
        <v>233</v>
      </c>
      <c r="B80" s="68"/>
      <c r="C80" s="68">
        <v>782200</v>
      </c>
      <c r="D80" s="68">
        <v>737124</v>
      </c>
      <c r="E80" s="68">
        <v>655586</v>
      </c>
      <c r="F80" s="68">
        <v>580315</v>
      </c>
      <c r="G80" s="68">
        <v>541736</v>
      </c>
      <c r="H80" s="68">
        <f>533854-24983</f>
        <v>508871</v>
      </c>
      <c r="I80" s="68">
        <f>502411-32763</f>
        <v>469648</v>
      </c>
      <c r="J80" s="46">
        <f>465918-35037</f>
        <v>430881</v>
      </c>
      <c r="K80" s="46">
        <f>465550-43724</f>
        <v>421826</v>
      </c>
      <c r="L80" s="46">
        <f>446371-48144</f>
        <v>398227</v>
      </c>
      <c r="M80" s="46">
        <f>442580-58831</f>
        <v>383749</v>
      </c>
      <c r="N80" s="46">
        <v>356550</v>
      </c>
      <c r="O80" s="46">
        <v>331228</v>
      </c>
      <c r="P80" s="47">
        <v>310218</v>
      </c>
      <c r="Q80" s="48">
        <v>305655</v>
      </c>
      <c r="R80" s="49">
        <v>300683</v>
      </c>
      <c r="S80" s="48">
        <v>289326</v>
      </c>
      <c r="T80" s="48">
        <v>287817</v>
      </c>
      <c r="U80" s="48">
        <v>283192</v>
      </c>
      <c r="V80" s="55" t="s">
        <v>163</v>
      </c>
      <c r="W80" s="80">
        <v>272127</v>
      </c>
      <c r="X80" s="51">
        <v>267324</v>
      </c>
      <c r="Y80" s="51">
        <v>266086</v>
      </c>
      <c r="Z80" s="51">
        <v>262468</v>
      </c>
      <c r="AA80" s="51">
        <v>268009</v>
      </c>
      <c r="AB80" s="51">
        <v>271862</v>
      </c>
      <c r="AC80" s="51">
        <v>267149</v>
      </c>
      <c r="AD80" s="51">
        <v>266052</v>
      </c>
      <c r="AE80" s="51">
        <v>262713</v>
      </c>
      <c r="AF80" s="56" t="s">
        <v>163</v>
      </c>
      <c r="AG80" s="48">
        <v>263078</v>
      </c>
      <c r="AH80" s="107">
        <v>261481</v>
      </c>
      <c r="AI80" s="48">
        <v>259747</v>
      </c>
      <c r="AJ80" s="265">
        <v>261497</v>
      </c>
      <c r="AK80" s="58">
        <v>251752</v>
      </c>
      <c r="AL80" s="268">
        <v>253184</v>
      </c>
      <c r="AM80" s="283"/>
      <c r="AN80" s="67"/>
      <c r="AO80" s="67"/>
      <c r="AP80" s="68"/>
      <c r="AQ80" s="68"/>
      <c r="AR80" s="284"/>
    </row>
    <row r="81" spans="1:44" s="25" customFormat="1" ht="15" customHeight="1">
      <c r="A81" s="72" t="s">
        <v>234</v>
      </c>
      <c r="B81" s="68"/>
      <c r="C81" s="68">
        <v>356316</v>
      </c>
      <c r="D81" s="68">
        <v>299152</v>
      </c>
      <c r="E81" s="68">
        <v>276868</v>
      </c>
      <c r="F81" s="68">
        <v>249414</v>
      </c>
      <c r="G81" s="68">
        <v>226500</v>
      </c>
      <c r="H81" s="68">
        <f>216739-13444</f>
        <v>203295</v>
      </c>
      <c r="I81" s="68">
        <f>199890-12902</f>
        <v>186988</v>
      </c>
      <c r="J81" s="46">
        <f>180920-13558</f>
        <v>167362</v>
      </c>
      <c r="K81" s="46">
        <f>176476-15001</f>
        <v>161475</v>
      </c>
      <c r="L81" s="46">
        <f>168416-19150</f>
        <v>149266</v>
      </c>
      <c r="M81" s="46">
        <f>168851-23495</f>
        <v>145356</v>
      </c>
      <c r="N81" s="46">
        <v>139412</v>
      </c>
      <c r="O81" s="46">
        <v>134945</v>
      </c>
      <c r="P81" s="47">
        <v>126588</v>
      </c>
      <c r="Q81" s="48">
        <v>126923</v>
      </c>
      <c r="R81" s="49">
        <v>123334</v>
      </c>
      <c r="S81" s="48">
        <v>121023</v>
      </c>
      <c r="T81" s="48">
        <v>117715</v>
      </c>
      <c r="U81" s="48">
        <v>116326</v>
      </c>
      <c r="V81" s="55" t="s">
        <v>164</v>
      </c>
      <c r="W81" s="80">
        <v>111396</v>
      </c>
      <c r="X81" s="51">
        <v>106508</v>
      </c>
      <c r="Y81" s="51">
        <v>107050</v>
      </c>
      <c r="Z81" s="51">
        <v>104859</v>
      </c>
      <c r="AA81" s="51">
        <v>104623</v>
      </c>
      <c r="AB81" s="51">
        <v>104282</v>
      </c>
      <c r="AC81" s="51">
        <v>105361</v>
      </c>
      <c r="AD81" s="51">
        <v>103750</v>
      </c>
      <c r="AE81" s="51">
        <v>102735</v>
      </c>
      <c r="AF81" s="56" t="s">
        <v>164</v>
      </c>
      <c r="AG81" s="48">
        <v>101185</v>
      </c>
      <c r="AH81" s="107">
        <v>98372</v>
      </c>
      <c r="AI81" s="48">
        <v>98972</v>
      </c>
      <c r="AJ81" s="265">
        <v>96758</v>
      </c>
      <c r="AK81" s="269">
        <v>105911</v>
      </c>
      <c r="AL81" s="268">
        <v>106834</v>
      </c>
      <c r="AM81" s="285"/>
      <c r="AN81" s="67"/>
      <c r="AO81" s="67"/>
      <c r="AP81" s="67"/>
      <c r="AQ81" s="67"/>
      <c r="AR81" s="286"/>
    </row>
    <row r="82" spans="1:44" s="24" customFormat="1" ht="15" customHeight="1">
      <c r="A82" s="73" t="s">
        <v>264</v>
      </c>
      <c r="B82" s="69"/>
      <c r="C82" s="69"/>
      <c r="D82" s="69"/>
      <c r="E82" s="69"/>
      <c r="F82" s="69"/>
      <c r="G82" s="68"/>
      <c r="H82" s="68">
        <f t="shared" ref="H82:O82" si="12">H83+H84</f>
        <v>38427</v>
      </c>
      <c r="I82" s="68">
        <f t="shared" si="12"/>
        <v>45665</v>
      </c>
      <c r="J82" s="46">
        <f t="shared" si="12"/>
        <v>48595</v>
      </c>
      <c r="K82" s="46">
        <f t="shared" si="12"/>
        <v>58725</v>
      </c>
      <c r="L82" s="46">
        <f t="shared" si="12"/>
        <v>67294</v>
      </c>
      <c r="M82" s="46">
        <f t="shared" si="12"/>
        <v>82326</v>
      </c>
      <c r="N82" s="46">
        <f t="shared" si="12"/>
        <v>100333</v>
      </c>
      <c r="O82" s="46">
        <f t="shared" si="12"/>
        <v>124149</v>
      </c>
      <c r="P82" s="47">
        <v>136081</v>
      </c>
      <c r="Q82" s="48">
        <v>141146</v>
      </c>
      <c r="R82" s="49">
        <v>139706</v>
      </c>
      <c r="S82" s="48">
        <v>154337</v>
      </c>
      <c r="T82" s="48">
        <v>163163</v>
      </c>
      <c r="U82" s="48">
        <v>160285</v>
      </c>
      <c r="V82" s="55" t="s">
        <v>167</v>
      </c>
      <c r="W82" s="80">
        <v>167722</v>
      </c>
      <c r="X82" s="51">
        <v>177704</v>
      </c>
      <c r="Y82" s="51">
        <v>178089</v>
      </c>
      <c r="Z82" s="51">
        <v>184597</v>
      </c>
      <c r="AA82" s="51">
        <v>191331</v>
      </c>
      <c r="AB82" s="51">
        <v>203958</v>
      </c>
      <c r="AC82" s="51">
        <v>211237</v>
      </c>
      <c r="AD82" s="51">
        <v>216095</v>
      </c>
      <c r="AE82" s="51">
        <v>221874</v>
      </c>
      <c r="AF82" s="56" t="s">
        <v>167</v>
      </c>
      <c r="AG82" s="48">
        <v>226255</v>
      </c>
      <c r="AH82" s="107">
        <v>226044</v>
      </c>
      <c r="AI82" s="48">
        <v>227185</v>
      </c>
      <c r="AJ82" s="265">
        <v>229604</v>
      </c>
      <c r="AK82" s="48">
        <f>AK83+AK84</f>
        <v>210809</v>
      </c>
      <c r="AL82" s="268">
        <f>AL83+AL84</f>
        <v>219630</v>
      </c>
      <c r="AM82" s="283"/>
      <c r="AN82" s="67"/>
      <c r="AO82" s="67"/>
      <c r="AP82" s="68"/>
      <c r="AQ82" s="68"/>
      <c r="AR82" s="284"/>
    </row>
    <row r="83" spans="1:44" s="24" customFormat="1" ht="15" customHeight="1">
      <c r="A83" s="72" t="s">
        <v>233</v>
      </c>
      <c r="B83" s="68"/>
      <c r="C83" s="68"/>
      <c r="D83" s="68"/>
      <c r="E83" s="68"/>
      <c r="F83" s="68"/>
      <c r="G83" s="68"/>
      <c r="H83" s="68">
        <v>24983</v>
      </c>
      <c r="I83" s="68">
        <v>32763</v>
      </c>
      <c r="J83" s="46">
        <v>35037</v>
      </c>
      <c r="K83" s="46">
        <v>43724</v>
      </c>
      <c r="L83" s="46">
        <v>48144</v>
      </c>
      <c r="M83" s="46">
        <v>58831</v>
      </c>
      <c r="N83" s="46">
        <v>74510</v>
      </c>
      <c r="O83" s="46">
        <v>74733</v>
      </c>
      <c r="P83" s="47">
        <v>83837</v>
      </c>
      <c r="Q83" s="48">
        <v>82890</v>
      </c>
      <c r="R83" s="49">
        <v>86364</v>
      </c>
      <c r="S83" s="48">
        <v>96218</v>
      </c>
      <c r="T83" s="48">
        <v>98900</v>
      </c>
      <c r="U83" s="48">
        <v>96293</v>
      </c>
      <c r="V83" s="55" t="s">
        <v>163</v>
      </c>
      <c r="W83" s="80">
        <v>101134</v>
      </c>
      <c r="X83" s="51">
        <v>105778</v>
      </c>
      <c r="Y83" s="51">
        <v>104755</v>
      </c>
      <c r="Z83" s="51">
        <v>111942</v>
      </c>
      <c r="AA83" s="51">
        <v>114387</v>
      </c>
      <c r="AB83" s="51">
        <v>122331</v>
      </c>
      <c r="AC83" s="51">
        <v>126060</v>
      </c>
      <c r="AD83" s="51">
        <v>127543</v>
      </c>
      <c r="AE83" s="51">
        <v>136496</v>
      </c>
      <c r="AF83" s="56" t="s">
        <v>163</v>
      </c>
      <c r="AG83" s="48">
        <v>133426</v>
      </c>
      <c r="AH83" s="107">
        <v>132915</v>
      </c>
      <c r="AI83" s="48">
        <v>131780</v>
      </c>
      <c r="AJ83" s="265">
        <v>137070</v>
      </c>
      <c r="AK83" s="58">
        <v>167470</v>
      </c>
      <c r="AL83" s="268">
        <v>174156</v>
      </c>
      <c r="AM83" s="283"/>
      <c r="AN83" s="67"/>
      <c r="AO83" s="67"/>
      <c r="AP83" s="68"/>
      <c r="AQ83" s="68"/>
      <c r="AR83" s="284"/>
    </row>
    <row r="84" spans="1:44" s="24" customFormat="1" ht="15" customHeight="1">
      <c r="A84" s="72" t="s">
        <v>234</v>
      </c>
      <c r="B84" s="68"/>
      <c r="C84" s="68"/>
      <c r="D84" s="68"/>
      <c r="E84" s="68"/>
      <c r="F84" s="68"/>
      <c r="G84" s="68"/>
      <c r="H84" s="68">
        <v>13444</v>
      </c>
      <c r="I84" s="68">
        <v>12902</v>
      </c>
      <c r="J84" s="46">
        <v>13558</v>
      </c>
      <c r="K84" s="46">
        <v>15001</v>
      </c>
      <c r="L84" s="46">
        <v>19150</v>
      </c>
      <c r="M84" s="46">
        <v>23495</v>
      </c>
      <c r="N84" s="46">
        <v>25823</v>
      </c>
      <c r="O84" s="46">
        <v>49416</v>
      </c>
      <c r="P84" s="47">
        <v>52244</v>
      </c>
      <c r="Q84" s="48">
        <v>58256</v>
      </c>
      <c r="R84" s="49">
        <v>53342</v>
      </c>
      <c r="S84" s="48">
        <v>58119</v>
      </c>
      <c r="T84" s="48">
        <v>64263</v>
      </c>
      <c r="U84" s="48">
        <v>63992</v>
      </c>
      <c r="V84" s="55" t="s">
        <v>164</v>
      </c>
      <c r="W84" s="80">
        <v>66588</v>
      </c>
      <c r="X84" s="51">
        <v>71926</v>
      </c>
      <c r="Y84" s="51">
        <v>73334</v>
      </c>
      <c r="Z84" s="51">
        <v>72655</v>
      </c>
      <c r="AA84" s="51">
        <v>76944</v>
      </c>
      <c r="AB84" s="51">
        <v>81627</v>
      </c>
      <c r="AC84" s="51">
        <v>85177</v>
      </c>
      <c r="AD84" s="51">
        <v>88552</v>
      </c>
      <c r="AE84" s="51">
        <v>85378</v>
      </c>
      <c r="AF84" s="56" t="s">
        <v>164</v>
      </c>
      <c r="AG84" s="48">
        <v>92829</v>
      </c>
      <c r="AH84" s="107">
        <v>93129</v>
      </c>
      <c r="AI84" s="48">
        <v>95405</v>
      </c>
      <c r="AJ84" s="265">
        <v>92534</v>
      </c>
      <c r="AK84" s="270">
        <v>43339</v>
      </c>
      <c r="AL84" s="271">
        <v>45474</v>
      </c>
      <c r="AM84" s="283"/>
      <c r="AN84" s="67"/>
      <c r="AO84" s="67"/>
      <c r="AP84" s="68"/>
      <c r="AQ84" s="68"/>
      <c r="AR84" s="284"/>
    </row>
    <row r="85" spans="1:44" s="24" customFormat="1" ht="15" customHeight="1">
      <c r="A85" s="71" t="s">
        <v>168</v>
      </c>
      <c r="B85" s="67">
        <v>4789898</v>
      </c>
      <c r="C85" s="59">
        <f t="shared" ref="C85:I85" si="13">C86+C87+C89+C93+C94+C97</f>
        <v>4696355</v>
      </c>
      <c r="D85" s="59">
        <f t="shared" si="13"/>
        <v>4609149</v>
      </c>
      <c r="E85" s="59">
        <f t="shared" si="13"/>
        <v>4598821</v>
      </c>
      <c r="F85" s="59">
        <f t="shared" si="13"/>
        <v>4070898</v>
      </c>
      <c r="G85" s="59">
        <f t="shared" si="13"/>
        <v>3866568</v>
      </c>
      <c r="H85" s="59">
        <f t="shared" si="13"/>
        <v>4016246</v>
      </c>
      <c r="I85" s="59">
        <f t="shared" si="13"/>
        <v>4079590</v>
      </c>
      <c r="J85" s="59">
        <f>J86+J87+J89+J93+J94+J97</f>
        <v>4012943</v>
      </c>
      <c r="K85" s="59">
        <f>K86+K87+K89+K93+K94+K97</f>
        <v>4000720</v>
      </c>
      <c r="L85" s="59">
        <f>L86+L87+L89+L93+L94+L97</f>
        <v>3687967</v>
      </c>
      <c r="M85" s="59">
        <f>M86+M87+M89+M93+M94+M97</f>
        <v>3593717</v>
      </c>
      <c r="N85" s="59">
        <f>N86+N87+N89+N93+N94+N97</f>
        <v>3440925</v>
      </c>
      <c r="O85" s="59">
        <f>O86+O87+O88+O93+O94+O97</f>
        <v>3362801</v>
      </c>
      <c r="P85" s="40">
        <v>3126539</v>
      </c>
      <c r="Q85" s="41">
        <v>2876834</v>
      </c>
      <c r="R85" s="42">
        <v>2840375</v>
      </c>
      <c r="S85" s="41">
        <v>2830415</v>
      </c>
      <c r="T85" s="41">
        <v>2432984</v>
      </c>
      <c r="U85" s="41">
        <v>1971417</v>
      </c>
      <c r="V85" s="43" t="s">
        <v>168</v>
      </c>
      <c r="W85" s="44">
        <v>1909232</v>
      </c>
      <c r="X85" s="44">
        <v>1749092</v>
      </c>
      <c r="Y85" s="44">
        <v>1578827</v>
      </c>
      <c r="Z85" s="44">
        <v>1586627</v>
      </c>
      <c r="AA85" s="44">
        <v>1617061</v>
      </c>
      <c r="AB85" s="44">
        <v>1559648</v>
      </c>
      <c r="AC85" s="44">
        <v>1609945</v>
      </c>
      <c r="AD85" s="44">
        <v>1490775</v>
      </c>
      <c r="AE85" s="44">
        <v>1557218</v>
      </c>
      <c r="AF85" s="45" t="s">
        <v>168</v>
      </c>
      <c r="AG85" s="41">
        <v>1544084</v>
      </c>
      <c r="AH85" s="103">
        <v>1499307</v>
      </c>
      <c r="AI85" s="41">
        <v>1518402</v>
      </c>
      <c r="AJ85" s="272">
        <v>1432824</v>
      </c>
      <c r="AK85" s="41">
        <v>1362275</v>
      </c>
      <c r="AL85" s="273">
        <v>1421823</v>
      </c>
      <c r="AM85" s="285">
        <v>1400000</v>
      </c>
      <c r="AN85" s="67">
        <v>1400000</v>
      </c>
      <c r="AO85" s="68">
        <v>1400000</v>
      </c>
      <c r="AP85" s="68">
        <v>1400000</v>
      </c>
      <c r="AQ85" s="68">
        <v>1400000</v>
      </c>
      <c r="AR85" s="284">
        <v>1400000</v>
      </c>
    </row>
    <row r="86" spans="1:44" s="24" customFormat="1" ht="15" customHeight="1">
      <c r="A86" s="72" t="s">
        <v>257</v>
      </c>
      <c r="B86" s="58"/>
      <c r="C86" s="68">
        <v>1071260</v>
      </c>
      <c r="D86" s="68">
        <v>1036118</v>
      </c>
      <c r="E86" s="68">
        <v>1000219</v>
      </c>
      <c r="F86" s="68">
        <v>859061</v>
      </c>
      <c r="G86" s="68">
        <v>812255</v>
      </c>
      <c r="H86" s="68">
        <v>842565</v>
      </c>
      <c r="I86" s="68">
        <v>833793</v>
      </c>
      <c r="J86" s="46">
        <v>833641</v>
      </c>
      <c r="K86" s="46">
        <v>805740</v>
      </c>
      <c r="L86" s="46">
        <v>748034</v>
      </c>
      <c r="M86" s="46">
        <v>726590</v>
      </c>
      <c r="N86" s="46">
        <v>665570</v>
      </c>
      <c r="O86" s="46">
        <v>1043499</v>
      </c>
      <c r="P86" s="47">
        <v>1001606</v>
      </c>
      <c r="Q86" s="48">
        <v>880941</v>
      </c>
      <c r="R86" s="49">
        <v>882258</v>
      </c>
      <c r="S86" s="48">
        <v>883467</v>
      </c>
      <c r="T86" s="48">
        <v>710930</v>
      </c>
      <c r="U86" s="48">
        <v>573047</v>
      </c>
      <c r="V86" s="55" t="s">
        <v>169</v>
      </c>
      <c r="W86" s="51">
        <v>563614</v>
      </c>
      <c r="X86" s="51">
        <v>508649</v>
      </c>
      <c r="Y86" s="51">
        <v>460761</v>
      </c>
      <c r="Z86" s="51">
        <v>430267</v>
      </c>
      <c r="AA86" s="51">
        <v>477252</v>
      </c>
      <c r="AB86" s="51">
        <v>442875</v>
      </c>
      <c r="AC86" s="51">
        <v>487390</v>
      </c>
      <c r="AD86" s="51">
        <v>426011</v>
      </c>
      <c r="AE86" s="51">
        <v>460584</v>
      </c>
      <c r="AF86" s="56" t="s">
        <v>169</v>
      </c>
      <c r="AG86" s="48">
        <v>503400</v>
      </c>
      <c r="AH86" s="107">
        <v>477144</v>
      </c>
      <c r="AI86" s="48">
        <v>451057</v>
      </c>
      <c r="AJ86" s="265">
        <v>422449</v>
      </c>
      <c r="AK86" s="48">
        <v>376739</v>
      </c>
      <c r="AL86" s="268">
        <v>398641</v>
      </c>
      <c r="AM86" s="285"/>
      <c r="AN86" s="67"/>
      <c r="AO86" s="68"/>
      <c r="AP86" s="68"/>
      <c r="AQ86" s="68"/>
      <c r="AR86" s="284"/>
    </row>
    <row r="87" spans="1:44" s="24" customFormat="1" ht="15" customHeight="1">
      <c r="A87" s="72" t="s">
        <v>258</v>
      </c>
      <c r="B87" s="68"/>
      <c r="C87" s="68">
        <v>1537325</v>
      </c>
      <c r="D87" s="68">
        <v>1451242</v>
      </c>
      <c r="E87" s="68">
        <v>1355774</v>
      </c>
      <c r="F87" s="68">
        <v>1267637</v>
      </c>
      <c r="G87" s="68">
        <v>1239770</v>
      </c>
      <c r="H87" s="68">
        <v>1298108</v>
      </c>
      <c r="I87" s="68">
        <v>1312060</v>
      </c>
      <c r="J87" s="46">
        <v>1310544</v>
      </c>
      <c r="K87" s="46">
        <v>1290886</v>
      </c>
      <c r="L87" s="46">
        <v>1194253</v>
      </c>
      <c r="M87" s="46">
        <v>1201435</v>
      </c>
      <c r="N87" s="46">
        <v>1198954</v>
      </c>
      <c r="O87" s="46">
        <v>764786</v>
      </c>
      <c r="P87" s="47">
        <v>696252</v>
      </c>
      <c r="Q87" s="48">
        <v>653614</v>
      </c>
      <c r="R87" s="49">
        <v>633085</v>
      </c>
      <c r="S87" s="48">
        <v>616731</v>
      </c>
      <c r="T87" s="48">
        <v>554369</v>
      </c>
      <c r="U87" s="48">
        <v>440272</v>
      </c>
      <c r="V87" s="55" t="s">
        <v>170</v>
      </c>
      <c r="W87" s="51">
        <v>430192</v>
      </c>
      <c r="X87" s="51">
        <v>395373</v>
      </c>
      <c r="Y87" s="51">
        <v>344245</v>
      </c>
      <c r="Z87" s="51">
        <v>382971</v>
      </c>
      <c r="AA87" s="51">
        <v>359216</v>
      </c>
      <c r="AB87" s="51">
        <v>366519</v>
      </c>
      <c r="AC87" s="51">
        <v>343501</v>
      </c>
      <c r="AD87" s="51">
        <v>368671</v>
      </c>
      <c r="AE87" s="51">
        <v>381601</v>
      </c>
      <c r="AF87" s="56" t="s">
        <v>170</v>
      </c>
      <c r="AG87" s="48">
        <v>342070</v>
      </c>
      <c r="AH87" s="107">
        <v>340920</v>
      </c>
      <c r="AI87" s="48">
        <v>377279</v>
      </c>
      <c r="AJ87" s="265">
        <v>345895</v>
      </c>
      <c r="AK87" s="48">
        <v>331836</v>
      </c>
      <c r="AL87" s="268">
        <v>336372</v>
      </c>
      <c r="AM87" s="285"/>
      <c r="AN87" s="67"/>
      <c r="AO87" s="68"/>
      <c r="AP87" s="68"/>
      <c r="AQ87" s="68"/>
      <c r="AR87" s="284"/>
    </row>
    <row r="88" spans="1:44" s="24" customFormat="1" ht="22.5">
      <c r="A88" s="73" t="s">
        <v>265</v>
      </c>
      <c r="B88" s="69"/>
      <c r="C88" s="46">
        <f t="shared" ref="C88:N88" si="14">C89</f>
        <v>1587207</v>
      </c>
      <c r="D88" s="46">
        <f t="shared" si="14"/>
        <v>1623374</v>
      </c>
      <c r="E88" s="46">
        <f t="shared" si="14"/>
        <v>1758103</v>
      </c>
      <c r="F88" s="46">
        <f t="shared" si="14"/>
        <v>1522977</v>
      </c>
      <c r="G88" s="46">
        <f t="shared" si="14"/>
        <v>1380408</v>
      </c>
      <c r="H88" s="46">
        <f t="shared" si="14"/>
        <v>1401626</v>
      </c>
      <c r="I88" s="46">
        <f t="shared" si="14"/>
        <v>1460153</v>
      </c>
      <c r="J88" s="46">
        <f t="shared" si="14"/>
        <v>1416797</v>
      </c>
      <c r="K88" s="46">
        <f t="shared" si="14"/>
        <v>1463993</v>
      </c>
      <c r="L88" s="46">
        <f t="shared" si="14"/>
        <v>1325963</v>
      </c>
      <c r="M88" s="46">
        <f t="shared" si="14"/>
        <v>1244760</v>
      </c>
      <c r="N88" s="46">
        <f t="shared" si="14"/>
        <v>1153756</v>
      </c>
      <c r="O88" s="46">
        <f>O89+O90+O91</f>
        <v>1151566</v>
      </c>
      <c r="P88" s="47">
        <v>1073363</v>
      </c>
      <c r="Q88" s="48">
        <v>1006285</v>
      </c>
      <c r="R88" s="49">
        <v>997152</v>
      </c>
      <c r="S88" s="48">
        <v>1002438</v>
      </c>
      <c r="T88" s="48">
        <v>910536</v>
      </c>
      <c r="U88" s="48">
        <v>757032</v>
      </c>
      <c r="V88" s="55" t="s">
        <v>171</v>
      </c>
      <c r="W88" s="51">
        <v>721018</v>
      </c>
      <c r="X88" s="51">
        <v>683733</v>
      </c>
      <c r="Y88" s="51">
        <v>623197</v>
      </c>
      <c r="Z88" s="51">
        <v>624789</v>
      </c>
      <c r="AA88" s="51">
        <v>628410</v>
      </c>
      <c r="AB88" s="51">
        <v>605448</v>
      </c>
      <c r="AC88" s="51">
        <v>637248</v>
      </c>
      <c r="AD88" s="51">
        <v>559617</v>
      </c>
      <c r="AE88" s="51">
        <v>578257</v>
      </c>
      <c r="AF88" s="56" t="s">
        <v>171</v>
      </c>
      <c r="AG88" s="48">
        <v>565389</v>
      </c>
      <c r="AH88" s="107">
        <v>549328</v>
      </c>
      <c r="AI88" s="48">
        <v>557285</v>
      </c>
      <c r="AJ88" s="265">
        <v>544287</v>
      </c>
      <c r="AK88" s="48">
        <v>532681</v>
      </c>
      <c r="AL88" s="268">
        <v>560893</v>
      </c>
      <c r="AM88" s="283"/>
      <c r="AN88" s="68"/>
      <c r="AO88" s="68"/>
      <c r="AP88" s="68"/>
      <c r="AQ88" s="68"/>
      <c r="AR88" s="284"/>
    </row>
    <row r="89" spans="1:44" s="24" customFormat="1" ht="15" customHeight="1">
      <c r="A89" s="72" t="s">
        <v>259</v>
      </c>
      <c r="B89" s="68"/>
      <c r="C89" s="290">
        <v>1587207</v>
      </c>
      <c r="D89" s="290">
        <v>1623374</v>
      </c>
      <c r="E89" s="290">
        <v>1758103</v>
      </c>
      <c r="F89" s="290">
        <v>1522977</v>
      </c>
      <c r="G89" s="290">
        <v>1380408</v>
      </c>
      <c r="H89" s="290">
        <v>1401626</v>
      </c>
      <c r="I89" s="290">
        <v>1460153</v>
      </c>
      <c r="J89" s="289">
        <v>1416797</v>
      </c>
      <c r="K89" s="289">
        <v>1463993</v>
      </c>
      <c r="L89" s="289">
        <v>1325963</v>
      </c>
      <c r="M89" s="289">
        <v>1244760</v>
      </c>
      <c r="N89" s="289">
        <v>1153756</v>
      </c>
      <c r="O89" s="46">
        <v>591857</v>
      </c>
      <c r="P89" s="47">
        <v>540009</v>
      </c>
      <c r="Q89" s="48">
        <v>539710</v>
      </c>
      <c r="R89" s="49">
        <v>514534</v>
      </c>
      <c r="S89" s="48">
        <v>534037</v>
      </c>
      <c r="T89" s="48">
        <v>466974</v>
      </c>
      <c r="U89" s="48">
        <v>397925</v>
      </c>
      <c r="V89" s="55" t="s">
        <v>172</v>
      </c>
      <c r="W89" s="51">
        <v>377239</v>
      </c>
      <c r="X89" s="51">
        <v>336776</v>
      </c>
      <c r="Y89" s="51">
        <v>307115</v>
      </c>
      <c r="Z89" s="51">
        <v>296343</v>
      </c>
      <c r="AA89" s="51">
        <v>305678</v>
      </c>
      <c r="AB89" s="51">
        <v>293846</v>
      </c>
      <c r="AC89" s="51">
        <v>310986</v>
      </c>
      <c r="AD89" s="51">
        <v>265431</v>
      </c>
      <c r="AE89" s="51">
        <v>266781</v>
      </c>
      <c r="AF89" s="56" t="s">
        <v>172</v>
      </c>
      <c r="AG89" s="48">
        <v>261046</v>
      </c>
      <c r="AH89" s="107">
        <v>260867</v>
      </c>
      <c r="AI89" s="48">
        <v>252699</v>
      </c>
      <c r="AJ89" s="265">
        <v>252762</v>
      </c>
      <c r="AK89" s="48">
        <v>242522</v>
      </c>
      <c r="AL89" s="268">
        <v>256659</v>
      </c>
      <c r="AM89" s="283"/>
      <c r="AN89" s="68"/>
      <c r="AO89" s="68"/>
      <c r="AP89" s="68"/>
      <c r="AQ89" s="68"/>
      <c r="AR89" s="284"/>
    </row>
    <row r="90" spans="1:44" s="24" customFormat="1" ht="15" customHeight="1">
      <c r="A90" s="72" t="s">
        <v>260</v>
      </c>
      <c r="B90" s="68"/>
      <c r="C90" s="290"/>
      <c r="D90" s="290"/>
      <c r="E90" s="290"/>
      <c r="F90" s="290"/>
      <c r="G90" s="290"/>
      <c r="H90" s="290"/>
      <c r="I90" s="290"/>
      <c r="J90" s="289"/>
      <c r="K90" s="289"/>
      <c r="L90" s="289"/>
      <c r="M90" s="289"/>
      <c r="N90" s="289"/>
      <c r="O90" s="46">
        <v>494782</v>
      </c>
      <c r="P90" s="47">
        <v>469009</v>
      </c>
      <c r="Q90" s="48">
        <v>411386</v>
      </c>
      <c r="R90" s="49">
        <v>420052</v>
      </c>
      <c r="S90" s="48">
        <v>405999</v>
      </c>
      <c r="T90" s="48">
        <v>393475</v>
      </c>
      <c r="U90" s="48">
        <v>300761</v>
      </c>
      <c r="V90" s="55" t="s">
        <v>173</v>
      </c>
      <c r="W90" s="51">
        <v>292880</v>
      </c>
      <c r="X90" s="51">
        <v>280162</v>
      </c>
      <c r="Y90" s="51">
        <v>263837</v>
      </c>
      <c r="Z90" s="51">
        <v>259872</v>
      </c>
      <c r="AA90" s="51">
        <v>251565</v>
      </c>
      <c r="AB90" s="51">
        <v>241907</v>
      </c>
      <c r="AC90" s="51">
        <v>242624</v>
      </c>
      <c r="AD90" s="51">
        <v>230309</v>
      </c>
      <c r="AE90" s="51">
        <v>240866</v>
      </c>
      <c r="AF90" s="56" t="s">
        <v>173</v>
      </c>
      <c r="AG90" s="48">
        <v>226019</v>
      </c>
      <c r="AH90" s="107">
        <v>222937</v>
      </c>
      <c r="AI90" s="48">
        <v>233755</v>
      </c>
      <c r="AJ90" s="265">
        <v>221872</v>
      </c>
      <c r="AK90" s="48">
        <v>235728</v>
      </c>
      <c r="AL90" s="268">
        <v>236559</v>
      </c>
      <c r="AM90" s="283"/>
      <c r="AN90" s="68"/>
      <c r="AO90" s="68"/>
      <c r="AP90" s="68"/>
      <c r="AQ90" s="68"/>
      <c r="AR90" s="284"/>
    </row>
    <row r="91" spans="1:44" s="24" customFormat="1" ht="15" customHeight="1">
      <c r="A91" s="72" t="s">
        <v>261</v>
      </c>
      <c r="B91" s="68"/>
      <c r="C91" s="290"/>
      <c r="D91" s="290"/>
      <c r="E91" s="290"/>
      <c r="F91" s="290"/>
      <c r="G91" s="290"/>
      <c r="H91" s="290"/>
      <c r="I91" s="290"/>
      <c r="J91" s="289"/>
      <c r="K91" s="289"/>
      <c r="L91" s="289"/>
      <c r="M91" s="289"/>
      <c r="N91" s="289"/>
      <c r="O91" s="46">
        <v>64927</v>
      </c>
      <c r="P91" s="47">
        <v>64345</v>
      </c>
      <c r="Q91" s="48">
        <v>55189</v>
      </c>
      <c r="R91" s="49">
        <v>62566</v>
      </c>
      <c r="S91" s="48">
        <v>62402</v>
      </c>
      <c r="T91" s="48">
        <v>50087</v>
      </c>
      <c r="U91" s="48">
        <v>58346</v>
      </c>
      <c r="V91" s="55" t="s">
        <v>174</v>
      </c>
      <c r="W91" s="51">
        <v>50899</v>
      </c>
      <c r="X91" s="51">
        <v>66795</v>
      </c>
      <c r="Y91" s="51">
        <v>52245</v>
      </c>
      <c r="Z91" s="51">
        <v>68574</v>
      </c>
      <c r="AA91" s="51">
        <v>71167</v>
      </c>
      <c r="AB91" s="51">
        <v>69695</v>
      </c>
      <c r="AC91" s="51">
        <v>83638</v>
      </c>
      <c r="AD91" s="51">
        <v>63877</v>
      </c>
      <c r="AE91" s="51">
        <v>70610</v>
      </c>
      <c r="AF91" s="56" t="s">
        <v>174</v>
      </c>
      <c r="AG91" s="48">
        <v>78324</v>
      </c>
      <c r="AH91" s="107">
        <v>65524</v>
      </c>
      <c r="AI91" s="48">
        <v>70831</v>
      </c>
      <c r="AJ91" s="265">
        <v>69653</v>
      </c>
      <c r="AK91" s="48">
        <v>54431</v>
      </c>
      <c r="AL91" s="268">
        <v>67675</v>
      </c>
      <c r="AM91" s="283"/>
      <c r="AN91" s="68"/>
      <c r="AO91" s="68"/>
      <c r="AP91" s="68"/>
      <c r="AQ91" s="68"/>
      <c r="AR91" s="284"/>
    </row>
    <row r="92" spans="1:44" s="24" customFormat="1" ht="15" customHeight="1">
      <c r="A92" s="72" t="s">
        <v>223</v>
      </c>
      <c r="B92" s="68"/>
      <c r="C92" s="68"/>
      <c r="D92" s="68" t="s">
        <v>305</v>
      </c>
      <c r="E92" s="68"/>
      <c r="F92" s="68"/>
      <c r="G92" s="68"/>
      <c r="H92" s="68"/>
      <c r="I92" s="68"/>
      <c r="J92" s="46"/>
      <c r="K92" s="46"/>
      <c r="L92" s="46"/>
      <c r="M92" s="46"/>
      <c r="N92" s="46"/>
      <c r="O92" s="46"/>
      <c r="P92" s="47">
        <v>355318</v>
      </c>
      <c r="Q92" s="48">
        <v>335994</v>
      </c>
      <c r="R92" s="49">
        <v>327880</v>
      </c>
      <c r="S92" s="48">
        <v>327779</v>
      </c>
      <c r="T92" s="48">
        <v>257149</v>
      </c>
      <c r="U92" s="48">
        <v>201066</v>
      </c>
      <c r="V92" s="55" t="s">
        <v>223</v>
      </c>
      <c r="W92" s="51">
        <v>194408</v>
      </c>
      <c r="X92" s="51">
        <v>161337</v>
      </c>
      <c r="Y92" s="51">
        <v>175920</v>
      </c>
      <c r="Z92" s="51">
        <v>148600</v>
      </c>
      <c r="AA92" s="51">
        <v>152183</v>
      </c>
      <c r="AB92" s="51">
        <v>144806</v>
      </c>
      <c r="AC92" s="51">
        <v>141806</v>
      </c>
      <c r="AD92" s="51">
        <v>136476</v>
      </c>
      <c r="AE92" s="51">
        <v>136776</v>
      </c>
      <c r="AF92" s="55" t="s">
        <v>175</v>
      </c>
      <c r="AG92" s="51">
        <v>133225</v>
      </c>
      <c r="AH92" s="104">
        <v>131915</v>
      </c>
      <c r="AI92" s="51">
        <v>132781</v>
      </c>
      <c r="AJ92" s="265">
        <v>120193</v>
      </c>
      <c r="AK92" s="48">
        <v>121019</v>
      </c>
      <c r="AL92" s="268">
        <v>125917</v>
      </c>
      <c r="AM92" s="283"/>
      <c r="AN92" s="68"/>
      <c r="AO92" s="68"/>
      <c r="AP92" s="68"/>
      <c r="AQ92" s="68"/>
      <c r="AR92" s="284"/>
    </row>
    <row r="93" spans="1:44" s="24" customFormat="1" ht="15" customHeight="1">
      <c r="A93" s="72" t="s">
        <v>176</v>
      </c>
      <c r="B93" s="68"/>
      <c r="C93" s="68">
        <v>11173</v>
      </c>
      <c r="D93" s="68">
        <v>11107</v>
      </c>
      <c r="E93" s="68">
        <v>13189</v>
      </c>
      <c r="F93" s="68">
        <v>9848</v>
      </c>
      <c r="G93" s="68">
        <v>10183</v>
      </c>
      <c r="H93" s="68">
        <v>10883</v>
      </c>
      <c r="I93" s="68">
        <v>10694</v>
      </c>
      <c r="J93" s="46">
        <v>9614</v>
      </c>
      <c r="K93" s="46">
        <v>8676</v>
      </c>
      <c r="L93" s="46">
        <v>8050</v>
      </c>
      <c r="M93" s="46">
        <v>8287</v>
      </c>
      <c r="N93" s="46">
        <v>8367</v>
      </c>
      <c r="O93" s="46">
        <v>8556</v>
      </c>
      <c r="P93" s="47">
        <v>7217</v>
      </c>
      <c r="Q93" s="48">
        <v>6889</v>
      </c>
      <c r="R93" s="49">
        <v>6067</v>
      </c>
      <c r="S93" s="48">
        <v>6470</v>
      </c>
      <c r="T93" s="48">
        <v>4486</v>
      </c>
      <c r="U93" s="48">
        <v>3463</v>
      </c>
      <c r="V93" s="55" t="s">
        <v>176</v>
      </c>
      <c r="W93" s="51">
        <v>3412</v>
      </c>
      <c r="X93" s="51">
        <v>2692</v>
      </c>
      <c r="Y93" s="51">
        <v>2774</v>
      </c>
      <c r="Z93" s="51">
        <v>2384</v>
      </c>
      <c r="AA93" s="51">
        <v>2398</v>
      </c>
      <c r="AB93" s="51">
        <v>2410</v>
      </c>
      <c r="AC93" s="51">
        <v>2156</v>
      </c>
      <c r="AD93" s="51">
        <v>1988</v>
      </c>
      <c r="AE93" s="51">
        <v>2570</v>
      </c>
      <c r="AF93" s="55" t="s">
        <v>176</v>
      </c>
      <c r="AG93" s="51">
        <v>2415</v>
      </c>
      <c r="AH93" s="104">
        <v>1885</v>
      </c>
      <c r="AI93" s="51">
        <v>1883</v>
      </c>
      <c r="AJ93" s="265">
        <v>1664</v>
      </c>
      <c r="AK93" s="48">
        <v>1106</v>
      </c>
      <c r="AL93" s="268">
        <v>1409</v>
      </c>
      <c r="AM93" s="283"/>
      <c r="AN93" s="68"/>
      <c r="AO93" s="68"/>
      <c r="AP93" s="68"/>
      <c r="AQ93" s="68"/>
      <c r="AR93" s="284"/>
    </row>
    <row r="94" spans="1:44" s="24" customFormat="1" ht="15" customHeight="1">
      <c r="A94" s="72" t="s">
        <v>232</v>
      </c>
      <c r="B94" s="68">
        <v>310869</v>
      </c>
      <c r="C94" s="68">
        <f t="shared" ref="C94:O94" si="15">C95+C96</f>
        <v>319525</v>
      </c>
      <c r="D94" s="68">
        <f t="shared" si="15"/>
        <v>326277</v>
      </c>
      <c r="E94" s="68">
        <f t="shared" si="15"/>
        <v>324345</v>
      </c>
      <c r="F94" s="68">
        <f t="shared" si="15"/>
        <v>294610</v>
      </c>
      <c r="G94" s="68">
        <f t="shared" si="15"/>
        <v>295328</v>
      </c>
      <c r="H94" s="68">
        <f t="shared" si="15"/>
        <v>317517</v>
      </c>
      <c r="I94" s="68">
        <f t="shared" si="15"/>
        <v>321832</v>
      </c>
      <c r="J94" s="46">
        <f t="shared" si="15"/>
        <v>319664</v>
      </c>
      <c r="K94" s="46">
        <f t="shared" si="15"/>
        <v>316599</v>
      </c>
      <c r="L94" s="46">
        <f t="shared" si="15"/>
        <v>296811</v>
      </c>
      <c r="M94" s="46">
        <f t="shared" si="15"/>
        <v>293303</v>
      </c>
      <c r="N94" s="46">
        <f t="shared" si="15"/>
        <v>289195</v>
      </c>
      <c r="O94" s="46">
        <f t="shared" si="15"/>
        <v>282722</v>
      </c>
      <c r="P94" s="47">
        <v>250842</v>
      </c>
      <c r="Q94" s="48">
        <v>232499</v>
      </c>
      <c r="R94" s="49">
        <v>228961</v>
      </c>
      <c r="S94" s="48">
        <v>224878</v>
      </c>
      <c r="T94" s="48">
        <v>179297</v>
      </c>
      <c r="U94" s="48">
        <v>142342</v>
      </c>
      <c r="V94" s="55" t="s">
        <v>177</v>
      </c>
      <c r="W94" s="51">
        <v>132799</v>
      </c>
      <c r="X94" s="51">
        <v>112441</v>
      </c>
      <c r="Y94" s="51">
        <v>100157</v>
      </c>
      <c r="Z94" s="51">
        <v>102351</v>
      </c>
      <c r="AA94" s="51">
        <v>102957</v>
      </c>
      <c r="AB94" s="51">
        <v>96274</v>
      </c>
      <c r="AC94" s="51">
        <v>97092</v>
      </c>
      <c r="AD94" s="51">
        <v>91114</v>
      </c>
      <c r="AE94" s="51">
        <v>92220</v>
      </c>
      <c r="AF94" s="55" t="s">
        <v>177</v>
      </c>
      <c r="AG94" s="51">
        <v>90889</v>
      </c>
      <c r="AH94" s="104">
        <v>87710</v>
      </c>
      <c r="AI94" s="51">
        <v>90477</v>
      </c>
      <c r="AJ94" s="265">
        <v>80756</v>
      </c>
      <c r="AK94" s="48">
        <v>79097</v>
      </c>
      <c r="AL94" s="268">
        <v>80478</v>
      </c>
      <c r="AM94" s="285">
        <v>82000</v>
      </c>
      <c r="AN94" s="67">
        <v>82000</v>
      </c>
      <c r="AO94" s="67">
        <v>82000</v>
      </c>
      <c r="AP94" s="67">
        <v>82000</v>
      </c>
      <c r="AQ94" s="67">
        <v>82000</v>
      </c>
      <c r="AR94" s="286">
        <v>82000</v>
      </c>
    </row>
    <row r="95" spans="1:44" s="24" customFormat="1" ht="15" customHeight="1">
      <c r="A95" s="72" t="s">
        <v>233</v>
      </c>
      <c r="B95" s="68"/>
      <c r="C95" s="68">
        <v>217995</v>
      </c>
      <c r="D95" s="68">
        <v>226222</v>
      </c>
      <c r="E95" s="68">
        <v>219728</v>
      </c>
      <c r="F95" s="68">
        <v>202495</v>
      </c>
      <c r="G95" s="68">
        <v>202297</v>
      </c>
      <c r="H95" s="68">
        <v>222264</v>
      </c>
      <c r="I95" s="68">
        <v>224768</v>
      </c>
      <c r="J95" s="46">
        <v>224447</v>
      </c>
      <c r="K95" s="46">
        <v>217648</v>
      </c>
      <c r="L95" s="46">
        <v>208761</v>
      </c>
      <c r="M95" s="46">
        <v>206637</v>
      </c>
      <c r="N95" s="46">
        <v>205230</v>
      </c>
      <c r="O95" s="46">
        <v>199653</v>
      </c>
      <c r="P95" s="47">
        <v>175483</v>
      </c>
      <c r="Q95" s="48">
        <v>167446</v>
      </c>
      <c r="R95" s="49">
        <v>163447</v>
      </c>
      <c r="S95" s="48">
        <v>160492</v>
      </c>
      <c r="T95" s="48">
        <v>123322</v>
      </c>
      <c r="U95" s="48">
        <v>100532</v>
      </c>
      <c r="V95" s="55" t="s">
        <v>163</v>
      </c>
      <c r="W95" s="51">
        <v>93592</v>
      </c>
      <c r="X95" s="51">
        <v>77736</v>
      </c>
      <c r="Y95" s="51">
        <v>70476</v>
      </c>
      <c r="Z95" s="51">
        <v>73387</v>
      </c>
      <c r="AA95" s="51">
        <v>74401</v>
      </c>
      <c r="AB95" s="51">
        <v>70397</v>
      </c>
      <c r="AC95" s="51">
        <v>67445</v>
      </c>
      <c r="AD95" s="51">
        <v>64677</v>
      </c>
      <c r="AE95" s="51">
        <v>64474</v>
      </c>
      <c r="AF95" s="55" t="s">
        <v>178</v>
      </c>
      <c r="AG95" s="51">
        <v>65146</v>
      </c>
      <c r="AH95" s="104">
        <v>62412</v>
      </c>
      <c r="AI95" s="51">
        <v>64364</v>
      </c>
      <c r="AJ95" s="265">
        <v>55488</v>
      </c>
      <c r="AK95" s="48">
        <v>55883</v>
      </c>
      <c r="AL95" s="268">
        <v>56548</v>
      </c>
      <c r="AM95" s="283"/>
      <c r="AN95" s="68"/>
      <c r="AO95" s="68"/>
      <c r="AP95" s="68"/>
      <c r="AQ95" s="68"/>
      <c r="AR95" s="284"/>
    </row>
    <row r="96" spans="1:44" s="24" customFormat="1" ht="15" customHeight="1">
      <c r="A96" s="72" t="s">
        <v>234</v>
      </c>
      <c r="B96" s="68"/>
      <c r="C96" s="68">
        <v>101530</v>
      </c>
      <c r="D96" s="68">
        <v>100055</v>
      </c>
      <c r="E96" s="68">
        <v>104617</v>
      </c>
      <c r="F96" s="68">
        <v>92115</v>
      </c>
      <c r="G96" s="68">
        <v>93031</v>
      </c>
      <c r="H96" s="68">
        <v>95253</v>
      </c>
      <c r="I96" s="68">
        <v>97064</v>
      </c>
      <c r="J96" s="46">
        <v>95217</v>
      </c>
      <c r="K96" s="46">
        <v>98951</v>
      </c>
      <c r="L96" s="46">
        <v>88050</v>
      </c>
      <c r="M96" s="46">
        <v>86666</v>
      </c>
      <c r="N96" s="46">
        <v>83965</v>
      </c>
      <c r="O96" s="46">
        <v>83069</v>
      </c>
      <c r="P96" s="47">
        <v>75359</v>
      </c>
      <c r="Q96" s="48">
        <v>65053</v>
      </c>
      <c r="R96" s="49">
        <v>65514</v>
      </c>
      <c r="S96" s="48">
        <v>64386</v>
      </c>
      <c r="T96" s="48">
        <v>55975</v>
      </c>
      <c r="U96" s="48">
        <v>41810</v>
      </c>
      <c r="V96" s="55" t="s">
        <v>164</v>
      </c>
      <c r="W96" s="51">
        <v>39207</v>
      </c>
      <c r="X96" s="51">
        <v>34705</v>
      </c>
      <c r="Y96" s="51">
        <v>29681</v>
      </c>
      <c r="Z96" s="51">
        <v>28964</v>
      </c>
      <c r="AA96" s="51">
        <v>28556</v>
      </c>
      <c r="AB96" s="51">
        <v>25877</v>
      </c>
      <c r="AC96" s="51">
        <v>29647</v>
      </c>
      <c r="AD96" s="51">
        <v>26437</v>
      </c>
      <c r="AE96" s="51">
        <v>27746</v>
      </c>
      <c r="AF96" s="55" t="s">
        <v>179</v>
      </c>
      <c r="AG96" s="51">
        <v>25743</v>
      </c>
      <c r="AH96" s="104">
        <v>25298</v>
      </c>
      <c r="AI96" s="51">
        <v>26113</v>
      </c>
      <c r="AJ96" s="265">
        <v>25268</v>
      </c>
      <c r="AK96" s="48">
        <v>23214</v>
      </c>
      <c r="AL96" s="268">
        <v>23930</v>
      </c>
      <c r="AM96" s="283"/>
      <c r="AN96" s="68"/>
      <c r="AO96" s="68"/>
      <c r="AP96" s="68"/>
      <c r="AQ96" s="68"/>
      <c r="AR96" s="284"/>
    </row>
    <row r="97" spans="1:44" s="24" customFormat="1" ht="15" customHeight="1">
      <c r="A97" s="72" t="s">
        <v>235</v>
      </c>
      <c r="B97" s="68"/>
      <c r="C97" s="68">
        <f t="shared" ref="C97:O97" si="16">C98+C99</f>
        <v>169865</v>
      </c>
      <c r="D97" s="68">
        <f t="shared" si="16"/>
        <v>161031</v>
      </c>
      <c r="E97" s="68">
        <f t="shared" si="16"/>
        <v>147191</v>
      </c>
      <c r="F97" s="68">
        <f t="shared" si="16"/>
        <v>116765</v>
      </c>
      <c r="G97" s="68">
        <f t="shared" si="16"/>
        <v>128624</v>
      </c>
      <c r="H97" s="68">
        <f t="shared" si="16"/>
        <v>145547</v>
      </c>
      <c r="I97" s="68">
        <f t="shared" si="16"/>
        <v>141058</v>
      </c>
      <c r="J97" s="46">
        <f t="shared" si="16"/>
        <v>122683</v>
      </c>
      <c r="K97" s="46">
        <f t="shared" si="16"/>
        <v>114826</v>
      </c>
      <c r="L97" s="46">
        <f t="shared" si="16"/>
        <v>114856</v>
      </c>
      <c r="M97" s="46">
        <f t="shared" si="16"/>
        <v>119342</v>
      </c>
      <c r="N97" s="46">
        <f t="shared" si="16"/>
        <v>125083</v>
      </c>
      <c r="O97" s="46">
        <f t="shared" si="16"/>
        <v>111672</v>
      </c>
      <c r="P97" s="47">
        <v>97259</v>
      </c>
      <c r="Q97" s="48">
        <v>96606</v>
      </c>
      <c r="R97" s="49">
        <v>92852</v>
      </c>
      <c r="S97" s="48">
        <v>96431</v>
      </c>
      <c r="T97" s="48">
        <v>73366</v>
      </c>
      <c r="U97" s="48">
        <v>55261</v>
      </c>
      <c r="V97" s="55" t="s">
        <v>180</v>
      </c>
      <c r="W97" s="51">
        <v>58197</v>
      </c>
      <c r="X97" s="51">
        <v>46204</v>
      </c>
      <c r="Y97" s="51">
        <v>47693</v>
      </c>
      <c r="Z97" s="51">
        <v>43865</v>
      </c>
      <c r="AA97" s="51">
        <v>46828</v>
      </c>
      <c r="AB97" s="51">
        <v>46122</v>
      </c>
      <c r="AC97" s="51">
        <v>42558</v>
      </c>
      <c r="AD97" s="51">
        <v>43374</v>
      </c>
      <c r="AE97" s="51">
        <v>41986</v>
      </c>
      <c r="AF97" s="55" t="s">
        <v>180</v>
      </c>
      <c r="AG97" s="51">
        <v>39921</v>
      </c>
      <c r="AH97" s="104">
        <v>42320</v>
      </c>
      <c r="AI97" s="51">
        <v>40421</v>
      </c>
      <c r="AJ97" s="265">
        <v>37773</v>
      </c>
      <c r="AK97" s="48">
        <v>40816</v>
      </c>
      <c r="AL97" s="268">
        <v>44030</v>
      </c>
      <c r="AM97" s="285">
        <v>44000</v>
      </c>
      <c r="AN97" s="67">
        <v>44000</v>
      </c>
      <c r="AO97" s="67">
        <v>44000</v>
      </c>
      <c r="AP97" s="67">
        <v>44000</v>
      </c>
      <c r="AQ97" s="67">
        <v>44000</v>
      </c>
      <c r="AR97" s="286">
        <v>44000</v>
      </c>
    </row>
    <row r="98" spans="1:44" s="24" customFormat="1" ht="15" customHeight="1">
      <c r="A98" s="72" t="s">
        <v>266</v>
      </c>
      <c r="B98" s="68"/>
      <c r="C98" s="68">
        <v>69627</v>
      </c>
      <c r="D98" s="68">
        <v>65655</v>
      </c>
      <c r="E98" s="68">
        <v>63892</v>
      </c>
      <c r="F98" s="68">
        <v>53749</v>
      </c>
      <c r="G98" s="68">
        <v>62505</v>
      </c>
      <c r="H98" s="68">
        <v>69257</v>
      </c>
      <c r="I98" s="68">
        <v>68718</v>
      </c>
      <c r="J98" s="46">
        <v>59808</v>
      </c>
      <c r="K98" s="46">
        <v>57321</v>
      </c>
      <c r="L98" s="46">
        <v>57490</v>
      </c>
      <c r="M98" s="46">
        <v>61545</v>
      </c>
      <c r="N98" s="46">
        <v>62577</v>
      </c>
      <c r="O98" s="46">
        <v>52558</v>
      </c>
      <c r="P98" s="47">
        <v>45094</v>
      </c>
      <c r="Q98" s="48">
        <v>46195</v>
      </c>
      <c r="R98" s="49">
        <v>45187</v>
      </c>
      <c r="S98" s="48">
        <v>45660</v>
      </c>
      <c r="T98" s="48">
        <v>34743</v>
      </c>
      <c r="U98" s="48">
        <v>29752</v>
      </c>
      <c r="V98" s="55" t="s">
        <v>163</v>
      </c>
      <c r="W98" s="51">
        <v>28655</v>
      </c>
      <c r="X98" s="51">
        <v>22338</v>
      </c>
      <c r="Y98" s="51">
        <v>22974</v>
      </c>
      <c r="Z98" s="51">
        <v>20632</v>
      </c>
      <c r="AA98" s="51">
        <v>22795</v>
      </c>
      <c r="AB98" s="51">
        <v>20746</v>
      </c>
      <c r="AC98" s="51">
        <v>19810</v>
      </c>
      <c r="AD98" s="51">
        <v>20139</v>
      </c>
      <c r="AE98" s="51">
        <v>18304</v>
      </c>
      <c r="AF98" s="55" t="s">
        <v>178</v>
      </c>
      <c r="AG98" s="51">
        <v>19157</v>
      </c>
      <c r="AH98" s="104">
        <v>18374</v>
      </c>
      <c r="AI98" s="51">
        <v>17252</v>
      </c>
      <c r="AJ98" s="265">
        <v>16334</v>
      </c>
      <c r="AK98" s="48">
        <v>18485</v>
      </c>
      <c r="AL98" s="268">
        <v>19905</v>
      </c>
      <c r="AM98" s="283"/>
      <c r="AN98" s="68"/>
      <c r="AO98" s="68"/>
      <c r="AP98" s="68"/>
      <c r="AQ98" s="68"/>
      <c r="AR98" s="284"/>
    </row>
    <row r="99" spans="1:44" s="24" customFormat="1" ht="15" customHeight="1">
      <c r="A99" s="72" t="s">
        <v>236</v>
      </c>
      <c r="B99" s="68"/>
      <c r="C99" s="68">
        <v>100238</v>
      </c>
      <c r="D99" s="68">
        <v>95376</v>
      </c>
      <c r="E99" s="68">
        <v>83299</v>
      </c>
      <c r="F99" s="68">
        <v>63016</v>
      </c>
      <c r="G99" s="68">
        <v>66119</v>
      </c>
      <c r="H99" s="68">
        <v>76290</v>
      </c>
      <c r="I99" s="68">
        <v>72340</v>
      </c>
      <c r="J99" s="46">
        <v>62875</v>
      </c>
      <c r="K99" s="46">
        <v>57505</v>
      </c>
      <c r="L99" s="46">
        <v>57366</v>
      </c>
      <c r="M99" s="46">
        <v>57797</v>
      </c>
      <c r="N99" s="46">
        <v>62506</v>
      </c>
      <c r="O99" s="46">
        <v>59114</v>
      </c>
      <c r="P99" s="47">
        <v>52165</v>
      </c>
      <c r="Q99" s="48">
        <v>50411</v>
      </c>
      <c r="R99" s="49">
        <v>47665</v>
      </c>
      <c r="S99" s="48">
        <v>50771</v>
      </c>
      <c r="T99" s="48">
        <v>38623</v>
      </c>
      <c r="U99" s="48">
        <v>25509</v>
      </c>
      <c r="V99" s="55" t="s">
        <v>224</v>
      </c>
      <c r="W99" s="51">
        <v>29542</v>
      </c>
      <c r="X99" s="51">
        <v>23866</v>
      </c>
      <c r="Y99" s="51">
        <v>24719</v>
      </c>
      <c r="Z99" s="51">
        <v>23233</v>
      </c>
      <c r="AA99" s="51">
        <v>24033</v>
      </c>
      <c r="AB99" s="51">
        <v>25376</v>
      </c>
      <c r="AC99" s="51">
        <v>22748</v>
      </c>
      <c r="AD99" s="51">
        <v>23235</v>
      </c>
      <c r="AE99" s="51">
        <v>23682</v>
      </c>
      <c r="AF99" s="55" t="s">
        <v>181</v>
      </c>
      <c r="AG99" s="51">
        <v>20764</v>
      </c>
      <c r="AH99" s="104">
        <v>23946</v>
      </c>
      <c r="AI99" s="51">
        <v>23169</v>
      </c>
      <c r="AJ99" s="265">
        <v>21439</v>
      </c>
      <c r="AK99" s="48">
        <v>22331</v>
      </c>
      <c r="AL99" s="268">
        <v>24125</v>
      </c>
      <c r="AM99" s="283"/>
      <c r="AN99" s="68"/>
      <c r="AO99" s="68"/>
      <c r="AP99" s="68"/>
      <c r="AQ99" s="68"/>
      <c r="AR99" s="284"/>
    </row>
    <row r="100" spans="1:44" s="24" customFormat="1" ht="15" customHeight="1">
      <c r="A100" s="71" t="s">
        <v>182</v>
      </c>
      <c r="B100" s="67">
        <v>429714</v>
      </c>
      <c r="C100" s="67">
        <f t="shared" ref="C100:N100" si="17">C102+C105+C106+C111+C112</f>
        <v>475317</v>
      </c>
      <c r="D100" s="67">
        <f t="shared" si="17"/>
        <v>342669</v>
      </c>
      <c r="E100" s="67">
        <f t="shared" si="17"/>
        <v>254301</v>
      </c>
      <c r="F100" s="67">
        <f t="shared" si="17"/>
        <v>196030</v>
      </c>
      <c r="G100" s="67">
        <f t="shared" si="17"/>
        <v>165345</v>
      </c>
      <c r="H100" s="67">
        <f t="shared" si="17"/>
        <v>134019</v>
      </c>
      <c r="I100" s="67">
        <f t="shared" si="17"/>
        <v>120921</v>
      </c>
      <c r="J100" s="59">
        <f t="shared" si="17"/>
        <v>93557</v>
      </c>
      <c r="K100" s="59">
        <f t="shared" si="17"/>
        <v>86047</v>
      </c>
      <c r="L100" s="59">
        <f t="shared" si="17"/>
        <v>84108</v>
      </c>
      <c r="M100" s="59">
        <f t="shared" si="17"/>
        <v>90241</v>
      </c>
      <c r="N100" s="59">
        <f t="shared" si="17"/>
        <v>96286</v>
      </c>
      <c r="O100" s="59">
        <f>O101+O106+O111+O112</f>
        <v>103129</v>
      </c>
      <c r="P100" s="40">
        <v>115852</v>
      </c>
      <c r="Q100" s="41">
        <v>140197</v>
      </c>
      <c r="R100" s="42">
        <v>148412</v>
      </c>
      <c r="S100" s="41">
        <v>168910</v>
      </c>
      <c r="T100" s="41">
        <v>183618</v>
      </c>
      <c r="U100" s="41">
        <v>183084</v>
      </c>
      <c r="V100" s="43" t="s">
        <v>182</v>
      </c>
      <c r="W100" s="44">
        <v>196913</v>
      </c>
      <c r="X100" s="44">
        <v>209052</v>
      </c>
      <c r="Y100" s="44">
        <v>221014</v>
      </c>
      <c r="Z100" s="44">
        <v>220521</v>
      </c>
      <c r="AA100" s="44">
        <v>225397</v>
      </c>
      <c r="AB100" s="44">
        <v>231694</v>
      </c>
      <c r="AC100" s="44">
        <v>218493</v>
      </c>
      <c r="AD100" s="44">
        <v>217141</v>
      </c>
      <c r="AE100" s="44">
        <v>218915</v>
      </c>
      <c r="AF100" s="43" t="s">
        <v>182</v>
      </c>
      <c r="AG100" s="44">
        <v>213068</v>
      </c>
      <c r="AH100" s="105">
        <v>203612</v>
      </c>
      <c r="AI100" s="44">
        <v>183145</v>
      </c>
      <c r="AJ100" s="272">
        <v>174196</v>
      </c>
      <c r="AK100" s="272">
        <v>179158</v>
      </c>
      <c r="AL100" s="272">
        <v>180368</v>
      </c>
      <c r="AM100" s="285">
        <v>180000</v>
      </c>
      <c r="AN100" s="67">
        <v>180000</v>
      </c>
      <c r="AO100" s="67">
        <v>180000</v>
      </c>
      <c r="AP100" s="67">
        <v>180000</v>
      </c>
      <c r="AQ100" s="67">
        <v>180000</v>
      </c>
      <c r="AR100" s="286">
        <v>180000</v>
      </c>
    </row>
    <row r="101" spans="1:44" s="24" customFormat="1" ht="15" customHeight="1">
      <c r="A101" s="72" t="s">
        <v>237</v>
      </c>
      <c r="B101" s="68"/>
      <c r="C101" s="68"/>
      <c r="D101" s="68"/>
      <c r="E101" s="68"/>
      <c r="F101" s="68"/>
      <c r="G101" s="68"/>
      <c r="H101" s="68"/>
      <c r="I101" s="68"/>
      <c r="J101" s="46"/>
      <c r="K101" s="46"/>
      <c r="L101" s="46"/>
      <c r="M101" s="46"/>
      <c r="N101" s="46"/>
      <c r="O101" s="46">
        <f>O102+O105</f>
        <v>17664</v>
      </c>
      <c r="P101" s="47">
        <v>22811</v>
      </c>
      <c r="Q101" s="48">
        <v>24618</v>
      </c>
      <c r="R101" s="49">
        <v>17575</v>
      </c>
      <c r="S101" s="48">
        <v>20596</v>
      </c>
      <c r="T101" s="48">
        <v>22757</v>
      </c>
      <c r="U101" s="48">
        <v>18479</v>
      </c>
      <c r="V101" s="55" t="s">
        <v>183</v>
      </c>
      <c r="W101" s="51">
        <v>21411</v>
      </c>
      <c r="X101" s="51">
        <v>23990</v>
      </c>
      <c r="Y101" s="51">
        <v>28492</v>
      </c>
      <c r="Z101" s="51">
        <v>25747</v>
      </c>
      <c r="AA101" s="51">
        <v>26545</v>
      </c>
      <c r="AB101" s="51">
        <v>26428</v>
      </c>
      <c r="AC101" s="51">
        <v>24957</v>
      </c>
      <c r="AD101" s="51">
        <v>23309</v>
      </c>
      <c r="AE101" s="51">
        <v>22948</v>
      </c>
      <c r="AF101" s="55" t="s">
        <v>183</v>
      </c>
      <c r="AG101" s="51">
        <v>21775</v>
      </c>
      <c r="AH101" s="104">
        <v>21278</v>
      </c>
      <c r="AI101" s="51">
        <v>18184</v>
      </c>
      <c r="AJ101" s="265">
        <v>15846</v>
      </c>
      <c r="AK101" s="67"/>
      <c r="AL101" s="286"/>
      <c r="AM101" s="283"/>
      <c r="AN101" s="68"/>
      <c r="AO101" s="68"/>
      <c r="AP101" s="68"/>
      <c r="AQ101" s="68"/>
      <c r="AR101" s="284"/>
    </row>
    <row r="102" spans="1:44" s="24" customFormat="1" ht="22.5">
      <c r="A102" s="73" t="s">
        <v>267</v>
      </c>
      <c r="B102" s="69"/>
      <c r="C102" s="69"/>
      <c r="D102" s="69"/>
      <c r="E102" s="69"/>
      <c r="F102" s="69"/>
      <c r="G102" s="68"/>
      <c r="H102" s="68"/>
      <c r="I102" s="68"/>
      <c r="J102" s="46"/>
      <c r="K102" s="46"/>
      <c r="L102" s="46"/>
      <c r="M102" s="46"/>
      <c r="N102" s="46"/>
      <c r="O102" s="46">
        <v>6627</v>
      </c>
      <c r="P102" s="47">
        <v>9205</v>
      </c>
      <c r="Q102" s="48">
        <v>10065</v>
      </c>
      <c r="R102" s="49">
        <v>7152</v>
      </c>
      <c r="S102" s="48">
        <v>7330</v>
      </c>
      <c r="T102" s="48">
        <v>8820</v>
      </c>
      <c r="U102" s="48">
        <v>6304</v>
      </c>
      <c r="V102" s="55" t="s">
        <v>184</v>
      </c>
      <c r="W102" s="51">
        <v>5926</v>
      </c>
      <c r="X102" s="51">
        <v>6031</v>
      </c>
      <c r="Y102" s="51">
        <v>8550</v>
      </c>
      <c r="Z102" s="51">
        <v>7312</v>
      </c>
      <c r="AA102" s="51">
        <v>7530</v>
      </c>
      <c r="AB102" s="51">
        <v>7173</v>
      </c>
      <c r="AC102" s="51">
        <v>6587</v>
      </c>
      <c r="AD102" s="51">
        <v>5030</v>
      </c>
      <c r="AE102" s="51">
        <v>5679</v>
      </c>
      <c r="AF102" s="55" t="s">
        <v>184</v>
      </c>
      <c r="AG102" s="51">
        <v>4314</v>
      </c>
      <c r="AH102" s="104">
        <v>4133</v>
      </c>
      <c r="AI102" s="51">
        <v>3616</v>
      </c>
      <c r="AJ102" s="265">
        <v>3742</v>
      </c>
      <c r="AK102" s="58"/>
      <c r="AL102" s="275"/>
      <c r="AM102" s="283"/>
      <c r="AN102" s="68"/>
      <c r="AO102" s="68"/>
      <c r="AP102" s="68"/>
      <c r="AQ102" s="68"/>
      <c r="AR102" s="284"/>
    </row>
    <row r="103" spans="1:44" s="24" customFormat="1" ht="15" customHeight="1">
      <c r="A103" s="72" t="s">
        <v>185</v>
      </c>
      <c r="B103" s="68"/>
      <c r="C103" s="68"/>
      <c r="D103" s="68"/>
      <c r="E103" s="68"/>
      <c r="F103" s="68"/>
      <c r="G103" s="68"/>
      <c r="H103" s="68"/>
      <c r="I103" s="68"/>
      <c r="J103" s="46"/>
      <c r="K103" s="46"/>
      <c r="L103" s="46"/>
      <c r="M103" s="46"/>
      <c r="N103" s="46"/>
      <c r="O103" s="46">
        <v>244</v>
      </c>
      <c r="P103" s="47">
        <v>397</v>
      </c>
      <c r="Q103" s="48">
        <v>177</v>
      </c>
      <c r="R103" s="49">
        <v>133</v>
      </c>
      <c r="S103" s="48">
        <v>239</v>
      </c>
      <c r="T103" s="48">
        <v>435</v>
      </c>
      <c r="U103" s="48">
        <v>238</v>
      </c>
      <c r="V103" s="55" t="s">
        <v>185</v>
      </c>
      <c r="W103" s="82">
        <v>234</v>
      </c>
      <c r="X103" s="51">
        <v>170</v>
      </c>
      <c r="Y103" s="51">
        <v>197</v>
      </c>
      <c r="Z103" s="51">
        <v>178</v>
      </c>
      <c r="AA103" s="51">
        <v>505</v>
      </c>
      <c r="AB103" s="51">
        <v>280</v>
      </c>
      <c r="AC103" s="51">
        <v>155</v>
      </c>
      <c r="AD103" s="51">
        <v>119</v>
      </c>
      <c r="AE103" s="51">
        <v>493</v>
      </c>
      <c r="AF103" s="55" t="s">
        <v>185</v>
      </c>
      <c r="AG103" s="51">
        <v>453</v>
      </c>
      <c r="AH103" s="104">
        <v>88</v>
      </c>
      <c r="AI103" s="51">
        <v>68</v>
      </c>
      <c r="AJ103" s="265">
        <v>58</v>
      </c>
      <c r="AK103" s="58"/>
      <c r="AL103" s="275"/>
      <c r="AM103" s="283"/>
      <c r="AN103" s="68"/>
      <c r="AO103" s="68"/>
      <c r="AP103" s="68"/>
      <c r="AQ103" s="68"/>
      <c r="AR103" s="284"/>
    </row>
    <row r="104" spans="1:44" s="24" customFormat="1" ht="15" customHeight="1">
      <c r="A104" s="72" t="s">
        <v>186</v>
      </c>
      <c r="B104" s="68"/>
      <c r="C104" s="68"/>
      <c r="D104" s="68"/>
      <c r="E104" s="68"/>
      <c r="F104" s="68"/>
      <c r="G104" s="68"/>
      <c r="H104" s="68"/>
      <c r="I104" s="68"/>
      <c r="J104" s="46"/>
      <c r="K104" s="46"/>
      <c r="L104" s="46"/>
      <c r="M104" s="46"/>
      <c r="N104" s="46"/>
      <c r="O104" s="46">
        <v>6383</v>
      </c>
      <c r="P104" s="47">
        <v>8808</v>
      </c>
      <c r="Q104" s="48">
        <v>9888</v>
      </c>
      <c r="R104" s="49">
        <v>7019</v>
      </c>
      <c r="S104" s="48">
        <v>7091</v>
      </c>
      <c r="T104" s="48">
        <v>8385</v>
      </c>
      <c r="U104" s="48">
        <v>6066</v>
      </c>
      <c r="V104" s="55" t="s">
        <v>186</v>
      </c>
      <c r="W104" s="51">
        <v>5692</v>
      </c>
      <c r="X104" s="51">
        <v>5861</v>
      </c>
      <c r="Y104" s="51">
        <v>8353</v>
      </c>
      <c r="Z104" s="51">
        <v>7134</v>
      </c>
      <c r="AA104" s="51">
        <v>7025</v>
      </c>
      <c r="AB104" s="51">
        <v>6893</v>
      </c>
      <c r="AC104" s="51">
        <v>6432</v>
      </c>
      <c r="AD104" s="51">
        <v>4911</v>
      </c>
      <c r="AE104" s="51">
        <v>5186</v>
      </c>
      <c r="AF104" s="55" t="s">
        <v>186</v>
      </c>
      <c r="AG104" s="51">
        <v>3861</v>
      </c>
      <c r="AH104" s="104">
        <v>4045</v>
      </c>
      <c r="AI104" s="51">
        <v>3548</v>
      </c>
      <c r="AJ104" s="265">
        <v>3684</v>
      </c>
      <c r="AK104" s="58"/>
      <c r="AL104" s="275"/>
      <c r="AM104" s="283"/>
      <c r="AN104" s="68"/>
      <c r="AO104" s="68"/>
      <c r="AP104" s="68"/>
      <c r="AQ104" s="68"/>
      <c r="AR104" s="284"/>
    </row>
    <row r="105" spans="1:44" s="24" customFormat="1" ht="15" customHeight="1">
      <c r="A105" s="72" t="s">
        <v>238</v>
      </c>
      <c r="B105" s="68"/>
      <c r="C105" s="68">
        <v>54795</v>
      </c>
      <c r="D105" s="68">
        <v>41056</v>
      </c>
      <c r="E105" s="68">
        <v>33316</v>
      </c>
      <c r="F105" s="68">
        <v>28507</v>
      </c>
      <c r="G105" s="68">
        <v>23575</v>
      </c>
      <c r="H105" s="68">
        <v>37043</v>
      </c>
      <c r="I105" s="68">
        <v>33191</v>
      </c>
      <c r="J105" s="46">
        <v>25091</v>
      </c>
      <c r="K105" s="46">
        <v>23592</v>
      </c>
      <c r="L105" s="46">
        <v>22761</v>
      </c>
      <c r="M105" s="46">
        <v>22829</v>
      </c>
      <c r="N105" s="46">
        <v>18686</v>
      </c>
      <c r="O105" s="46">
        <v>11037</v>
      </c>
      <c r="P105" s="47">
        <v>13606</v>
      </c>
      <c r="Q105" s="48">
        <v>14553</v>
      </c>
      <c r="R105" s="49">
        <v>10423</v>
      </c>
      <c r="S105" s="48">
        <v>13266</v>
      </c>
      <c r="T105" s="48">
        <v>13937</v>
      </c>
      <c r="U105" s="48">
        <v>12175</v>
      </c>
      <c r="V105" s="55" t="s">
        <v>187</v>
      </c>
      <c r="W105" s="51">
        <v>15485</v>
      </c>
      <c r="X105" s="51">
        <v>17959</v>
      </c>
      <c r="Y105" s="51">
        <v>19942</v>
      </c>
      <c r="Z105" s="51">
        <v>18435</v>
      </c>
      <c r="AA105" s="51">
        <v>19015</v>
      </c>
      <c r="AB105" s="51">
        <v>19255</v>
      </c>
      <c r="AC105" s="51">
        <v>18370</v>
      </c>
      <c r="AD105" s="51">
        <v>18279</v>
      </c>
      <c r="AE105" s="51">
        <v>17269</v>
      </c>
      <c r="AF105" s="55" t="s">
        <v>187</v>
      </c>
      <c r="AG105" s="51">
        <v>17461</v>
      </c>
      <c r="AH105" s="104">
        <v>17145</v>
      </c>
      <c r="AI105" s="51">
        <v>14568</v>
      </c>
      <c r="AJ105" s="265">
        <v>12104</v>
      </c>
      <c r="AK105" s="58"/>
      <c r="AL105" s="275"/>
      <c r="AM105" s="283"/>
      <c r="AN105" s="68"/>
      <c r="AO105" s="68"/>
      <c r="AP105" s="68"/>
      <c r="AQ105" s="68"/>
      <c r="AR105" s="284"/>
    </row>
    <row r="106" spans="1:44" s="24" customFormat="1" ht="15" customHeight="1">
      <c r="A106" s="72" t="s">
        <v>239</v>
      </c>
      <c r="B106" s="68"/>
      <c r="C106" s="68">
        <v>221974</v>
      </c>
      <c r="D106" s="68">
        <v>179583</v>
      </c>
      <c r="E106" s="68">
        <v>120017</v>
      </c>
      <c r="F106" s="68">
        <v>86496</v>
      </c>
      <c r="G106" s="68">
        <v>73643</v>
      </c>
      <c r="H106" s="68">
        <v>60329</v>
      </c>
      <c r="I106" s="68">
        <v>55063</v>
      </c>
      <c r="J106" s="46">
        <v>42905</v>
      </c>
      <c r="K106" s="46">
        <v>39307</v>
      </c>
      <c r="L106" s="46">
        <v>39739</v>
      </c>
      <c r="M106" s="46">
        <v>43429</v>
      </c>
      <c r="N106" s="46">
        <v>56081</v>
      </c>
      <c r="O106" s="46">
        <f>O107+O110</f>
        <v>56267</v>
      </c>
      <c r="P106" s="47">
        <v>64530</v>
      </c>
      <c r="Q106" s="48">
        <v>79516</v>
      </c>
      <c r="R106" s="49">
        <v>74966</v>
      </c>
      <c r="S106" s="48">
        <v>86818</v>
      </c>
      <c r="T106" s="48">
        <v>91527</v>
      </c>
      <c r="U106" s="48">
        <v>98687</v>
      </c>
      <c r="V106" s="55" t="s">
        <v>188</v>
      </c>
      <c r="W106" s="51">
        <v>103776</v>
      </c>
      <c r="X106" s="51">
        <v>113273</v>
      </c>
      <c r="Y106" s="51">
        <v>120254</v>
      </c>
      <c r="Z106" s="51">
        <v>125136</v>
      </c>
      <c r="AA106" s="51">
        <v>128986</v>
      </c>
      <c r="AB106" s="51">
        <v>134491</v>
      </c>
      <c r="AC106" s="51">
        <v>129491</v>
      </c>
      <c r="AD106" s="51">
        <v>130320</v>
      </c>
      <c r="AE106" s="51">
        <v>133585</v>
      </c>
      <c r="AF106" s="55" t="s">
        <v>188</v>
      </c>
      <c r="AG106" s="51">
        <v>130005</v>
      </c>
      <c r="AH106" s="104">
        <v>125956</v>
      </c>
      <c r="AI106" s="51">
        <v>116534</v>
      </c>
      <c r="AJ106" s="265">
        <v>109240</v>
      </c>
      <c r="AK106" s="58"/>
      <c r="AL106" s="275"/>
      <c r="AM106" s="283"/>
      <c r="AN106" s="68"/>
      <c r="AO106" s="68"/>
      <c r="AP106" s="68"/>
      <c r="AQ106" s="68"/>
      <c r="AR106" s="284"/>
    </row>
    <row r="107" spans="1:44" s="24" customFormat="1" ht="15" customHeight="1">
      <c r="A107" s="72" t="s">
        <v>189</v>
      </c>
      <c r="B107" s="68"/>
      <c r="C107" s="68"/>
      <c r="D107" s="68"/>
      <c r="E107" s="68"/>
      <c r="F107" s="68"/>
      <c r="G107" s="68"/>
      <c r="H107" s="68"/>
      <c r="I107" s="68"/>
      <c r="J107" s="46"/>
      <c r="K107" s="46"/>
      <c r="L107" s="46"/>
      <c r="M107" s="46"/>
      <c r="N107" s="46"/>
      <c r="O107" s="46">
        <f>O108+O109</f>
        <v>33480</v>
      </c>
      <c r="P107" s="47">
        <v>38644</v>
      </c>
      <c r="Q107" s="48">
        <v>41538</v>
      </c>
      <c r="R107" s="49">
        <v>41507</v>
      </c>
      <c r="S107" s="48">
        <v>46530</v>
      </c>
      <c r="T107" s="48">
        <v>51080</v>
      </c>
      <c r="U107" s="48">
        <v>55528</v>
      </c>
      <c r="V107" s="55" t="s">
        <v>189</v>
      </c>
      <c r="W107" s="51">
        <v>50888</v>
      </c>
      <c r="X107" s="51">
        <v>59350</v>
      </c>
      <c r="Y107" s="51">
        <v>60836</v>
      </c>
      <c r="Z107" s="51">
        <v>64515</v>
      </c>
      <c r="AA107" s="51">
        <v>65446</v>
      </c>
      <c r="AB107" s="51">
        <v>67865</v>
      </c>
      <c r="AC107" s="51">
        <v>60852</v>
      </c>
      <c r="AD107" s="51">
        <v>63297</v>
      </c>
      <c r="AE107" s="51">
        <v>65190</v>
      </c>
      <c r="AF107" s="55" t="s">
        <v>189</v>
      </c>
      <c r="AG107" s="51">
        <v>60464</v>
      </c>
      <c r="AH107" s="104">
        <v>57867</v>
      </c>
      <c r="AI107" s="51">
        <v>53783</v>
      </c>
      <c r="AJ107" s="265">
        <v>56294</v>
      </c>
      <c r="AK107" s="58"/>
      <c r="AL107" s="275"/>
      <c r="AM107" s="283"/>
      <c r="AN107" s="68"/>
      <c r="AO107" s="68"/>
      <c r="AP107" s="68"/>
      <c r="AQ107" s="68"/>
      <c r="AR107" s="284"/>
    </row>
    <row r="108" spans="1:44" s="24" customFormat="1" ht="15" customHeight="1">
      <c r="A108" s="72" t="s">
        <v>190</v>
      </c>
      <c r="B108" s="68"/>
      <c r="C108" s="68"/>
      <c r="D108" s="68"/>
      <c r="E108" s="68"/>
      <c r="F108" s="68"/>
      <c r="G108" s="68"/>
      <c r="H108" s="68"/>
      <c r="I108" s="68"/>
      <c r="J108" s="46"/>
      <c r="K108" s="46"/>
      <c r="L108" s="46"/>
      <c r="M108" s="46"/>
      <c r="N108" s="46"/>
      <c r="O108" s="46">
        <v>1132</v>
      </c>
      <c r="P108" s="47">
        <v>1117</v>
      </c>
      <c r="Q108" s="48">
        <v>910</v>
      </c>
      <c r="R108" s="49">
        <v>1090</v>
      </c>
      <c r="S108" s="48">
        <v>1139</v>
      </c>
      <c r="T108" s="48">
        <v>1364</v>
      </c>
      <c r="U108" s="48">
        <v>1117</v>
      </c>
      <c r="V108" s="55" t="s">
        <v>190</v>
      </c>
      <c r="W108" s="51">
        <v>1154</v>
      </c>
      <c r="X108" s="51">
        <v>1487</v>
      </c>
      <c r="Y108" s="51">
        <v>1242</v>
      </c>
      <c r="Z108" s="51">
        <v>1967</v>
      </c>
      <c r="AA108" s="51">
        <v>2112</v>
      </c>
      <c r="AB108" s="51">
        <v>2002</v>
      </c>
      <c r="AC108" s="51">
        <v>1940</v>
      </c>
      <c r="AD108" s="51">
        <v>2032</v>
      </c>
      <c r="AE108" s="51">
        <v>2454</v>
      </c>
      <c r="AF108" s="55" t="s">
        <v>190</v>
      </c>
      <c r="AG108" s="51">
        <v>1953</v>
      </c>
      <c r="AH108" s="104">
        <v>1244</v>
      </c>
      <c r="AI108" s="51">
        <v>2168</v>
      </c>
      <c r="AJ108" s="265">
        <v>2606</v>
      </c>
      <c r="AK108" s="58"/>
      <c r="AL108" s="275"/>
      <c r="AM108" s="283"/>
      <c r="AN108" s="68"/>
      <c r="AO108" s="68"/>
      <c r="AP108" s="68"/>
      <c r="AQ108" s="68"/>
      <c r="AR108" s="284"/>
    </row>
    <row r="109" spans="1:44" s="24" customFormat="1" ht="15" customHeight="1">
      <c r="A109" s="72" t="s">
        <v>191</v>
      </c>
      <c r="B109" s="68"/>
      <c r="C109" s="68"/>
      <c r="D109" s="68"/>
      <c r="E109" s="68"/>
      <c r="F109" s="68"/>
      <c r="G109" s="68"/>
      <c r="H109" s="68"/>
      <c r="I109" s="68"/>
      <c r="J109" s="46"/>
      <c r="K109" s="46"/>
      <c r="L109" s="46"/>
      <c r="M109" s="46"/>
      <c r="N109" s="46"/>
      <c r="O109" s="46">
        <v>32348</v>
      </c>
      <c r="P109" s="47">
        <v>37527</v>
      </c>
      <c r="Q109" s="48">
        <v>40628</v>
      </c>
      <c r="R109" s="49">
        <v>40417</v>
      </c>
      <c r="S109" s="48">
        <v>45391</v>
      </c>
      <c r="T109" s="48">
        <v>49716</v>
      </c>
      <c r="U109" s="48">
        <v>54411</v>
      </c>
      <c r="V109" s="55" t="s">
        <v>191</v>
      </c>
      <c r="W109" s="51">
        <v>49734</v>
      </c>
      <c r="X109" s="51">
        <v>57863</v>
      </c>
      <c r="Y109" s="51">
        <v>59594</v>
      </c>
      <c r="Z109" s="51">
        <v>62548</v>
      </c>
      <c r="AA109" s="51">
        <v>63334</v>
      </c>
      <c r="AB109" s="51">
        <v>65863</v>
      </c>
      <c r="AC109" s="51">
        <v>58912</v>
      </c>
      <c r="AD109" s="51">
        <v>61265</v>
      </c>
      <c r="AE109" s="51">
        <v>62736</v>
      </c>
      <c r="AF109" s="55" t="s">
        <v>191</v>
      </c>
      <c r="AG109" s="51">
        <v>58511</v>
      </c>
      <c r="AH109" s="104">
        <v>56623</v>
      </c>
      <c r="AI109" s="51">
        <v>51615</v>
      </c>
      <c r="AJ109" s="265">
        <v>53688</v>
      </c>
      <c r="AK109" s="58"/>
      <c r="AL109" s="275"/>
      <c r="AM109" s="283"/>
      <c r="AN109" s="68"/>
      <c r="AO109" s="68"/>
      <c r="AP109" s="68"/>
      <c r="AQ109" s="68"/>
      <c r="AR109" s="284"/>
    </row>
    <row r="110" spans="1:44" s="24" customFormat="1" ht="15" customHeight="1">
      <c r="A110" s="72" t="s">
        <v>240</v>
      </c>
      <c r="B110" s="68"/>
      <c r="C110" s="68"/>
      <c r="D110" s="68"/>
      <c r="E110" s="68"/>
      <c r="F110" s="68"/>
      <c r="G110" s="68"/>
      <c r="H110" s="68"/>
      <c r="I110" s="68"/>
      <c r="J110" s="46"/>
      <c r="K110" s="46"/>
      <c r="L110" s="46"/>
      <c r="M110" s="46"/>
      <c r="N110" s="46"/>
      <c r="O110" s="46">
        <v>22787</v>
      </c>
      <c r="P110" s="47">
        <v>25886</v>
      </c>
      <c r="Q110" s="48">
        <v>37978</v>
      </c>
      <c r="R110" s="49">
        <v>33459</v>
      </c>
      <c r="S110" s="48">
        <v>40288</v>
      </c>
      <c r="T110" s="48">
        <v>40447</v>
      </c>
      <c r="U110" s="48">
        <v>43159</v>
      </c>
      <c r="V110" s="55" t="s">
        <v>192</v>
      </c>
      <c r="W110" s="51">
        <v>52888</v>
      </c>
      <c r="X110" s="51">
        <v>53923</v>
      </c>
      <c r="Y110" s="51">
        <v>59418</v>
      </c>
      <c r="Z110" s="51">
        <v>60621</v>
      </c>
      <c r="AA110" s="51">
        <v>63540</v>
      </c>
      <c r="AB110" s="51">
        <v>66626</v>
      </c>
      <c r="AC110" s="51">
        <v>68639</v>
      </c>
      <c r="AD110" s="51">
        <v>67023</v>
      </c>
      <c r="AE110" s="51">
        <v>68395</v>
      </c>
      <c r="AF110" s="55" t="s">
        <v>192</v>
      </c>
      <c r="AG110" s="51">
        <v>69541</v>
      </c>
      <c r="AH110" s="104">
        <v>68089</v>
      </c>
      <c r="AI110" s="51">
        <v>62751</v>
      </c>
      <c r="AJ110" s="265">
        <v>52946</v>
      </c>
      <c r="AK110" s="58"/>
      <c r="AL110" s="275"/>
      <c r="AM110" s="283"/>
      <c r="AN110" s="68"/>
      <c r="AO110" s="68"/>
      <c r="AP110" s="68"/>
      <c r="AQ110" s="68"/>
      <c r="AR110" s="284"/>
    </row>
    <row r="111" spans="1:44" s="24" customFormat="1" ht="15" customHeight="1">
      <c r="A111" s="72" t="s">
        <v>193</v>
      </c>
      <c r="B111" s="68"/>
      <c r="C111" s="68">
        <v>8750</v>
      </c>
      <c r="D111" s="68">
        <v>6981</v>
      </c>
      <c r="E111" s="68">
        <v>4692</v>
      </c>
      <c r="F111" s="68">
        <v>5260</v>
      </c>
      <c r="G111" s="68">
        <v>2711</v>
      </c>
      <c r="H111" s="68">
        <v>2400</v>
      </c>
      <c r="I111" s="68">
        <v>2130</v>
      </c>
      <c r="J111" s="46">
        <v>1699</v>
      </c>
      <c r="K111" s="46">
        <v>1634</v>
      </c>
      <c r="L111" s="46">
        <v>1647</v>
      </c>
      <c r="M111" s="46">
        <v>1843</v>
      </c>
      <c r="N111" s="46">
        <v>2875</v>
      </c>
      <c r="O111" s="46">
        <v>2513</v>
      </c>
      <c r="P111" s="47">
        <v>2453</v>
      </c>
      <c r="Q111" s="48">
        <v>2824</v>
      </c>
      <c r="R111" s="49">
        <v>3105</v>
      </c>
      <c r="S111" s="48">
        <v>3499</v>
      </c>
      <c r="T111" s="48">
        <v>3973</v>
      </c>
      <c r="U111" s="48">
        <v>4092</v>
      </c>
      <c r="V111" s="55" t="s">
        <v>193</v>
      </c>
      <c r="W111" s="51">
        <v>4577</v>
      </c>
      <c r="X111" s="51">
        <v>5199</v>
      </c>
      <c r="Y111" s="51">
        <v>5630</v>
      </c>
      <c r="Z111" s="51">
        <v>5703</v>
      </c>
      <c r="AA111" s="51">
        <v>5620</v>
      </c>
      <c r="AB111" s="51">
        <v>5368</v>
      </c>
      <c r="AC111" s="51">
        <v>5307</v>
      </c>
      <c r="AD111" s="51">
        <v>5421</v>
      </c>
      <c r="AE111" s="51">
        <v>6059</v>
      </c>
      <c r="AF111" s="55" t="s">
        <v>193</v>
      </c>
      <c r="AG111" s="51">
        <v>6153</v>
      </c>
      <c r="AH111" s="104">
        <v>6494</v>
      </c>
      <c r="AI111" s="51">
        <v>5668</v>
      </c>
      <c r="AJ111" s="265">
        <v>5454</v>
      </c>
      <c r="AK111" s="58"/>
      <c r="AL111" s="275"/>
      <c r="AM111" s="283"/>
      <c r="AN111" s="68"/>
      <c r="AO111" s="68"/>
      <c r="AP111" s="68"/>
      <c r="AQ111" s="68"/>
      <c r="AR111" s="284"/>
    </row>
    <row r="112" spans="1:44" s="24" customFormat="1" ht="15" customHeight="1">
      <c r="A112" s="72" t="s">
        <v>194</v>
      </c>
      <c r="B112" s="68"/>
      <c r="C112" s="68">
        <v>189798</v>
      </c>
      <c r="D112" s="68">
        <v>115049</v>
      </c>
      <c r="E112" s="68">
        <v>96276</v>
      </c>
      <c r="F112" s="68">
        <v>75767</v>
      </c>
      <c r="G112" s="68">
        <v>65416</v>
      </c>
      <c r="H112" s="68">
        <v>34247</v>
      </c>
      <c r="I112" s="68">
        <v>30537</v>
      </c>
      <c r="J112" s="46">
        <v>23862</v>
      </c>
      <c r="K112" s="46">
        <v>21514</v>
      </c>
      <c r="L112" s="46">
        <v>19961</v>
      </c>
      <c r="M112" s="46">
        <v>22140</v>
      </c>
      <c r="N112" s="46">
        <v>18644</v>
      </c>
      <c r="O112" s="46">
        <v>26685</v>
      </c>
      <c r="P112" s="47">
        <v>26058</v>
      </c>
      <c r="Q112" s="48">
        <v>33239</v>
      </c>
      <c r="R112" s="49">
        <v>52766</v>
      </c>
      <c r="S112" s="48">
        <v>57997</v>
      </c>
      <c r="T112" s="48">
        <v>65361</v>
      </c>
      <c r="U112" s="48">
        <v>61826</v>
      </c>
      <c r="V112" s="55" t="s">
        <v>194</v>
      </c>
      <c r="W112" s="51">
        <v>67149</v>
      </c>
      <c r="X112" s="51">
        <v>66590</v>
      </c>
      <c r="Y112" s="51">
        <v>66638</v>
      </c>
      <c r="Z112" s="51">
        <v>63935</v>
      </c>
      <c r="AA112" s="51">
        <v>64246</v>
      </c>
      <c r="AB112" s="51">
        <v>65407</v>
      </c>
      <c r="AC112" s="51">
        <v>58738</v>
      </c>
      <c r="AD112" s="51">
        <v>58091</v>
      </c>
      <c r="AE112" s="51">
        <v>56323</v>
      </c>
      <c r="AF112" s="55" t="s">
        <v>194</v>
      </c>
      <c r="AG112" s="51">
        <v>55135</v>
      </c>
      <c r="AH112" s="104">
        <v>49884</v>
      </c>
      <c r="AI112" s="51">
        <v>42759</v>
      </c>
      <c r="AJ112" s="265">
        <v>43656</v>
      </c>
      <c r="AK112" s="58"/>
      <c r="AL112" s="275"/>
      <c r="AM112" s="283"/>
      <c r="AN112" s="68"/>
      <c r="AO112" s="68"/>
      <c r="AP112" s="68"/>
      <c r="AQ112" s="68"/>
      <c r="AR112" s="284"/>
    </row>
    <row r="113" spans="1:44" s="24" customFormat="1" ht="15" customHeight="1">
      <c r="A113" s="71" t="s">
        <v>195</v>
      </c>
      <c r="B113" s="68"/>
      <c r="C113" s="67">
        <f t="shared" ref="C113:O113" si="18">C116+C114</f>
        <v>44535</v>
      </c>
      <c r="D113" s="67">
        <f t="shared" si="18"/>
        <v>42668</v>
      </c>
      <c r="E113" s="67">
        <f t="shared" si="18"/>
        <v>44544</v>
      </c>
      <c r="F113" s="67">
        <f t="shared" si="18"/>
        <v>44954</v>
      </c>
      <c r="G113" s="67">
        <f t="shared" si="18"/>
        <v>44993</v>
      </c>
      <c r="H113" s="67">
        <f t="shared" si="18"/>
        <v>42385</v>
      </c>
      <c r="I113" s="67">
        <f t="shared" si="18"/>
        <v>38241</v>
      </c>
      <c r="J113" s="59">
        <f t="shared" si="18"/>
        <v>34861</v>
      </c>
      <c r="K113" s="59">
        <f t="shared" si="18"/>
        <v>33900</v>
      </c>
      <c r="L113" s="59">
        <f t="shared" si="18"/>
        <v>31988</v>
      </c>
      <c r="M113" s="59">
        <f t="shared" si="18"/>
        <v>28477</v>
      </c>
      <c r="N113" s="59">
        <f t="shared" si="18"/>
        <v>13574</v>
      </c>
      <c r="O113" s="59">
        <f t="shared" si="18"/>
        <v>12779</v>
      </c>
      <c r="P113" s="40">
        <v>11912</v>
      </c>
      <c r="Q113" s="41">
        <v>12623</v>
      </c>
      <c r="R113" s="42">
        <v>14402</v>
      </c>
      <c r="S113" s="41">
        <v>16222</v>
      </c>
      <c r="T113" s="41">
        <v>16627</v>
      </c>
      <c r="U113" s="41">
        <v>16674</v>
      </c>
      <c r="V113" s="43" t="s">
        <v>195</v>
      </c>
      <c r="W113" s="44">
        <v>21709</v>
      </c>
      <c r="X113" s="44">
        <v>23263</v>
      </c>
      <c r="Y113" s="44">
        <v>23620</v>
      </c>
      <c r="Z113" s="44">
        <v>24042</v>
      </c>
      <c r="AA113" s="44">
        <v>24348</v>
      </c>
      <c r="AB113" s="44">
        <v>26765</v>
      </c>
      <c r="AC113" s="44">
        <v>26548</v>
      </c>
      <c r="AD113" s="44">
        <v>28174</v>
      </c>
      <c r="AE113" s="44">
        <v>30316</v>
      </c>
      <c r="AF113" s="43" t="s">
        <v>195</v>
      </c>
      <c r="AG113" s="44">
        <v>29210</v>
      </c>
      <c r="AH113" s="105">
        <v>28919</v>
      </c>
      <c r="AI113" s="44">
        <v>25409</v>
      </c>
      <c r="AJ113" s="272">
        <v>24607</v>
      </c>
      <c r="AK113" s="67">
        <v>28757</v>
      </c>
      <c r="AL113" s="286">
        <v>27577</v>
      </c>
      <c r="AM113" s="285">
        <v>29000</v>
      </c>
      <c r="AN113" s="67">
        <v>29000</v>
      </c>
      <c r="AO113" s="67">
        <v>29000</v>
      </c>
      <c r="AP113" s="67">
        <v>29000</v>
      </c>
      <c r="AQ113" s="67">
        <v>29000</v>
      </c>
      <c r="AR113" s="286">
        <v>29000</v>
      </c>
    </row>
    <row r="114" spans="1:44" s="24" customFormat="1" ht="15" customHeight="1">
      <c r="A114" s="72" t="s">
        <v>241</v>
      </c>
      <c r="B114" s="68"/>
      <c r="C114" s="68">
        <v>29690</v>
      </c>
      <c r="D114" s="68">
        <v>30358</v>
      </c>
      <c r="E114" s="68">
        <v>30199</v>
      </c>
      <c r="F114" s="68">
        <v>30700</v>
      </c>
      <c r="G114" s="68">
        <v>30108</v>
      </c>
      <c r="H114" s="68">
        <v>34939</v>
      </c>
      <c r="I114" s="68">
        <v>31565</v>
      </c>
      <c r="J114" s="46">
        <v>29814</v>
      </c>
      <c r="K114" s="46">
        <v>29142</v>
      </c>
      <c r="L114" s="46">
        <v>27989</v>
      </c>
      <c r="M114" s="46">
        <v>24764</v>
      </c>
      <c r="N114" s="46">
        <v>12181</v>
      </c>
      <c r="O114" s="46">
        <v>7998</v>
      </c>
      <c r="P114" s="47">
        <v>8012</v>
      </c>
      <c r="Q114" s="48">
        <v>8256</v>
      </c>
      <c r="R114" s="49">
        <v>8771</v>
      </c>
      <c r="S114" s="48">
        <v>9292</v>
      </c>
      <c r="T114" s="48">
        <v>10401</v>
      </c>
      <c r="U114" s="48">
        <v>11065</v>
      </c>
      <c r="V114" s="55" t="s">
        <v>225</v>
      </c>
      <c r="W114" s="51">
        <v>13609</v>
      </c>
      <c r="X114" s="51">
        <v>14028</v>
      </c>
      <c r="Y114" s="51">
        <v>15030</v>
      </c>
      <c r="Z114" s="51">
        <v>15063</v>
      </c>
      <c r="AA114" s="51">
        <v>15301</v>
      </c>
      <c r="AB114" s="51">
        <v>16660</v>
      </c>
      <c r="AC114" s="51">
        <v>16731</v>
      </c>
      <c r="AD114" s="51">
        <v>17365</v>
      </c>
      <c r="AE114" s="51">
        <v>19699</v>
      </c>
      <c r="AF114" s="55" t="s">
        <v>196</v>
      </c>
      <c r="AG114" s="51">
        <v>19219</v>
      </c>
      <c r="AH114" s="104">
        <v>18955</v>
      </c>
      <c r="AI114" s="51">
        <v>17137</v>
      </c>
      <c r="AJ114" s="265">
        <v>16661</v>
      </c>
      <c r="AK114" s="68"/>
      <c r="AL114" s="284"/>
      <c r="AM114" s="283"/>
      <c r="AN114" s="68"/>
      <c r="AO114" s="68"/>
      <c r="AP114" s="68"/>
      <c r="AQ114" s="68"/>
      <c r="AR114" s="284"/>
    </row>
    <row r="115" spans="1:44" s="24" customFormat="1" ht="15" customHeight="1">
      <c r="A115" s="72" t="s">
        <v>242</v>
      </c>
      <c r="B115" s="68"/>
      <c r="C115" s="68"/>
      <c r="D115" s="68"/>
      <c r="E115" s="68"/>
      <c r="F115" s="68"/>
      <c r="G115" s="68"/>
      <c r="H115" s="68"/>
      <c r="I115" s="68"/>
      <c r="J115" s="46"/>
      <c r="K115" s="46"/>
      <c r="L115" s="46"/>
      <c r="M115" s="46"/>
      <c r="N115" s="46"/>
      <c r="O115" s="46">
        <v>1318</v>
      </c>
      <c r="P115" s="47">
        <v>1441</v>
      </c>
      <c r="Q115" s="48">
        <v>1201</v>
      </c>
      <c r="R115" s="49">
        <v>1215</v>
      </c>
      <c r="S115" s="48">
        <v>1391</v>
      </c>
      <c r="T115" s="48">
        <v>1522</v>
      </c>
      <c r="U115" s="48">
        <v>1320</v>
      </c>
      <c r="V115" s="55" t="s">
        <v>226</v>
      </c>
      <c r="W115" s="51">
        <v>2073</v>
      </c>
      <c r="X115" s="51">
        <v>2138</v>
      </c>
      <c r="Y115" s="51">
        <v>3433</v>
      </c>
      <c r="Z115" s="51">
        <v>2864</v>
      </c>
      <c r="AA115" s="51">
        <v>2384</v>
      </c>
      <c r="AB115" s="51">
        <v>2438</v>
      </c>
      <c r="AC115" s="51">
        <v>2240</v>
      </c>
      <c r="AD115" s="51">
        <v>1978</v>
      </c>
      <c r="AE115" s="51">
        <v>2553</v>
      </c>
      <c r="AF115" s="55" t="s">
        <v>197</v>
      </c>
      <c r="AG115" s="51">
        <v>2331</v>
      </c>
      <c r="AH115" s="104">
        <v>2469</v>
      </c>
      <c r="AI115" s="51">
        <v>1665</v>
      </c>
      <c r="AJ115" s="265">
        <v>1504</v>
      </c>
      <c r="AK115" s="68"/>
      <c r="AL115" s="284"/>
      <c r="AM115" s="283"/>
      <c r="AN115" s="68"/>
      <c r="AO115" s="68"/>
      <c r="AP115" s="68"/>
      <c r="AQ115" s="68"/>
      <c r="AR115" s="284"/>
    </row>
    <row r="116" spans="1:44" s="24" customFormat="1" ht="15" customHeight="1">
      <c r="A116" s="72" t="s">
        <v>198</v>
      </c>
      <c r="B116" s="68"/>
      <c r="C116" s="68">
        <v>14845</v>
      </c>
      <c r="D116" s="68">
        <v>12310</v>
      </c>
      <c r="E116" s="68">
        <v>14345</v>
      </c>
      <c r="F116" s="68">
        <v>14254</v>
      </c>
      <c r="G116" s="68">
        <v>14885</v>
      </c>
      <c r="H116" s="68">
        <v>7446</v>
      </c>
      <c r="I116" s="68">
        <v>6676</v>
      </c>
      <c r="J116" s="46">
        <v>5047</v>
      </c>
      <c r="K116" s="46">
        <v>4758</v>
      </c>
      <c r="L116" s="46">
        <v>3999</v>
      </c>
      <c r="M116" s="46">
        <v>3713</v>
      </c>
      <c r="N116" s="46">
        <v>1393</v>
      </c>
      <c r="O116" s="46">
        <v>4781</v>
      </c>
      <c r="P116" s="47">
        <v>3900</v>
      </c>
      <c r="Q116" s="48">
        <v>4367</v>
      </c>
      <c r="R116" s="49">
        <v>5631</v>
      </c>
      <c r="S116" s="48">
        <v>6930</v>
      </c>
      <c r="T116" s="48">
        <v>6226</v>
      </c>
      <c r="U116" s="48">
        <v>5609</v>
      </c>
      <c r="V116" s="55" t="s">
        <v>198</v>
      </c>
      <c r="W116" s="51">
        <v>8100</v>
      </c>
      <c r="X116" s="51">
        <v>9235</v>
      </c>
      <c r="Y116" s="51">
        <v>8590</v>
      </c>
      <c r="Z116" s="51">
        <v>8979</v>
      </c>
      <c r="AA116" s="51">
        <v>9047</v>
      </c>
      <c r="AB116" s="51">
        <v>10105</v>
      </c>
      <c r="AC116" s="51">
        <v>9817</v>
      </c>
      <c r="AD116" s="51">
        <v>10809</v>
      </c>
      <c r="AE116" s="51">
        <v>10617</v>
      </c>
      <c r="AF116" s="55" t="s">
        <v>198</v>
      </c>
      <c r="AG116" s="51">
        <v>9991</v>
      </c>
      <c r="AH116" s="104">
        <v>9964</v>
      </c>
      <c r="AI116" s="51">
        <v>8272</v>
      </c>
      <c r="AJ116" s="265">
        <v>7946</v>
      </c>
      <c r="AK116" s="68"/>
      <c r="AL116" s="284"/>
      <c r="AM116" s="283"/>
      <c r="AN116" s="68"/>
      <c r="AO116" s="68"/>
      <c r="AP116" s="68"/>
      <c r="AQ116" s="68"/>
      <c r="AR116" s="284"/>
    </row>
    <row r="117" spans="1:44" s="24" customFormat="1" ht="15" customHeight="1">
      <c r="A117" s="71" t="s">
        <v>199</v>
      </c>
      <c r="B117" s="68"/>
      <c r="C117" s="68">
        <f t="shared" ref="C117:O117" si="19">C119+C120+C122+C123+C124</f>
        <v>24392</v>
      </c>
      <c r="D117" s="68">
        <f t="shared" si="19"/>
        <v>21370</v>
      </c>
      <c r="E117" s="68">
        <f t="shared" si="19"/>
        <v>18792</v>
      </c>
      <c r="F117" s="68">
        <f t="shared" si="19"/>
        <v>18131</v>
      </c>
      <c r="G117" s="68">
        <f t="shared" si="19"/>
        <v>18039</v>
      </c>
      <c r="H117" s="68">
        <f t="shared" si="19"/>
        <v>19175</v>
      </c>
      <c r="I117" s="68">
        <f t="shared" si="19"/>
        <v>19059</v>
      </c>
      <c r="J117" s="46">
        <f t="shared" si="19"/>
        <v>20718</v>
      </c>
      <c r="K117" s="46">
        <f t="shared" si="19"/>
        <v>22675</v>
      </c>
      <c r="L117" s="46">
        <f t="shared" si="19"/>
        <v>23835</v>
      </c>
      <c r="M117" s="46">
        <f t="shared" si="19"/>
        <v>25795</v>
      </c>
      <c r="N117" s="46">
        <f t="shared" si="19"/>
        <v>20891</v>
      </c>
      <c r="O117" s="46">
        <f t="shared" si="19"/>
        <v>20140</v>
      </c>
      <c r="P117" s="40">
        <v>20371</v>
      </c>
      <c r="Q117" s="41">
        <v>20561</v>
      </c>
      <c r="R117" s="42">
        <v>22883</v>
      </c>
      <c r="S117" s="41">
        <v>24009</v>
      </c>
      <c r="T117" s="41">
        <v>27274</v>
      </c>
      <c r="U117" s="41">
        <v>28030</v>
      </c>
      <c r="V117" s="43" t="s">
        <v>199</v>
      </c>
      <c r="W117" s="44">
        <v>29887</v>
      </c>
      <c r="X117" s="44">
        <v>31068</v>
      </c>
      <c r="Y117" s="44">
        <v>33175</v>
      </c>
      <c r="Z117" s="44">
        <v>34281</v>
      </c>
      <c r="AA117" s="44">
        <v>32925</v>
      </c>
      <c r="AB117" s="44">
        <v>33716</v>
      </c>
      <c r="AC117" s="44">
        <v>32133</v>
      </c>
      <c r="AD117" s="44">
        <v>34548</v>
      </c>
      <c r="AE117" s="44">
        <v>35181</v>
      </c>
      <c r="AF117" s="43" t="s">
        <v>199</v>
      </c>
      <c r="AG117" s="44">
        <v>36908</v>
      </c>
      <c r="AH117" s="105">
        <v>38087</v>
      </c>
      <c r="AI117" s="44">
        <v>33213</v>
      </c>
      <c r="AJ117" s="272">
        <v>37087</v>
      </c>
      <c r="AK117" s="67">
        <v>37087</v>
      </c>
      <c r="AL117" s="286">
        <v>37087</v>
      </c>
      <c r="AM117" s="285">
        <v>37000</v>
      </c>
      <c r="AN117" s="67">
        <v>37000</v>
      </c>
      <c r="AO117" s="67">
        <v>37000</v>
      </c>
      <c r="AP117" s="67">
        <v>37000</v>
      </c>
      <c r="AQ117" s="67">
        <v>37000</v>
      </c>
      <c r="AR117" s="286">
        <v>37000</v>
      </c>
    </row>
    <row r="118" spans="1:44" s="24" customFormat="1" ht="15" customHeight="1">
      <c r="A118" s="72" t="s">
        <v>243</v>
      </c>
      <c r="B118" s="68"/>
      <c r="C118" s="68"/>
      <c r="D118" s="68"/>
      <c r="E118" s="68"/>
      <c r="F118" s="68"/>
      <c r="G118" s="68"/>
      <c r="H118" s="68"/>
      <c r="I118" s="68"/>
      <c r="J118" s="46"/>
      <c r="K118" s="46"/>
      <c r="L118" s="46"/>
      <c r="M118" s="46"/>
      <c r="N118" s="46"/>
      <c r="O118" s="46"/>
      <c r="P118" s="47">
        <v>5202</v>
      </c>
      <c r="Q118" s="48">
        <v>5263</v>
      </c>
      <c r="R118" s="49">
        <v>5640</v>
      </c>
      <c r="S118" s="48">
        <v>5736</v>
      </c>
      <c r="T118" s="48">
        <v>6082</v>
      </c>
      <c r="U118" s="48">
        <v>6167</v>
      </c>
      <c r="V118" s="55" t="s">
        <v>227</v>
      </c>
      <c r="W118" s="51">
        <v>6234</v>
      </c>
      <c r="X118" s="51">
        <v>6682</v>
      </c>
      <c r="Y118" s="51">
        <v>6204</v>
      </c>
      <c r="Z118" s="51">
        <v>5859</v>
      </c>
      <c r="AA118" s="51">
        <v>5228</v>
      </c>
      <c r="AB118" s="51">
        <v>5265</v>
      </c>
      <c r="AC118" s="51">
        <v>4454</v>
      </c>
      <c r="AD118" s="51">
        <v>4248</v>
      </c>
      <c r="AE118" s="51">
        <v>4368</v>
      </c>
      <c r="AF118" s="55" t="s">
        <v>200</v>
      </c>
      <c r="AG118" s="51">
        <v>4944</v>
      </c>
      <c r="AH118" s="104">
        <v>5126</v>
      </c>
      <c r="AI118" s="51">
        <v>4560</v>
      </c>
      <c r="AJ118" s="265">
        <v>4942</v>
      </c>
      <c r="AK118" s="58"/>
      <c r="AL118" s="275"/>
      <c r="AM118" s="283"/>
      <c r="AN118" s="68"/>
      <c r="AO118" s="68"/>
      <c r="AP118" s="68"/>
      <c r="AQ118" s="68"/>
      <c r="AR118" s="284"/>
    </row>
    <row r="119" spans="1:44" s="24" customFormat="1" ht="15" customHeight="1">
      <c r="A119" s="72" t="s">
        <v>244</v>
      </c>
      <c r="B119" s="68"/>
      <c r="C119" s="68">
        <v>3046</v>
      </c>
      <c r="D119" s="68">
        <v>2252</v>
      </c>
      <c r="E119" s="68">
        <v>2121</v>
      </c>
      <c r="F119" s="68">
        <v>2008</v>
      </c>
      <c r="G119" s="68">
        <v>2104</v>
      </c>
      <c r="H119" s="68">
        <v>2172</v>
      </c>
      <c r="I119" s="68">
        <v>2219</v>
      </c>
      <c r="J119" s="46">
        <v>2584</v>
      </c>
      <c r="K119" s="46">
        <v>2878</v>
      </c>
      <c r="L119" s="46">
        <v>2905</v>
      </c>
      <c r="M119" s="46">
        <v>3013</v>
      </c>
      <c r="N119" s="46">
        <v>1747</v>
      </c>
      <c r="O119" s="46">
        <v>1549</v>
      </c>
      <c r="P119" s="47">
        <v>1854</v>
      </c>
      <c r="Q119" s="48">
        <v>1762</v>
      </c>
      <c r="R119" s="49">
        <v>1650</v>
      </c>
      <c r="S119" s="48">
        <v>1764</v>
      </c>
      <c r="T119" s="48">
        <v>2029</v>
      </c>
      <c r="U119" s="48">
        <v>1908</v>
      </c>
      <c r="V119" s="55" t="s">
        <v>228</v>
      </c>
      <c r="W119" s="51">
        <v>1943</v>
      </c>
      <c r="X119" s="51">
        <v>2063</v>
      </c>
      <c r="Y119" s="51">
        <v>1915</v>
      </c>
      <c r="Z119" s="51">
        <v>1788</v>
      </c>
      <c r="AA119" s="51">
        <v>1487</v>
      </c>
      <c r="AB119" s="51">
        <v>1594</v>
      </c>
      <c r="AC119" s="51">
        <v>1404</v>
      </c>
      <c r="AD119" s="51">
        <v>1295</v>
      </c>
      <c r="AE119" s="51">
        <v>1445</v>
      </c>
      <c r="AF119" s="55" t="s">
        <v>201</v>
      </c>
      <c r="AG119" s="51">
        <v>1532</v>
      </c>
      <c r="AH119" s="104">
        <v>1682</v>
      </c>
      <c r="AI119" s="51">
        <v>1399</v>
      </c>
      <c r="AJ119" s="265">
        <v>1626</v>
      </c>
      <c r="AK119" s="58"/>
      <c r="AL119" s="275"/>
      <c r="AM119" s="283"/>
      <c r="AN119" s="68"/>
      <c r="AO119" s="68"/>
      <c r="AP119" s="68"/>
      <c r="AQ119" s="68"/>
      <c r="AR119" s="284"/>
    </row>
    <row r="120" spans="1:44" s="24" customFormat="1" ht="15" customHeight="1">
      <c r="A120" s="72" t="s">
        <v>229</v>
      </c>
      <c r="B120" s="68"/>
      <c r="C120" s="68">
        <v>5151</v>
      </c>
      <c r="D120" s="68">
        <v>4484</v>
      </c>
      <c r="E120" s="68">
        <v>4068</v>
      </c>
      <c r="F120" s="68">
        <v>3999</v>
      </c>
      <c r="G120" s="68">
        <v>4169</v>
      </c>
      <c r="H120" s="68">
        <v>4196</v>
      </c>
      <c r="I120" s="68">
        <v>4117</v>
      </c>
      <c r="J120" s="46">
        <v>4634</v>
      </c>
      <c r="K120" s="46">
        <v>5035</v>
      </c>
      <c r="L120" s="46">
        <v>5419</v>
      </c>
      <c r="M120" s="46">
        <v>5810</v>
      </c>
      <c r="N120" s="46">
        <v>3563</v>
      </c>
      <c r="O120" s="46">
        <v>3524</v>
      </c>
      <c r="P120" s="47">
        <v>3348</v>
      </c>
      <c r="Q120" s="48">
        <v>3501</v>
      </c>
      <c r="R120" s="49">
        <v>3990</v>
      </c>
      <c r="S120" s="48">
        <v>3972</v>
      </c>
      <c r="T120" s="48">
        <v>4053</v>
      </c>
      <c r="U120" s="48">
        <v>4259</v>
      </c>
      <c r="V120" s="55" t="s">
        <v>229</v>
      </c>
      <c r="W120" s="51">
        <v>4291</v>
      </c>
      <c r="X120" s="51">
        <v>4619</v>
      </c>
      <c r="Y120" s="51">
        <v>4289</v>
      </c>
      <c r="Z120" s="51">
        <v>4071</v>
      </c>
      <c r="AA120" s="51">
        <v>3741</v>
      </c>
      <c r="AB120" s="51">
        <v>3671</v>
      </c>
      <c r="AC120" s="51">
        <v>3050</v>
      </c>
      <c r="AD120" s="51">
        <v>2953</v>
      </c>
      <c r="AE120" s="51">
        <v>2923</v>
      </c>
      <c r="AF120" s="55" t="s">
        <v>202</v>
      </c>
      <c r="AG120" s="51">
        <v>3412</v>
      </c>
      <c r="AH120" s="104">
        <v>3444</v>
      </c>
      <c r="AI120" s="51">
        <v>3161</v>
      </c>
      <c r="AJ120" s="265">
        <v>3316</v>
      </c>
      <c r="AK120" s="58"/>
      <c r="AL120" s="275"/>
      <c r="AM120" s="283"/>
      <c r="AN120" s="68"/>
      <c r="AO120" s="68"/>
      <c r="AP120" s="68"/>
      <c r="AQ120" s="68"/>
      <c r="AR120" s="284"/>
    </row>
    <row r="121" spans="1:44" s="24" customFormat="1" ht="15" customHeight="1">
      <c r="A121" s="72" t="s">
        <v>230</v>
      </c>
      <c r="B121" s="68"/>
      <c r="C121" s="68"/>
      <c r="D121" s="68"/>
      <c r="E121" s="68"/>
      <c r="F121" s="68"/>
      <c r="G121" s="68"/>
      <c r="H121" s="68"/>
      <c r="I121" s="68"/>
      <c r="J121" s="46"/>
      <c r="K121" s="46"/>
      <c r="L121" s="46"/>
      <c r="M121" s="46"/>
      <c r="N121" s="46"/>
      <c r="O121" s="46"/>
      <c r="P121" s="47">
        <v>15169</v>
      </c>
      <c r="Q121" s="48">
        <v>15298</v>
      </c>
      <c r="R121" s="49">
        <v>17243</v>
      </c>
      <c r="S121" s="48">
        <v>18273</v>
      </c>
      <c r="T121" s="48">
        <v>21192</v>
      </c>
      <c r="U121" s="48">
        <v>21863</v>
      </c>
      <c r="V121" s="55" t="s">
        <v>230</v>
      </c>
      <c r="W121" s="51">
        <v>23653</v>
      </c>
      <c r="X121" s="51">
        <v>24386</v>
      </c>
      <c r="Y121" s="51">
        <v>26971</v>
      </c>
      <c r="Z121" s="51">
        <v>28422</v>
      </c>
      <c r="AA121" s="51">
        <v>27697</v>
      </c>
      <c r="AB121" s="51">
        <v>28451</v>
      </c>
      <c r="AC121" s="51">
        <v>27679</v>
      </c>
      <c r="AD121" s="51">
        <v>30300</v>
      </c>
      <c r="AE121" s="51">
        <v>30813</v>
      </c>
      <c r="AF121" s="55" t="s">
        <v>203</v>
      </c>
      <c r="AG121" s="51">
        <v>31964</v>
      </c>
      <c r="AH121" s="104">
        <v>32961</v>
      </c>
      <c r="AI121" s="51">
        <v>28653</v>
      </c>
      <c r="AJ121" s="265">
        <v>32145</v>
      </c>
      <c r="AK121" s="58"/>
      <c r="AL121" s="275"/>
      <c r="AM121" s="283"/>
      <c r="AN121" s="68"/>
      <c r="AO121" s="68"/>
      <c r="AP121" s="68"/>
      <c r="AQ121" s="68"/>
      <c r="AR121" s="284"/>
    </row>
    <row r="122" spans="1:44" s="24" customFormat="1" ht="15" customHeight="1">
      <c r="A122" s="72" t="s">
        <v>245</v>
      </c>
      <c r="B122" s="68"/>
      <c r="C122" s="68">
        <v>1738</v>
      </c>
      <c r="D122" s="68">
        <v>1559</v>
      </c>
      <c r="E122" s="68">
        <v>1549</v>
      </c>
      <c r="F122" s="68">
        <v>1589</v>
      </c>
      <c r="G122" s="68">
        <v>1559</v>
      </c>
      <c r="H122" s="68">
        <v>1791</v>
      </c>
      <c r="I122" s="68">
        <v>1857</v>
      </c>
      <c r="J122" s="46">
        <v>1917</v>
      </c>
      <c r="K122" s="46">
        <v>1955</v>
      </c>
      <c r="L122" s="46">
        <v>2004</v>
      </c>
      <c r="M122" s="46">
        <v>2291</v>
      </c>
      <c r="N122" s="46">
        <v>2001</v>
      </c>
      <c r="O122" s="46">
        <v>1682</v>
      </c>
      <c r="P122" s="47">
        <v>1632</v>
      </c>
      <c r="Q122" s="48">
        <v>1747</v>
      </c>
      <c r="R122" s="49">
        <v>1907</v>
      </c>
      <c r="S122" s="48">
        <v>1827</v>
      </c>
      <c r="T122" s="48">
        <v>2080</v>
      </c>
      <c r="U122" s="48">
        <v>2155</v>
      </c>
      <c r="V122" s="55" t="s">
        <v>204</v>
      </c>
      <c r="W122" s="51">
        <v>2317</v>
      </c>
      <c r="X122" s="51">
        <v>2347</v>
      </c>
      <c r="Y122" s="51">
        <v>2690</v>
      </c>
      <c r="Z122" s="51">
        <v>2745</v>
      </c>
      <c r="AA122" s="51">
        <v>2114</v>
      </c>
      <c r="AB122" s="51">
        <v>2307</v>
      </c>
      <c r="AC122" s="51">
        <v>2060</v>
      </c>
      <c r="AD122" s="51">
        <v>2099</v>
      </c>
      <c r="AE122" s="51">
        <v>2402</v>
      </c>
      <c r="AF122" s="55" t="s">
        <v>204</v>
      </c>
      <c r="AG122" s="51">
        <v>2250</v>
      </c>
      <c r="AH122" s="104">
        <v>2212</v>
      </c>
      <c r="AI122" s="51">
        <v>2072</v>
      </c>
      <c r="AJ122" s="265">
        <v>2066</v>
      </c>
      <c r="AK122" s="58"/>
      <c r="AL122" s="275"/>
      <c r="AM122" s="283"/>
      <c r="AN122" s="68"/>
      <c r="AO122" s="68"/>
      <c r="AP122" s="68"/>
      <c r="AQ122" s="68"/>
      <c r="AR122" s="284"/>
    </row>
    <row r="123" spans="1:44" s="24" customFormat="1" ht="15" customHeight="1">
      <c r="A123" s="72" t="s">
        <v>205</v>
      </c>
      <c r="B123" s="68"/>
      <c r="C123" s="68">
        <v>9295</v>
      </c>
      <c r="D123" s="68">
        <v>8469</v>
      </c>
      <c r="E123" s="68">
        <v>7105</v>
      </c>
      <c r="F123" s="68">
        <v>6738</v>
      </c>
      <c r="G123" s="68">
        <v>6445</v>
      </c>
      <c r="H123" s="68">
        <v>6912</v>
      </c>
      <c r="I123" s="68">
        <v>7029</v>
      </c>
      <c r="J123" s="46">
        <v>7515</v>
      </c>
      <c r="K123" s="46">
        <v>8150</v>
      </c>
      <c r="L123" s="46">
        <v>8649</v>
      </c>
      <c r="M123" s="46">
        <v>9443</v>
      </c>
      <c r="N123" s="46">
        <v>9162</v>
      </c>
      <c r="O123" s="46">
        <v>9293</v>
      </c>
      <c r="P123" s="47">
        <v>8968</v>
      </c>
      <c r="Q123" s="48">
        <v>9303</v>
      </c>
      <c r="R123" s="49">
        <v>10015</v>
      </c>
      <c r="S123" s="48">
        <v>10981</v>
      </c>
      <c r="T123" s="48">
        <v>12478</v>
      </c>
      <c r="U123" s="48">
        <v>12944</v>
      </c>
      <c r="V123" s="55" t="s">
        <v>205</v>
      </c>
      <c r="W123" s="51">
        <v>13924</v>
      </c>
      <c r="X123" s="51">
        <v>14080</v>
      </c>
      <c r="Y123" s="51">
        <v>15240</v>
      </c>
      <c r="Z123" s="51">
        <v>15904</v>
      </c>
      <c r="AA123" s="51">
        <v>15697</v>
      </c>
      <c r="AB123" s="51">
        <v>16214</v>
      </c>
      <c r="AC123" s="51">
        <v>15676</v>
      </c>
      <c r="AD123" s="51">
        <v>17332</v>
      </c>
      <c r="AE123" s="51">
        <v>17338</v>
      </c>
      <c r="AF123" s="55" t="s">
        <v>205</v>
      </c>
      <c r="AG123" s="51">
        <v>18171</v>
      </c>
      <c r="AH123" s="104">
        <v>18726</v>
      </c>
      <c r="AI123" s="51">
        <v>15958</v>
      </c>
      <c r="AJ123" s="265">
        <v>18436</v>
      </c>
      <c r="AK123" s="58"/>
      <c r="AL123" s="275"/>
      <c r="AM123" s="283"/>
      <c r="AN123" s="68"/>
      <c r="AO123" s="68"/>
      <c r="AP123" s="68"/>
      <c r="AQ123" s="68"/>
      <c r="AR123" s="284"/>
    </row>
    <row r="124" spans="1:44" s="24" customFormat="1" ht="15" customHeight="1">
      <c r="A124" s="72" t="s">
        <v>206</v>
      </c>
      <c r="B124" s="68"/>
      <c r="C124" s="68">
        <v>5162</v>
      </c>
      <c r="D124" s="68">
        <v>4606</v>
      </c>
      <c r="E124" s="68">
        <v>3949</v>
      </c>
      <c r="F124" s="68">
        <v>3797</v>
      </c>
      <c r="G124" s="68">
        <v>3762</v>
      </c>
      <c r="H124" s="68">
        <v>4104</v>
      </c>
      <c r="I124" s="68">
        <v>3837</v>
      </c>
      <c r="J124" s="46">
        <v>4068</v>
      </c>
      <c r="K124" s="46">
        <v>4657</v>
      </c>
      <c r="L124" s="46">
        <v>4858</v>
      </c>
      <c r="M124" s="46">
        <v>5238</v>
      </c>
      <c r="N124" s="46">
        <v>4418</v>
      </c>
      <c r="O124" s="46">
        <v>4092</v>
      </c>
      <c r="P124" s="47">
        <v>4569</v>
      </c>
      <c r="Q124" s="48">
        <v>4248</v>
      </c>
      <c r="R124" s="49">
        <v>5321</v>
      </c>
      <c r="S124" s="48">
        <v>5465</v>
      </c>
      <c r="T124" s="48">
        <v>6634</v>
      </c>
      <c r="U124" s="48">
        <v>6764</v>
      </c>
      <c r="V124" s="55" t="s">
        <v>206</v>
      </c>
      <c r="W124" s="51">
        <v>7412</v>
      </c>
      <c r="X124" s="51">
        <v>7959</v>
      </c>
      <c r="Y124" s="51">
        <v>9041</v>
      </c>
      <c r="Z124" s="51">
        <v>9773</v>
      </c>
      <c r="AA124" s="51">
        <v>9886</v>
      </c>
      <c r="AB124" s="51">
        <v>9930</v>
      </c>
      <c r="AC124" s="51">
        <v>9943</v>
      </c>
      <c r="AD124" s="51">
        <v>10869</v>
      </c>
      <c r="AE124" s="51">
        <v>11073</v>
      </c>
      <c r="AF124" s="55" t="s">
        <v>206</v>
      </c>
      <c r="AG124" s="51">
        <v>11543</v>
      </c>
      <c r="AH124" s="104">
        <v>12023</v>
      </c>
      <c r="AI124" s="51">
        <v>10623</v>
      </c>
      <c r="AJ124" s="265">
        <v>11643</v>
      </c>
      <c r="AK124" s="58"/>
      <c r="AL124" s="275"/>
      <c r="AM124" s="283"/>
      <c r="AN124" s="68"/>
      <c r="AO124" s="68"/>
      <c r="AP124" s="68"/>
      <c r="AQ124" s="68"/>
      <c r="AR124" s="284"/>
    </row>
    <row r="125" spans="1:44" s="24" customFormat="1" ht="15" customHeight="1">
      <c r="A125" s="71" t="s">
        <v>231</v>
      </c>
      <c r="B125" s="68"/>
      <c r="C125" s="68"/>
      <c r="D125" s="68"/>
      <c r="E125" s="68"/>
      <c r="F125" s="68"/>
      <c r="G125" s="68"/>
      <c r="H125" s="68"/>
      <c r="I125" s="68"/>
      <c r="J125" s="46"/>
      <c r="K125" s="46"/>
      <c r="L125" s="46"/>
      <c r="M125" s="46"/>
      <c r="N125" s="46"/>
      <c r="O125" s="59">
        <v>37</v>
      </c>
      <c r="P125" s="40">
        <v>44</v>
      </c>
      <c r="Q125" s="41">
        <v>41</v>
      </c>
      <c r="R125" s="42">
        <v>64</v>
      </c>
      <c r="S125" s="41">
        <v>92</v>
      </c>
      <c r="T125" s="41">
        <v>114</v>
      </c>
      <c r="U125" s="41">
        <v>152</v>
      </c>
      <c r="V125" s="43" t="s">
        <v>231</v>
      </c>
      <c r="W125" s="83">
        <v>190</v>
      </c>
      <c r="X125" s="44">
        <v>217</v>
      </c>
      <c r="Y125" s="44">
        <v>198</v>
      </c>
      <c r="Z125" s="44">
        <v>298</v>
      </c>
      <c r="AA125" s="44">
        <v>283</v>
      </c>
      <c r="AB125" s="44">
        <v>333</v>
      </c>
      <c r="AC125" s="44">
        <v>380</v>
      </c>
      <c r="AD125" s="44">
        <v>488</v>
      </c>
      <c r="AE125" s="44">
        <v>492</v>
      </c>
      <c r="AF125" s="43" t="s">
        <v>207</v>
      </c>
      <c r="AG125" s="44">
        <v>482</v>
      </c>
      <c r="AH125" s="105">
        <v>525</v>
      </c>
      <c r="AI125" s="44">
        <v>673</v>
      </c>
      <c r="AJ125" s="272">
        <v>718</v>
      </c>
      <c r="AK125" s="58"/>
      <c r="AL125" s="275"/>
      <c r="AM125" s="283"/>
      <c r="AN125" s="68"/>
      <c r="AO125" s="68"/>
      <c r="AP125" s="68"/>
      <c r="AQ125" s="68"/>
      <c r="AR125" s="284"/>
    </row>
    <row r="126" spans="1:44" s="24" customFormat="1" ht="15" customHeight="1">
      <c r="A126" s="71" t="s">
        <v>208</v>
      </c>
      <c r="B126" s="67">
        <v>31981100</v>
      </c>
      <c r="C126" s="67">
        <f t="shared" ref="C126:O126" si="20">C127+C130+C131+C132+C133+C134</f>
        <v>36137027</v>
      </c>
      <c r="D126" s="67">
        <f t="shared" si="20"/>
        <v>30756308</v>
      </c>
      <c r="E126" s="67">
        <f t="shared" si="20"/>
        <v>28219580</v>
      </c>
      <c r="F126" s="67">
        <f t="shared" si="20"/>
        <v>24974149</v>
      </c>
      <c r="G126" s="67">
        <f t="shared" si="20"/>
        <v>26688376</v>
      </c>
      <c r="H126" s="67">
        <f t="shared" si="20"/>
        <v>27875356</v>
      </c>
      <c r="I126" s="67">
        <f t="shared" si="20"/>
        <v>27572714</v>
      </c>
      <c r="J126" s="59">
        <f t="shared" si="20"/>
        <v>29035455</v>
      </c>
      <c r="K126" s="59">
        <f t="shared" si="20"/>
        <v>30222187</v>
      </c>
      <c r="L126" s="59">
        <f t="shared" si="20"/>
        <v>30784432</v>
      </c>
      <c r="M126" s="59">
        <f t="shared" si="20"/>
        <v>32043425</v>
      </c>
      <c r="N126" s="59">
        <f t="shared" si="20"/>
        <v>29973846</v>
      </c>
      <c r="O126" s="59">
        <f t="shared" si="20"/>
        <v>26873408</v>
      </c>
      <c r="P126" s="40">
        <v>25493559</v>
      </c>
      <c r="Q126" s="41">
        <v>25372333</v>
      </c>
      <c r="R126" s="42">
        <v>25736003</v>
      </c>
      <c r="S126" s="41">
        <v>24592085</v>
      </c>
      <c r="T126" s="41">
        <v>27316866</v>
      </c>
      <c r="U126" s="41">
        <v>26490848</v>
      </c>
      <c r="V126" s="43" t="s">
        <v>208</v>
      </c>
      <c r="W126" s="44">
        <v>24838435</v>
      </c>
      <c r="X126" s="44">
        <v>21250147</v>
      </c>
      <c r="Y126" s="44">
        <v>20691308</v>
      </c>
      <c r="Z126" s="44">
        <v>23265358</v>
      </c>
      <c r="AA126" s="44">
        <v>21463815</v>
      </c>
      <c r="AB126" s="44">
        <v>22508192</v>
      </c>
      <c r="AC126" s="44">
        <v>21313958</v>
      </c>
      <c r="AD126" s="44">
        <v>21494347</v>
      </c>
      <c r="AE126" s="44">
        <v>23572784</v>
      </c>
      <c r="AF126" s="43" t="s">
        <v>208</v>
      </c>
      <c r="AG126" s="44">
        <v>22979360</v>
      </c>
      <c r="AH126" s="105">
        <v>24247371</v>
      </c>
      <c r="AI126" s="44">
        <v>23808531</v>
      </c>
      <c r="AJ126" s="272">
        <v>23026197</v>
      </c>
      <c r="AK126" s="41">
        <v>21956942</v>
      </c>
      <c r="AL126" s="273">
        <v>25875271</v>
      </c>
      <c r="AM126" s="285">
        <f>AM127+AM130+AM132+AM133+AM134</f>
        <v>21949000</v>
      </c>
      <c r="AN126" s="67">
        <f t="shared" ref="AN126:AR126" si="21">AN127+AN130+AN132+AN133+AN134</f>
        <v>21949000</v>
      </c>
      <c r="AO126" s="67">
        <f t="shared" si="21"/>
        <v>21949000</v>
      </c>
      <c r="AP126" s="67">
        <f t="shared" si="21"/>
        <v>21949000</v>
      </c>
      <c r="AQ126" s="67">
        <f t="shared" si="21"/>
        <v>21949000</v>
      </c>
      <c r="AR126" s="286">
        <f t="shared" si="21"/>
        <v>21949000</v>
      </c>
    </row>
    <row r="127" spans="1:44" s="24" customFormat="1" ht="15" customHeight="1">
      <c r="A127" s="72" t="s">
        <v>246</v>
      </c>
      <c r="B127" s="68"/>
      <c r="C127" s="68">
        <f t="shared" ref="C127:O127" si="22">C128+C129</f>
        <v>19138308</v>
      </c>
      <c r="D127" s="68">
        <f t="shared" si="22"/>
        <v>14820122</v>
      </c>
      <c r="E127" s="68">
        <f t="shared" si="22"/>
        <v>13381871</v>
      </c>
      <c r="F127" s="68">
        <f t="shared" si="22"/>
        <v>11183147</v>
      </c>
      <c r="G127" s="68">
        <f t="shared" si="22"/>
        <v>13200369</v>
      </c>
      <c r="H127" s="68">
        <f t="shared" si="22"/>
        <v>14314894</v>
      </c>
      <c r="I127" s="68">
        <f t="shared" si="22"/>
        <v>14391307</v>
      </c>
      <c r="J127" s="46">
        <f t="shared" si="22"/>
        <v>15316038</v>
      </c>
      <c r="K127" s="46">
        <f t="shared" si="22"/>
        <v>16864735</v>
      </c>
      <c r="L127" s="46">
        <f t="shared" si="22"/>
        <v>17505028</v>
      </c>
      <c r="M127" s="46">
        <f t="shared" si="22"/>
        <v>18767162</v>
      </c>
      <c r="N127" s="46">
        <f t="shared" si="22"/>
        <v>21784583</v>
      </c>
      <c r="O127" s="46">
        <f t="shared" si="22"/>
        <v>18405875</v>
      </c>
      <c r="P127" s="47">
        <v>17829653</v>
      </c>
      <c r="Q127" s="48">
        <v>18028309</v>
      </c>
      <c r="R127" s="49">
        <v>18277478</v>
      </c>
      <c r="S127" s="48">
        <v>17123825</v>
      </c>
      <c r="T127" s="48">
        <v>19647832</v>
      </c>
      <c r="U127" s="48">
        <v>18870464</v>
      </c>
      <c r="V127" s="55" t="s">
        <v>5</v>
      </c>
      <c r="W127" s="51">
        <v>17639261</v>
      </c>
      <c r="X127" s="51">
        <f>X128+X129</f>
        <v>14252250</v>
      </c>
      <c r="Y127" s="51">
        <f t="shared" ref="Y127:AE127" si="23">Y128+Y129</f>
        <v>14510252</v>
      </c>
      <c r="Z127" s="51">
        <f t="shared" si="23"/>
        <v>15057684</v>
      </c>
      <c r="AA127" s="51">
        <f t="shared" si="23"/>
        <v>13663491</v>
      </c>
      <c r="AB127" s="51">
        <f t="shared" si="23"/>
        <v>14940801</v>
      </c>
      <c r="AC127" s="51">
        <f t="shared" si="23"/>
        <v>14092983</v>
      </c>
      <c r="AD127" s="51">
        <f t="shared" si="23"/>
        <v>13490591</v>
      </c>
      <c r="AE127" s="51">
        <f t="shared" si="23"/>
        <v>14178994</v>
      </c>
      <c r="AF127" s="55" t="s">
        <v>5</v>
      </c>
      <c r="AG127" s="51">
        <v>14001468</v>
      </c>
      <c r="AH127" s="104">
        <v>14562330</v>
      </c>
      <c r="AI127" s="51">
        <v>14713628</v>
      </c>
      <c r="AJ127" s="265">
        <v>15795874</v>
      </c>
      <c r="AK127" s="48">
        <v>13611864</v>
      </c>
      <c r="AL127" s="268">
        <v>17198096</v>
      </c>
      <c r="AM127" s="283">
        <v>13600000</v>
      </c>
      <c r="AN127" s="68">
        <v>13600000</v>
      </c>
      <c r="AO127" s="68">
        <v>13600000</v>
      </c>
      <c r="AP127" s="68">
        <v>13600000</v>
      </c>
      <c r="AQ127" s="68">
        <v>13600000</v>
      </c>
      <c r="AR127" s="284">
        <v>13600000</v>
      </c>
    </row>
    <row r="128" spans="1:44" s="24" customFormat="1" ht="15" customHeight="1">
      <c r="A128" s="72" t="s">
        <v>247</v>
      </c>
      <c r="B128" s="68"/>
      <c r="C128" s="68">
        <v>6768412</v>
      </c>
      <c r="D128" s="68">
        <v>4211026</v>
      </c>
      <c r="E128" s="68">
        <v>4880534</v>
      </c>
      <c r="F128" s="68">
        <v>4754499</v>
      </c>
      <c r="G128" s="68">
        <v>4703397</v>
      </c>
      <c r="H128" s="68">
        <v>3980159</v>
      </c>
      <c r="I128" s="68">
        <v>3913863</v>
      </c>
      <c r="J128" s="46">
        <v>4060416</v>
      </c>
      <c r="K128" s="46">
        <v>4515896</v>
      </c>
      <c r="L128" s="46">
        <v>3846951</v>
      </c>
      <c r="M128" s="46">
        <v>4079936</v>
      </c>
      <c r="N128" s="46">
        <v>5194024</v>
      </c>
      <c r="O128" s="46">
        <v>5963977</v>
      </c>
      <c r="P128" s="47">
        <v>3663149</v>
      </c>
      <c r="Q128" s="48">
        <v>3706084</v>
      </c>
      <c r="R128" s="49">
        <v>3607872</v>
      </c>
      <c r="S128" s="48">
        <v>2813484</v>
      </c>
      <c r="T128" s="48">
        <v>3465195</v>
      </c>
      <c r="U128" s="48">
        <v>3002790</v>
      </c>
      <c r="V128" s="55" t="s">
        <v>209</v>
      </c>
      <c r="W128" s="51">
        <v>2754917</v>
      </c>
      <c r="X128" s="51">
        <v>2932493</v>
      </c>
      <c r="Y128" s="51">
        <v>2686120</v>
      </c>
      <c r="Z128" s="51">
        <v>3364442</v>
      </c>
      <c r="AA128" s="51">
        <v>2155366</v>
      </c>
      <c r="AB128" s="51">
        <v>2820251</v>
      </c>
      <c r="AC128" s="51">
        <v>2657944</v>
      </c>
      <c r="AD128" s="51">
        <v>2552215</v>
      </c>
      <c r="AE128" s="51">
        <v>2895635</v>
      </c>
      <c r="AF128" s="55" t="s">
        <v>209</v>
      </c>
      <c r="AG128" s="51">
        <v>2392083</v>
      </c>
      <c r="AH128" s="104">
        <v>2849533</v>
      </c>
      <c r="AI128" s="51">
        <v>3338967</v>
      </c>
      <c r="AJ128" s="265">
        <v>3345173</v>
      </c>
      <c r="AK128" s="48">
        <v>2073936</v>
      </c>
      <c r="AL128" s="268">
        <v>2801945</v>
      </c>
      <c r="AM128" s="283"/>
      <c r="AN128" s="68"/>
      <c r="AO128" s="68"/>
      <c r="AP128" s="68"/>
      <c r="AQ128" s="68"/>
      <c r="AR128" s="284"/>
    </row>
    <row r="129" spans="1:44" s="24" customFormat="1" ht="15" customHeight="1">
      <c r="A129" s="72" t="s">
        <v>248</v>
      </c>
      <c r="B129" s="68"/>
      <c r="C129" s="68">
        <v>12369896</v>
      </c>
      <c r="D129" s="68">
        <v>10609096</v>
      </c>
      <c r="E129" s="68">
        <v>8501337</v>
      </c>
      <c r="F129" s="68">
        <v>6428648</v>
      </c>
      <c r="G129" s="68">
        <v>8496972</v>
      </c>
      <c r="H129" s="68">
        <v>10334735</v>
      </c>
      <c r="I129" s="68">
        <v>10477444</v>
      </c>
      <c r="J129" s="46">
        <v>11255622</v>
      </c>
      <c r="K129" s="46">
        <v>12348839</v>
      </c>
      <c r="L129" s="46">
        <v>13658077</v>
      </c>
      <c r="M129" s="46">
        <v>14687226</v>
      </c>
      <c r="N129" s="46">
        <v>16590559</v>
      </c>
      <c r="O129" s="46">
        <v>12441898</v>
      </c>
      <c r="P129" s="47">
        <v>14166504</v>
      </c>
      <c r="Q129" s="48">
        <v>14322225</v>
      </c>
      <c r="R129" s="49">
        <v>14669606</v>
      </c>
      <c r="S129" s="48">
        <v>14310341</v>
      </c>
      <c r="T129" s="48">
        <v>16182637</v>
      </c>
      <c r="U129" s="48">
        <v>15867674</v>
      </c>
      <c r="V129" s="55" t="s">
        <v>210</v>
      </c>
      <c r="W129" s="51">
        <v>14884344</v>
      </c>
      <c r="X129" s="51">
        <v>11319757</v>
      </c>
      <c r="Y129" s="51">
        <v>11824132</v>
      </c>
      <c r="Z129" s="51">
        <v>11693242</v>
      </c>
      <c r="AA129" s="51">
        <v>11508125</v>
      </c>
      <c r="AB129" s="51">
        <v>12120550</v>
      </c>
      <c r="AC129" s="51">
        <v>11435039</v>
      </c>
      <c r="AD129" s="51">
        <v>10938376</v>
      </c>
      <c r="AE129" s="51">
        <v>11283359</v>
      </c>
      <c r="AF129" s="55" t="s">
        <v>210</v>
      </c>
      <c r="AG129" s="51">
        <v>11609385</v>
      </c>
      <c r="AH129" s="104">
        <v>11712797</v>
      </c>
      <c r="AI129" s="51">
        <v>11374661</v>
      </c>
      <c r="AJ129" s="265">
        <v>12450701</v>
      </c>
      <c r="AK129" s="48">
        <v>11537928</v>
      </c>
      <c r="AL129" s="268">
        <v>14396151</v>
      </c>
      <c r="AM129" s="283"/>
      <c r="AN129" s="68"/>
      <c r="AO129" s="68"/>
      <c r="AP129" s="68"/>
      <c r="AQ129" s="68"/>
      <c r="AR129" s="284"/>
    </row>
    <row r="130" spans="1:44" s="24" customFormat="1" ht="15" customHeight="1">
      <c r="A130" s="72" t="s">
        <v>10</v>
      </c>
      <c r="B130" s="68">
        <v>15437483</v>
      </c>
      <c r="C130" s="68">
        <v>14003505</v>
      </c>
      <c r="D130" s="68">
        <v>14893818</v>
      </c>
      <c r="E130" s="68">
        <v>13385218</v>
      </c>
      <c r="F130" s="68">
        <v>12555655</v>
      </c>
      <c r="G130" s="68">
        <v>12028561</v>
      </c>
      <c r="H130" s="68">
        <v>12030460</v>
      </c>
      <c r="I130" s="68">
        <v>11833185</v>
      </c>
      <c r="J130" s="46">
        <v>12279959</v>
      </c>
      <c r="K130" s="46">
        <v>11901600</v>
      </c>
      <c r="L130" s="46">
        <v>11739179</v>
      </c>
      <c r="M130" s="46">
        <v>11676924</v>
      </c>
      <c r="N130" s="46">
        <v>6837737</v>
      </c>
      <c r="O130" s="46">
        <v>7044423</v>
      </c>
      <c r="P130" s="47">
        <v>6394409</v>
      </c>
      <c r="Q130" s="48">
        <v>5940971</v>
      </c>
      <c r="R130" s="49">
        <v>6315609</v>
      </c>
      <c r="S130" s="48">
        <v>6287764</v>
      </c>
      <c r="T130" s="48">
        <v>6308618</v>
      </c>
      <c r="U130" s="48">
        <v>6463805</v>
      </c>
      <c r="V130" s="55" t="s">
        <v>211</v>
      </c>
      <c r="W130" s="51">
        <v>6215840</v>
      </c>
      <c r="X130" s="51">
        <v>6137484</v>
      </c>
      <c r="Y130" s="51">
        <v>5354575</v>
      </c>
      <c r="Z130" s="51">
        <v>7242723</v>
      </c>
      <c r="AA130" s="51">
        <v>6755502</v>
      </c>
      <c r="AB130" s="51">
        <v>6297189</v>
      </c>
      <c r="AC130" s="51">
        <v>6116213</v>
      </c>
      <c r="AD130" s="51">
        <v>6835746</v>
      </c>
      <c r="AE130" s="51">
        <v>7989588</v>
      </c>
      <c r="AF130" s="55" t="s">
        <v>211</v>
      </c>
      <c r="AG130" s="51">
        <v>7581659</v>
      </c>
      <c r="AH130" s="104">
        <v>8502347</v>
      </c>
      <c r="AI130" s="51">
        <v>8148644</v>
      </c>
      <c r="AJ130" s="265">
        <v>6938749</v>
      </c>
      <c r="AK130" s="48">
        <v>7090248</v>
      </c>
      <c r="AL130" s="268">
        <v>7466136</v>
      </c>
      <c r="AM130" s="283">
        <v>7350000</v>
      </c>
      <c r="AN130" s="68">
        <v>7350000</v>
      </c>
      <c r="AO130" s="68">
        <v>7350000</v>
      </c>
      <c r="AP130" s="68">
        <v>7350000</v>
      </c>
      <c r="AQ130" s="68">
        <v>7350000</v>
      </c>
      <c r="AR130" s="284">
        <v>7350000</v>
      </c>
    </row>
    <row r="131" spans="1:44" s="24" customFormat="1" ht="15" customHeight="1">
      <c r="A131" s="72" t="s">
        <v>249</v>
      </c>
      <c r="B131" s="68"/>
      <c r="C131" s="68">
        <v>316422</v>
      </c>
      <c r="D131" s="68">
        <v>329877</v>
      </c>
      <c r="E131" s="68">
        <v>391989</v>
      </c>
      <c r="F131" s="68">
        <v>299930</v>
      </c>
      <c r="G131" s="68">
        <v>292618</v>
      </c>
      <c r="H131" s="68">
        <v>271650</v>
      </c>
      <c r="I131" s="68">
        <v>264403</v>
      </c>
      <c r="J131" s="46">
        <v>275095</v>
      </c>
      <c r="K131" s="46">
        <v>274772</v>
      </c>
      <c r="L131" s="46">
        <v>293999</v>
      </c>
      <c r="M131" s="46">
        <v>298051</v>
      </c>
      <c r="N131" s="46">
        <v>158151</v>
      </c>
      <c r="O131" s="46">
        <v>187434</v>
      </c>
      <c r="P131" s="47">
        <v>142356</v>
      </c>
      <c r="Q131" s="48">
        <v>134255</v>
      </c>
      <c r="R131" s="49">
        <v>175176</v>
      </c>
      <c r="S131" s="48">
        <v>187560</v>
      </c>
      <c r="T131" s="48">
        <v>148736</v>
      </c>
      <c r="U131" s="48">
        <v>153142</v>
      </c>
      <c r="V131" s="55" t="s">
        <v>212</v>
      </c>
      <c r="W131" s="51">
        <v>186779</v>
      </c>
      <c r="X131" s="51">
        <v>187585</v>
      </c>
      <c r="Y131" s="51">
        <v>242307</v>
      </c>
      <c r="Z131" s="51">
        <v>233492</v>
      </c>
      <c r="AA131" s="51">
        <v>236800</v>
      </c>
      <c r="AB131" s="51">
        <v>245487</v>
      </c>
      <c r="AC131" s="51">
        <v>212486</v>
      </c>
      <c r="AD131" s="51">
        <v>260557</v>
      </c>
      <c r="AE131" s="51">
        <v>259773</v>
      </c>
      <c r="AF131" s="55" t="s">
        <v>212</v>
      </c>
      <c r="AG131" s="51">
        <v>260880</v>
      </c>
      <c r="AH131" s="104">
        <v>258076</v>
      </c>
      <c r="AI131" s="51">
        <v>216564</v>
      </c>
      <c r="AJ131" s="265">
        <v>220063</v>
      </c>
      <c r="AK131" s="48">
        <v>252893</v>
      </c>
      <c r="AL131" s="268">
        <v>252302</v>
      </c>
      <c r="AM131" s="283"/>
      <c r="AN131" s="68"/>
      <c r="AO131" s="68"/>
      <c r="AP131" s="68"/>
      <c r="AQ131" s="68"/>
      <c r="AR131" s="284"/>
    </row>
    <row r="132" spans="1:44" s="24" customFormat="1" ht="15" customHeight="1">
      <c r="A132" s="72" t="s">
        <v>213</v>
      </c>
      <c r="B132" s="68"/>
      <c r="C132" s="68">
        <v>553453</v>
      </c>
      <c r="D132" s="68">
        <v>173096</v>
      </c>
      <c r="E132" s="68">
        <v>194065</v>
      </c>
      <c r="F132" s="68">
        <v>177403</v>
      </c>
      <c r="G132" s="68">
        <v>177481</v>
      </c>
      <c r="H132" s="68">
        <v>157588</v>
      </c>
      <c r="I132" s="68">
        <v>151148</v>
      </c>
      <c r="J132" s="46">
        <v>153177</v>
      </c>
      <c r="K132" s="46">
        <v>144717</v>
      </c>
      <c r="L132" s="46">
        <v>132077</v>
      </c>
      <c r="M132" s="46">
        <v>127477</v>
      </c>
      <c r="N132" s="46">
        <v>27879</v>
      </c>
      <c r="O132" s="46">
        <v>34301</v>
      </c>
      <c r="P132" s="47">
        <v>31965</v>
      </c>
      <c r="Q132" s="48">
        <v>32605</v>
      </c>
      <c r="R132" s="49">
        <v>17343</v>
      </c>
      <c r="S132" s="48">
        <v>16311</v>
      </c>
      <c r="T132" s="48">
        <v>18993</v>
      </c>
      <c r="U132" s="48">
        <v>21364</v>
      </c>
      <c r="V132" s="55" t="s">
        <v>213</v>
      </c>
      <c r="W132" s="51">
        <v>18769</v>
      </c>
      <c r="X132" s="51">
        <v>18192</v>
      </c>
      <c r="Y132" s="51">
        <v>14649</v>
      </c>
      <c r="Z132" s="51">
        <v>19609</v>
      </c>
      <c r="AA132" s="51">
        <v>18384</v>
      </c>
      <c r="AB132" s="51">
        <v>19465</v>
      </c>
      <c r="AC132" s="51">
        <v>19635</v>
      </c>
      <c r="AD132" s="51">
        <v>18081</v>
      </c>
      <c r="AE132" s="51">
        <v>19834</v>
      </c>
      <c r="AF132" s="55" t="s">
        <v>213</v>
      </c>
      <c r="AG132" s="51">
        <v>19695</v>
      </c>
      <c r="AH132" s="104">
        <v>22333</v>
      </c>
      <c r="AI132" s="51">
        <v>19327</v>
      </c>
      <c r="AJ132" s="265">
        <v>13284</v>
      </c>
      <c r="AK132" s="48">
        <v>15895</v>
      </c>
      <c r="AL132" s="268">
        <v>16556</v>
      </c>
      <c r="AM132" s="283">
        <v>615000</v>
      </c>
      <c r="AN132" s="68">
        <v>615000</v>
      </c>
      <c r="AO132" s="68">
        <v>615000</v>
      </c>
      <c r="AP132" s="68">
        <v>615000</v>
      </c>
      <c r="AQ132" s="68">
        <v>615000</v>
      </c>
      <c r="AR132" s="284">
        <v>615000</v>
      </c>
    </row>
    <row r="133" spans="1:44" s="24" customFormat="1" ht="15" customHeight="1">
      <c r="A133" s="72" t="s">
        <v>214</v>
      </c>
      <c r="B133" s="68"/>
      <c r="C133" s="68">
        <v>1521698</v>
      </c>
      <c r="D133" s="68">
        <v>266193</v>
      </c>
      <c r="E133" s="68">
        <v>457453</v>
      </c>
      <c r="F133" s="68">
        <v>414576</v>
      </c>
      <c r="G133" s="68">
        <v>462660</v>
      </c>
      <c r="H133" s="68">
        <v>409071</v>
      </c>
      <c r="I133" s="68">
        <v>292313</v>
      </c>
      <c r="J133" s="46">
        <v>373605</v>
      </c>
      <c r="K133" s="46">
        <v>422854</v>
      </c>
      <c r="L133" s="46">
        <v>445589</v>
      </c>
      <c r="M133" s="46">
        <v>450856</v>
      </c>
      <c r="N133" s="46">
        <v>278596</v>
      </c>
      <c r="O133" s="46">
        <v>531769</v>
      </c>
      <c r="P133" s="47">
        <v>257758</v>
      </c>
      <c r="Q133" s="48">
        <v>420268</v>
      </c>
      <c r="R133" s="49">
        <v>494430</v>
      </c>
      <c r="S133" s="48">
        <v>410335</v>
      </c>
      <c r="T133" s="48">
        <v>496095</v>
      </c>
      <c r="U133" s="48">
        <v>504398</v>
      </c>
      <c r="V133" s="55" t="s">
        <v>214</v>
      </c>
      <c r="W133" s="51">
        <v>401707</v>
      </c>
      <c r="X133" s="51">
        <v>289327</v>
      </c>
      <c r="Y133" s="51">
        <v>249275</v>
      </c>
      <c r="Z133" s="51">
        <v>271824</v>
      </c>
      <c r="AA133" s="51">
        <v>393187</v>
      </c>
      <c r="AB133" s="51">
        <v>589593</v>
      </c>
      <c r="AC133" s="51">
        <v>498003</v>
      </c>
      <c r="AD133" s="51">
        <v>549652</v>
      </c>
      <c r="AE133" s="51">
        <v>780767</v>
      </c>
      <c r="AF133" s="55" t="s">
        <v>214</v>
      </c>
      <c r="AG133" s="51">
        <v>768493</v>
      </c>
      <c r="AH133" s="104">
        <v>598435</v>
      </c>
      <c r="AI133" s="51">
        <v>455291</v>
      </c>
      <c r="AJ133" s="265">
        <v>530221</v>
      </c>
      <c r="AK133" s="48">
        <v>614409</v>
      </c>
      <c r="AL133" s="268">
        <v>743972</v>
      </c>
      <c r="AM133" s="283">
        <v>16000</v>
      </c>
      <c r="AN133" s="68">
        <v>16000</v>
      </c>
      <c r="AO133" s="68">
        <v>16000</v>
      </c>
      <c r="AP133" s="68">
        <v>16000</v>
      </c>
      <c r="AQ133" s="68">
        <v>16000</v>
      </c>
      <c r="AR133" s="284">
        <v>16000</v>
      </c>
    </row>
    <row r="134" spans="1:44" s="24" customFormat="1" ht="15" customHeight="1" thickBot="1">
      <c r="A134" s="74" t="s">
        <v>215</v>
      </c>
      <c r="B134" s="70"/>
      <c r="C134" s="70">
        <v>603641</v>
      </c>
      <c r="D134" s="70">
        <v>273202</v>
      </c>
      <c r="E134" s="70">
        <v>408984</v>
      </c>
      <c r="F134" s="70">
        <v>343438</v>
      </c>
      <c r="G134" s="70">
        <v>526687</v>
      </c>
      <c r="H134" s="70">
        <v>691693</v>
      </c>
      <c r="I134" s="70">
        <v>640358</v>
      </c>
      <c r="J134" s="60">
        <v>637581</v>
      </c>
      <c r="K134" s="60">
        <v>613509</v>
      </c>
      <c r="L134" s="60">
        <v>668560</v>
      </c>
      <c r="M134" s="60">
        <v>722955</v>
      </c>
      <c r="N134" s="60">
        <v>886900</v>
      </c>
      <c r="O134" s="60">
        <v>669606</v>
      </c>
      <c r="P134" s="61">
        <v>837418</v>
      </c>
      <c r="Q134" s="62">
        <v>815925</v>
      </c>
      <c r="R134" s="63">
        <v>455967</v>
      </c>
      <c r="S134" s="62">
        <v>566290</v>
      </c>
      <c r="T134" s="62">
        <v>696592</v>
      </c>
      <c r="U134" s="62">
        <v>477675</v>
      </c>
      <c r="V134" s="64" t="s">
        <v>215</v>
      </c>
      <c r="W134" s="65">
        <v>376079</v>
      </c>
      <c r="X134" s="65">
        <v>365309</v>
      </c>
      <c r="Y134" s="65">
        <v>320250</v>
      </c>
      <c r="Z134" s="65">
        <v>440026</v>
      </c>
      <c r="AA134" s="65">
        <v>396451</v>
      </c>
      <c r="AB134" s="65">
        <v>415657</v>
      </c>
      <c r="AC134" s="65">
        <v>374638</v>
      </c>
      <c r="AD134" s="65">
        <v>339720</v>
      </c>
      <c r="AE134" s="65">
        <v>343828</v>
      </c>
      <c r="AF134" s="64" t="s">
        <v>215</v>
      </c>
      <c r="AG134" s="65">
        <v>347165</v>
      </c>
      <c r="AH134" s="106">
        <v>303850</v>
      </c>
      <c r="AI134" s="62">
        <v>255077</v>
      </c>
      <c r="AJ134" s="274">
        <v>262219</v>
      </c>
      <c r="AK134" s="62">
        <v>367820</v>
      </c>
      <c r="AL134" s="276">
        <v>193736</v>
      </c>
      <c r="AM134" s="287">
        <v>368000</v>
      </c>
      <c r="AN134" s="70">
        <v>368000</v>
      </c>
      <c r="AO134" s="70">
        <v>368000</v>
      </c>
      <c r="AP134" s="70">
        <v>368000</v>
      </c>
      <c r="AQ134" s="70">
        <v>368000</v>
      </c>
      <c r="AR134" s="288">
        <v>368000</v>
      </c>
    </row>
    <row r="135" spans="1:44" s="24" customFormat="1" ht="15" customHeight="1" thickTop="1">
      <c r="B135" s="53"/>
      <c r="C135" s="53"/>
      <c r="D135" s="53"/>
      <c r="E135" s="53"/>
      <c r="F135" s="53"/>
      <c r="G135" s="53"/>
      <c r="H135" s="53"/>
      <c r="I135" s="53"/>
      <c r="J135" s="53"/>
      <c r="K135" s="53"/>
      <c r="L135" s="53"/>
      <c r="M135" s="53"/>
      <c r="N135" s="53"/>
      <c r="O135" s="53"/>
      <c r="P135" s="57"/>
      <c r="Q135" s="57"/>
      <c r="R135" s="57"/>
      <c r="S135" s="57"/>
      <c r="T135" s="57"/>
      <c r="U135" s="57"/>
      <c r="V135" s="57"/>
      <c r="W135" s="57"/>
      <c r="X135" s="57"/>
      <c r="Y135" s="57"/>
      <c r="Z135" s="57"/>
      <c r="AA135" s="57"/>
      <c r="AB135" s="57"/>
      <c r="AC135" s="57"/>
      <c r="AD135" s="57"/>
      <c r="AE135" s="57"/>
      <c r="AF135" s="57"/>
      <c r="AG135" s="57"/>
      <c r="AH135" s="57"/>
    </row>
    <row r="136" spans="1:44" s="24" customFormat="1" ht="15" customHeight="1">
      <c r="B136" s="53"/>
      <c r="C136" s="53"/>
      <c r="D136" s="53"/>
      <c r="E136" s="53"/>
      <c r="F136" s="53"/>
      <c r="G136" s="53"/>
      <c r="H136" s="53"/>
      <c r="I136" s="53"/>
      <c r="J136" s="53"/>
      <c r="K136" s="53"/>
      <c r="L136" s="53"/>
      <c r="M136" s="53"/>
      <c r="N136" s="53"/>
      <c r="O136" s="53"/>
      <c r="P136" s="57"/>
      <c r="Q136" s="57"/>
      <c r="R136" s="57"/>
      <c r="S136" s="57"/>
      <c r="T136" s="57"/>
      <c r="U136" s="57"/>
      <c r="V136" s="57"/>
      <c r="W136" s="57"/>
      <c r="X136" s="57"/>
      <c r="Y136" s="57"/>
      <c r="Z136" s="57"/>
      <c r="AA136" s="57"/>
      <c r="AB136" s="57"/>
      <c r="AC136" s="57"/>
      <c r="AD136" s="57"/>
      <c r="AE136" s="57"/>
      <c r="AF136" s="57"/>
      <c r="AG136" s="57"/>
      <c r="AH136" s="57"/>
      <c r="AI136" s="57"/>
      <c r="AJ136" s="150"/>
    </row>
    <row r="137" spans="1:44" s="24" customFormat="1" ht="15" customHeight="1">
      <c r="B137" s="53"/>
      <c r="C137" s="53"/>
      <c r="D137" s="53"/>
      <c r="E137" s="53"/>
      <c r="F137" s="53"/>
      <c r="G137" s="53"/>
      <c r="H137" s="53"/>
      <c r="I137" s="53"/>
      <c r="J137" s="53"/>
      <c r="K137" s="53"/>
      <c r="L137" s="53"/>
      <c r="M137" s="53"/>
      <c r="N137" s="53"/>
      <c r="O137" s="53"/>
      <c r="P137" s="57"/>
      <c r="Q137" s="57"/>
      <c r="R137" s="57"/>
      <c r="S137" s="57"/>
      <c r="T137" s="57"/>
      <c r="U137" s="57"/>
      <c r="V137" s="57"/>
      <c r="W137" s="57"/>
      <c r="X137" s="57"/>
      <c r="Y137" s="57"/>
      <c r="Z137" s="57"/>
      <c r="AA137" s="57"/>
      <c r="AB137" s="57"/>
      <c r="AC137" s="57"/>
      <c r="AD137" s="57"/>
      <c r="AE137" s="57"/>
      <c r="AF137" s="57"/>
      <c r="AG137" s="57"/>
      <c r="AH137" s="57"/>
      <c r="AI137" s="57"/>
      <c r="AJ137" s="150"/>
    </row>
    <row r="138" spans="1:44" ht="15" customHeight="1">
      <c r="B138" s="66"/>
      <c r="C138" s="66"/>
      <c r="D138" s="66"/>
      <c r="E138" s="66"/>
      <c r="F138" s="66"/>
      <c r="G138" s="66"/>
      <c r="H138" s="66"/>
      <c r="I138" s="66"/>
      <c r="J138" s="66"/>
      <c r="K138" s="66"/>
      <c r="L138" s="66"/>
      <c r="M138" s="66"/>
      <c r="N138" s="66"/>
      <c r="O138" s="66"/>
    </row>
    <row r="139" spans="1:44" ht="15" customHeight="1">
      <c r="B139" s="66"/>
      <c r="C139" s="66"/>
      <c r="D139" s="66"/>
      <c r="E139" s="66"/>
      <c r="F139" s="66"/>
      <c r="G139" s="66"/>
      <c r="H139" s="66"/>
      <c r="I139" s="66"/>
      <c r="J139" s="66"/>
      <c r="K139" s="66"/>
      <c r="L139" s="66"/>
      <c r="M139" s="66"/>
      <c r="N139" s="66"/>
      <c r="O139" s="66"/>
    </row>
    <row r="140" spans="1:44" ht="15" customHeight="1">
      <c r="B140" s="66"/>
      <c r="C140" s="66"/>
      <c r="D140" s="66"/>
      <c r="E140" s="66"/>
      <c r="F140" s="66"/>
      <c r="G140" s="66"/>
      <c r="H140" s="66"/>
      <c r="I140" s="66"/>
      <c r="J140" s="66"/>
      <c r="K140" s="66"/>
      <c r="L140" s="66"/>
      <c r="M140" s="66"/>
      <c r="N140" s="66"/>
      <c r="O140" s="66"/>
    </row>
    <row r="141" spans="1:44" ht="15" customHeight="1">
      <c r="B141" s="66"/>
      <c r="C141" s="66"/>
      <c r="D141" s="66"/>
      <c r="E141" s="66"/>
      <c r="F141" s="66"/>
      <c r="G141" s="66"/>
      <c r="H141" s="66"/>
      <c r="I141" s="66"/>
      <c r="J141" s="66"/>
      <c r="K141" s="66"/>
      <c r="L141" s="66"/>
      <c r="M141" s="66"/>
      <c r="N141" s="66"/>
      <c r="O141" s="66"/>
    </row>
    <row r="142" spans="1:44" ht="15" customHeight="1">
      <c r="B142" s="66"/>
      <c r="C142" s="66"/>
      <c r="D142" s="66"/>
      <c r="E142" s="66"/>
      <c r="F142" s="66"/>
      <c r="G142" s="66"/>
      <c r="H142" s="66"/>
      <c r="I142" s="66"/>
      <c r="J142" s="66"/>
      <c r="K142" s="66"/>
      <c r="L142" s="66"/>
      <c r="M142" s="66"/>
      <c r="N142" s="66"/>
      <c r="O142" s="66"/>
    </row>
    <row r="143" spans="1:44" ht="15" customHeight="1">
      <c r="B143" s="66"/>
      <c r="C143" s="66"/>
      <c r="D143" s="66"/>
      <c r="E143" s="66"/>
      <c r="F143" s="66"/>
      <c r="G143" s="66"/>
      <c r="H143" s="66"/>
      <c r="I143" s="66"/>
      <c r="J143" s="66"/>
      <c r="K143" s="66"/>
      <c r="L143" s="66"/>
      <c r="M143" s="66"/>
      <c r="N143" s="66"/>
      <c r="O143" s="66"/>
    </row>
    <row r="144" spans="1:44">
      <c r="B144" s="66"/>
      <c r="C144" s="66"/>
      <c r="D144" s="66"/>
      <c r="E144" s="66"/>
      <c r="F144" s="66"/>
      <c r="G144" s="66"/>
      <c r="H144" s="66"/>
      <c r="I144" s="66"/>
      <c r="J144" s="66"/>
      <c r="K144" s="66"/>
      <c r="L144" s="66"/>
      <c r="M144" s="66"/>
      <c r="N144" s="66"/>
      <c r="O144" s="66"/>
    </row>
    <row r="145" spans="2:15">
      <c r="B145" s="66"/>
      <c r="C145" s="66"/>
      <c r="D145" s="66"/>
      <c r="E145" s="66"/>
      <c r="F145" s="66"/>
      <c r="G145" s="66"/>
      <c r="H145" s="66"/>
      <c r="I145" s="66"/>
      <c r="J145" s="66"/>
      <c r="K145" s="66"/>
      <c r="L145" s="66"/>
      <c r="M145" s="66"/>
      <c r="N145" s="66"/>
      <c r="O145" s="66"/>
    </row>
    <row r="146" spans="2:15">
      <c r="B146" s="66"/>
      <c r="C146" s="66"/>
      <c r="D146" s="66"/>
      <c r="E146" s="66"/>
      <c r="F146" s="66"/>
      <c r="G146" s="66"/>
      <c r="H146" s="66"/>
      <c r="I146" s="66"/>
      <c r="J146" s="66"/>
      <c r="K146" s="66"/>
      <c r="L146" s="66"/>
      <c r="M146" s="66"/>
      <c r="N146" s="66"/>
      <c r="O146" s="66"/>
    </row>
    <row r="147" spans="2:15">
      <c r="B147" s="66"/>
      <c r="C147" s="66"/>
      <c r="D147" s="66"/>
      <c r="E147" s="66"/>
      <c r="F147" s="66"/>
      <c r="G147" s="66"/>
      <c r="H147" s="66"/>
      <c r="I147" s="66"/>
      <c r="J147" s="66"/>
      <c r="K147" s="66"/>
      <c r="L147" s="66"/>
      <c r="M147" s="66"/>
      <c r="N147" s="66"/>
      <c r="O147" s="66"/>
    </row>
    <row r="148" spans="2:15">
      <c r="B148" s="66"/>
      <c r="C148" s="66"/>
      <c r="D148" s="66"/>
      <c r="E148" s="66"/>
      <c r="F148" s="66"/>
      <c r="G148" s="66"/>
      <c r="H148" s="66"/>
      <c r="I148" s="66"/>
      <c r="J148" s="66"/>
      <c r="K148" s="66"/>
      <c r="L148" s="66"/>
      <c r="M148" s="66"/>
      <c r="N148" s="66"/>
      <c r="O148" s="66"/>
    </row>
    <row r="149" spans="2:15">
      <c r="B149" s="66"/>
      <c r="C149" s="66"/>
      <c r="D149" s="66"/>
      <c r="E149" s="66"/>
      <c r="F149" s="66"/>
      <c r="G149" s="66"/>
      <c r="H149" s="66"/>
      <c r="I149" s="66"/>
      <c r="J149" s="66"/>
      <c r="K149" s="66"/>
      <c r="L149" s="66"/>
      <c r="M149" s="66"/>
      <c r="N149" s="66"/>
      <c r="O149" s="66"/>
    </row>
    <row r="150" spans="2:15">
      <c r="B150" s="66"/>
      <c r="C150" s="66"/>
      <c r="D150" s="66"/>
      <c r="E150" s="66"/>
      <c r="F150" s="66"/>
      <c r="G150" s="66"/>
      <c r="H150" s="66"/>
      <c r="I150" s="66"/>
      <c r="J150" s="66"/>
      <c r="K150" s="66"/>
      <c r="L150" s="66"/>
      <c r="M150" s="66"/>
      <c r="N150" s="66"/>
      <c r="O150" s="66"/>
    </row>
    <row r="151" spans="2:15">
      <c r="B151" s="66"/>
      <c r="C151" s="66"/>
      <c r="D151" s="66"/>
      <c r="E151" s="66"/>
      <c r="F151" s="66"/>
      <c r="G151" s="66"/>
      <c r="H151" s="66"/>
      <c r="I151" s="66"/>
      <c r="J151" s="66"/>
      <c r="K151" s="66"/>
      <c r="L151" s="66"/>
      <c r="M151" s="66"/>
      <c r="N151" s="66"/>
      <c r="O151" s="66"/>
    </row>
    <row r="152" spans="2:15">
      <c r="B152" s="66"/>
      <c r="C152" s="66"/>
      <c r="D152" s="66"/>
      <c r="E152" s="66"/>
      <c r="F152" s="66"/>
      <c r="G152" s="66"/>
      <c r="H152" s="66"/>
      <c r="I152" s="66"/>
      <c r="J152" s="66"/>
      <c r="K152" s="66"/>
      <c r="L152" s="66"/>
      <c r="M152" s="66"/>
      <c r="N152" s="66"/>
      <c r="O152" s="66"/>
    </row>
  </sheetData>
  <mergeCells count="13">
    <mergeCell ref="AM50:AR50"/>
    <mergeCell ref="N89:N91"/>
    <mergeCell ref="C89:C91"/>
    <mergeCell ref="D89:D91"/>
    <mergeCell ref="E89:E91"/>
    <mergeCell ref="F89:F91"/>
    <mergeCell ref="G89:G91"/>
    <mergeCell ref="H89:H91"/>
    <mergeCell ref="I89:I91"/>
    <mergeCell ref="J89:J91"/>
    <mergeCell ref="K89:K91"/>
    <mergeCell ref="L89:L91"/>
    <mergeCell ref="M89:M91"/>
  </mergeCells>
  <phoneticPr fontId="71" type="noConversion"/>
  <hyperlinks>
    <hyperlink ref="A45" r:id="rId1" location="fx=0 " xr:uid="{9BC1CE00-CDC6-4929-9851-1E0FBD38F2F4}"/>
    <hyperlink ref="AK50" r:id="rId2" xr:uid="{981491D5-7730-4015-B47F-6F873508782F}"/>
    <hyperlink ref="AL50" r:id="rId3" xr:uid="{BBF835C8-19F9-4E98-8F81-BAE1CEA651BE}"/>
    <hyperlink ref="AJ50" r:id="rId4" xr:uid="{92D1488E-5416-428C-8AA9-9051AB27EC79}"/>
    <hyperlink ref="AL48" r:id="rId5" xr:uid="{07B2D7D5-AEEE-43A6-A03F-5225D5EF6EDE}"/>
    <hyperlink ref="AL49" r:id="rId6" xr:uid="{66D879B5-AB04-4CC1-86F8-19E4D69C9C8A}"/>
  </hyperlinks>
  <pageMargins left="0.7" right="0.7" top="0.78740157499999996" bottom="0.78740157499999996" header="0.3" footer="0.3"/>
  <pageSetup paperSize="9" orientation="portrait" horizontalDpi="4294967295" verticalDpi="4294967295"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CA695-0FB5-4C54-B2B3-FD23F72C8DED}">
  <dimension ref="A1:D23"/>
  <sheetViews>
    <sheetView workbookViewId="0">
      <selection activeCell="B22" sqref="B22"/>
    </sheetView>
  </sheetViews>
  <sheetFormatPr defaultRowHeight="15"/>
  <cols>
    <col min="1" max="1" width="39.42578125" customWidth="1"/>
    <col min="2" max="2" width="20.28515625" customWidth="1"/>
    <col min="4" max="4" width="12.7109375" bestFit="1" customWidth="1"/>
  </cols>
  <sheetData>
    <row r="1" spans="1:4" ht="15.75" thickBot="1">
      <c r="A1" s="385" t="s">
        <v>481</v>
      </c>
    </row>
    <row r="2" spans="1:4" ht="15.75" thickTop="1">
      <c r="A2" s="389" t="s">
        <v>483</v>
      </c>
      <c r="B2" s="390">
        <v>2020</v>
      </c>
    </row>
    <row r="3" spans="1:4">
      <c r="A3" s="391" t="s">
        <v>484</v>
      </c>
      <c r="B3" s="392"/>
    </row>
    <row r="4" spans="1:4">
      <c r="A4" s="391" t="s">
        <v>485</v>
      </c>
      <c r="B4" s="393">
        <v>650350</v>
      </c>
      <c r="D4" s="398"/>
    </row>
    <row r="5" spans="1:4">
      <c r="A5" s="391" t="s">
        <v>478</v>
      </c>
      <c r="B5" s="393">
        <v>894350</v>
      </c>
    </row>
    <row r="6" spans="1:4">
      <c r="A6" s="391" t="s">
        <v>486</v>
      </c>
      <c r="B6" s="393">
        <v>190610</v>
      </c>
    </row>
    <row r="7" spans="1:4">
      <c r="A7" s="394" t="s">
        <v>479</v>
      </c>
      <c r="B7" s="393">
        <v>231540</v>
      </c>
    </row>
    <row r="8" spans="1:4">
      <c r="A8" s="394" t="s">
        <v>480</v>
      </c>
      <c r="B8" s="393">
        <v>1960</v>
      </c>
    </row>
    <row r="9" spans="1:4" ht="15.75" thickBot="1">
      <c r="A9" s="395" t="s">
        <v>487</v>
      </c>
      <c r="B9" s="396">
        <v>6660</v>
      </c>
    </row>
    <row r="10" spans="1:4" s="388" customFormat="1" ht="15.75" thickTop="1">
      <c r="A10" s="386"/>
      <c r="B10" s="387"/>
    </row>
    <row r="11" spans="1:4" s="388" customFormat="1">
      <c r="B11" s="387"/>
    </row>
    <row r="12" spans="1:4" s="388" customFormat="1" ht="15.75" thickBot="1">
      <c r="A12" s="385" t="s">
        <v>482</v>
      </c>
      <c r="B12" s="387"/>
    </row>
    <row r="13" spans="1:4" ht="15.75" thickTop="1">
      <c r="A13" s="389" t="s">
        <v>483</v>
      </c>
      <c r="B13" s="390">
        <v>2020</v>
      </c>
    </row>
    <row r="14" spans="1:4">
      <c r="A14" s="391" t="s">
        <v>484</v>
      </c>
      <c r="B14" s="392"/>
    </row>
    <row r="15" spans="1:4">
      <c r="A15" s="391" t="s">
        <v>485</v>
      </c>
      <c r="B15" s="393">
        <v>49520</v>
      </c>
    </row>
    <row r="16" spans="1:4">
      <c r="A16" s="391" t="s">
        <v>478</v>
      </c>
      <c r="B16" s="393">
        <v>98430</v>
      </c>
    </row>
    <row r="17" spans="1:2">
      <c r="A17" s="391" t="s">
        <v>486</v>
      </c>
      <c r="B17" s="393">
        <v>24330</v>
      </c>
    </row>
    <row r="18" spans="1:2">
      <c r="A18" s="394" t="s">
        <v>479</v>
      </c>
      <c r="B18" s="393">
        <v>20270</v>
      </c>
    </row>
    <row r="19" spans="1:2">
      <c r="A19" s="394" t="s">
        <v>480</v>
      </c>
      <c r="B19" s="393">
        <v>10570</v>
      </c>
    </row>
    <row r="20" spans="1:2" ht="15.75" thickBot="1">
      <c r="A20" s="395" t="s">
        <v>487</v>
      </c>
      <c r="B20" s="396">
        <v>7420</v>
      </c>
    </row>
    <row r="21" spans="1:2" ht="15.75" thickTop="1">
      <c r="A21" s="386"/>
      <c r="B21" s="386"/>
    </row>
    <row r="22" spans="1:2">
      <c r="A22" s="384"/>
      <c r="B22" s="397"/>
    </row>
    <row r="23" spans="1:2">
      <c r="A23" s="384"/>
      <c r="B23" s="384"/>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0A6BE-3EAB-4094-91D3-669E0C3C1BF2}">
  <sheetPr>
    <pageSetUpPr fitToPage="1"/>
  </sheetPr>
  <dimension ref="A1:AQ18"/>
  <sheetViews>
    <sheetView showZeros="0" topLeftCell="B1" zoomScale="76" zoomScaleNormal="76" workbookViewId="0">
      <pane xSplit="1" ySplit="2" topLeftCell="C3" activePane="bottomRight" state="frozen"/>
      <selection activeCell="AD28" sqref="AD28"/>
      <selection pane="topRight" activeCell="AD28" sqref="AD28"/>
      <selection pane="bottomLeft" activeCell="AD28" sqref="AD28"/>
      <selection pane="bottomRight" activeCell="B2" sqref="A2:XFD17"/>
    </sheetView>
  </sheetViews>
  <sheetFormatPr defaultColWidth="9.28515625" defaultRowHeight="15"/>
  <cols>
    <col min="1" max="1" width="13" style="158" customWidth="1"/>
    <col min="2" max="2" width="25.85546875" style="158" bestFit="1" customWidth="1"/>
    <col min="3" max="8" width="9.7109375" style="162" customWidth="1"/>
    <col min="9" max="17" width="9.7109375" style="158" customWidth="1"/>
    <col min="18" max="246" width="9.28515625" style="158"/>
    <col min="247" max="247" width="13" style="158" customWidth="1"/>
    <col min="248" max="248" width="4.7109375" style="158" customWidth="1"/>
    <col min="249" max="250" width="4" style="158" customWidth="1"/>
    <col min="251" max="251" width="4.7109375" style="158" customWidth="1"/>
    <col min="252" max="253" width="28.7109375" style="158" customWidth="1"/>
    <col min="254" max="254" width="9.7109375" style="158" customWidth="1"/>
    <col min="255" max="255" width="10.28515625" style="158" customWidth="1"/>
    <col min="256" max="273" width="9.7109375" style="158" customWidth="1"/>
    <col min="274" max="502" width="9.28515625" style="158"/>
    <col min="503" max="503" width="13" style="158" customWidth="1"/>
    <col min="504" max="504" width="4.7109375" style="158" customWidth="1"/>
    <col min="505" max="506" width="4" style="158" customWidth="1"/>
    <col min="507" max="507" width="4.7109375" style="158" customWidth="1"/>
    <col min="508" max="509" width="28.7109375" style="158" customWidth="1"/>
    <col min="510" max="510" width="9.7109375" style="158" customWidth="1"/>
    <col min="511" max="511" width="10.28515625" style="158" customWidth="1"/>
    <col min="512" max="529" width="9.7109375" style="158" customWidth="1"/>
    <col min="530" max="758" width="9.28515625" style="158"/>
    <col min="759" max="759" width="13" style="158" customWidth="1"/>
    <col min="760" max="760" width="4.7109375" style="158" customWidth="1"/>
    <col min="761" max="762" width="4" style="158" customWidth="1"/>
    <col min="763" max="763" width="4.7109375" style="158" customWidth="1"/>
    <col min="764" max="765" width="28.7109375" style="158" customWidth="1"/>
    <col min="766" max="766" width="9.7109375" style="158" customWidth="1"/>
    <col min="767" max="767" width="10.28515625" style="158" customWidth="1"/>
    <col min="768" max="785" width="9.7109375" style="158" customWidth="1"/>
    <col min="786" max="1014" width="9.28515625" style="158"/>
    <col min="1015" max="1015" width="13" style="158" customWidth="1"/>
    <col min="1016" max="1016" width="4.7109375" style="158" customWidth="1"/>
    <col min="1017" max="1018" width="4" style="158" customWidth="1"/>
    <col min="1019" max="1019" width="4.7109375" style="158" customWidth="1"/>
    <col min="1020" max="1021" width="28.7109375" style="158" customWidth="1"/>
    <col min="1022" max="1022" width="9.7109375" style="158" customWidth="1"/>
    <col min="1023" max="1023" width="10.28515625" style="158" customWidth="1"/>
    <col min="1024" max="1041" width="9.7109375" style="158" customWidth="1"/>
    <col min="1042" max="1270" width="9.28515625" style="158"/>
    <col min="1271" max="1271" width="13" style="158" customWidth="1"/>
    <col min="1272" max="1272" width="4.7109375" style="158" customWidth="1"/>
    <col min="1273" max="1274" width="4" style="158" customWidth="1"/>
    <col min="1275" max="1275" width="4.7109375" style="158" customWidth="1"/>
    <col min="1276" max="1277" width="28.7109375" style="158" customWidth="1"/>
    <col min="1278" max="1278" width="9.7109375" style="158" customWidth="1"/>
    <col min="1279" max="1279" width="10.28515625" style="158" customWidth="1"/>
    <col min="1280" max="1297" width="9.7109375" style="158" customWidth="1"/>
    <col min="1298" max="1526" width="9.28515625" style="158"/>
    <col min="1527" max="1527" width="13" style="158" customWidth="1"/>
    <col min="1528" max="1528" width="4.7109375" style="158" customWidth="1"/>
    <col min="1529" max="1530" width="4" style="158" customWidth="1"/>
    <col min="1531" max="1531" width="4.7109375" style="158" customWidth="1"/>
    <col min="1532" max="1533" width="28.7109375" style="158" customWidth="1"/>
    <col min="1534" max="1534" width="9.7109375" style="158" customWidth="1"/>
    <col min="1535" max="1535" width="10.28515625" style="158" customWidth="1"/>
    <col min="1536" max="1553" width="9.7109375" style="158" customWidth="1"/>
    <col min="1554" max="1782" width="9.28515625" style="158"/>
    <col min="1783" max="1783" width="13" style="158" customWidth="1"/>
    <col min="1784" max="1784" width="4.7109375" style="158" customWidth="1"/>
    <col min="1785" max="1786" width="4" style="158" customWidth="1"/>
    <col min="1787" max="1787" width="4.7109375" style="158" customWidth="1"/>
    <col min="1788" max="1789" width="28.7109375" style="158" customWidth="1"/>
    <col min="1790" max="1790" width="9.7109375" style="158" customWidth="1"/>
    <col min="1791" max="1791" width="10.28515625" style="158" customWidth="1"/>
    <col min="1792" max="1809" width="9.7109375" style="158" customWidth="1"/>
    <col min="1810" max="2038" width="9.28515625" style="158"/>
    <col min="2039" max="2039" width="13" style="158" customWidth="1"/>
    <col min="2040" max="2040" width="4.7109375" style="158" customWidth="1"/>
    <col min="2041" max="2042" width="4" style="158" customWidth="1"/>
    <col min="2043" max="2043" width="4.7109375" style="158" customWidth="1"/>
    <col min="2044" max="2045" width="28.7109375" style="158" customWidth="1"/>
    <col min="2046" max="2046" width="9.7109375" style="158" customWidth="1"/>
    <col min="2047" max="2047" width="10.28515625" style="158" customWidth="1"/>
    <col min="2048" max="2065" width="9.7109375" style="158" customWidth="1"/>
    <col min="2066" max="2294" width="9.28515625" style="158"/>
    <col min="2295" max="2295" width="13" style="158" customWidth="1"/>
    <col min="2296" max="2296" width="4.7109375" style="158" customWidth="1"/>
    <col min="2297" max="2298" width="4" style="158" customWidth="1"/>
    <col min="2299" max="2299" width="4.7109375" style="158" customWidth="1"/>
    <col min="2300" max="2301" width="28.7109375" style="158" customWidth="1"/>
    <col min="2302" max="2302" width="9.7109375" style="158" customWidth="1"/>
    <col min="2303" max="2303" width="10.28515625" style="158" customWidth="1"/>
    <col min="2304" max="2321" width="9.7109375" style="158" customWidth="1"/>
    <col min="2322" max="2550" width="9.28515625" style="158"/>
    <col min="2551" max="2551" width="13" style="158" customWidth="1"/>
    <col min="2552" max="2552" width="4.7109375" style="158" customWidth="1"/>
    <col min="2553" max="2554" width="4" style="158" customWidth="1"/>
    <col min="2555" max="2555" width="4.7109375" style="158" customWidth="1"/>
    <col min="2556" max="2557" width="28.7109375" style="158" customWidth="1"/>
    <col min="2558" max="2558" width="9.7109375" style="158" customWidth="1"/>
    <col min="2559" max="2559" width="10.28515625" style="158" customWidth="1"/>
    <col min="2560" max="2577" width="9.7109375" style="158" customWidth="1"/>
    <col min="2578" max="2806" width="9.28515625" style="158"/>
    <col min="2807" max="2807" width="13" style="158" customWidth="1"/>
    <col min="2808" max="2808" width="4.7109375" style="158" customWidth="1"/>
    <col min="2809" max="2810" width="4" style="158" customWidth="1"/>
    <col min="2811" max="2811" width="4.7109375" style="158" customWidth="1"/>
    <col min="2812" max="2813" width="28.7109375" style="158" customWidth="1"/>
    <col min="2814" max="2814" width="9.7109375" style="158" customWidth="1"/>
    <col min="2815" max="2815" width="10.28515625" style="158" customWidth="1"/>
    <col min="2816" max="2833" width="9.7109375" style="158" customWidth="1"/>
    <col min="2834" max="3062" width="9.28515625" style="158"/>
    <col min="3063" max="3063" width="13" style="158" customWidth="1"/>
    <col min="3064" max="3064" width="4.7109375" style="158" customWidth="1"/>
    <col min="3065" max="3066" width="4" style="158" customWidth="1"/>
    <col min="3067" max="3067" width="4.7109375" style="158" customWidth="1"/>
    <col min="3068" max="3069" width="28.7109375" style="158" customWidth="1"/>
    <col min="3070" max="3070" width="9.7109375" style="158" customWidth="1"/>
    <col min="3071" max="3071" width="10.28515625" style="158" customWidth="1"/>
    <col min="3072" max="3089" width="9.7109375" style="158" customWidth="1"/>
    <col min="3090" max="3318" width="9.28515625" style="158"/>
    <col min="3319" max="3319" width="13" style="158" customWidth="1"/>
    <col min="3320" max="3320" width="4.7109375" style="158" customWidth="1"/>
    <col min="3321" max="3322" width="4" style="158" customWidth="1"/>
    <col min="3323" max="3323" width="4.7109375" style="158" customWidth="1"/>
    <col min="3324" max="3325" width="28.7109375" style="158" customWidth="1"/>
    <col min="3326" max="3326" width="9.7109375" style="158" customWidth="1"/>
    <col min="3327" max="3327" width="10.28515625" style="158" customWidth="1"/>
    <col min="3328" max="3345" width="9.7109375" style="158" customWidth="1"/>
    <col min="3346" max="3574" width="9.28515625" style="158"/>
    <col min="3575" max="3575" width="13" style="158" customWidth="1"/>
    <col min="3576" max="3576" width="4.7109375" style="158" customWidth="1"/>
    <col min="3577" max="3578" width="4" style="158" customWidth="1"/>
    <col min="3579" max="3579" width="4.7109375" style="158" customWidth="1"/>
    <col min="3580" max="3581" width="28.7109375" style="158" customWidth="1"/>
    <col min="3582" max="3582" width="9.7109375" style="158" customWidth="1"/>
    <col min="3583" max="3583" width="10.28515625" style="158" customWidth="1"/>
    <col min="3584" max="3601" width="9.7109375" style="158" customWidth="1"/>
    <col min="3602" max="3830" width="9.28515625" style="158"/>
    <col min="3831" max="3831" width="13" style="158" customWidth="1"/>
    <col min="3832" max="3832" width="4.7109375" style="158" customWidth="1"/>
    <col min="3833" max="3834" width="4" style="158" customWidth="1"/>
    <col min="3835" max="3835" width="4.7109375" style="158" customWidth="1"/>
    <col min="3836" max="3837" width="28.7109375" style="158" customWidth="1"/>
    <col min="3838" max="3838" width="9.7109375" style="158" customWidth="1"/>
    <col min="3839" max="3839" width="10.28515625" style="158" customWidth="1"/>
    <col min="3840" max="3857" width="9.7109375" style="158" customWidth="1"/>
    <col min="3858" max="4086" width="9.28515625" style="158"/>
    <col min="4087" max="4087" width="13" style="158" customWidth="1"/>
    <col min="4088" max="4088" width="4.7109375" style="158" customWidth="1"/>
    <col min="4089" max="4090" width="4" style="158" customWidth="1"/>
    <col min="4091" max="4091" width="4.7109375" style="158" customWidth="1"/>
    <col min="4092" max="4093" width="28.7109375" style="158" customWidth="1"/>
    <col min="4094" max="4094" width="9.7109375" style="158" customWidth="1"/>
    <col min="4095" max="4095" width="10.28515625" style="158" customWidth="1"/>
    <col min="4096" max="4113" width="9.7109375" style="158" customWidth="1"/>
    <col min="4114" max="4342" width="9.28515625" style="158"/>
    <col min="4343" max="4343" width="13" style="158" customWidth="1"/>
    <col min="4344" max="4344" width="4.7109375" style="158" customWidth="1"/>
    <col min="4345" max="4346" width="4" style="158" customWidth="1"/>
    <col min="4347" max="4347" width="4.7109375" style="158" customWidth="1"/>
    <col min="4348" max="4349" width="28.7109375" style="158" customWidth="1"/>
    <col min="4350" max="4350" width="9.7109375" style="158" customWidth="1"/>
    <col min="4351" max="4351" width="10.28515625" style="158" customWidth="1"/>
    <col min="4352" max="4369" width="9.7109375" style="158" customWidth="1"/>
    <col min="4370" max="4598" width="9.28515625" style="158"/>
    <col min="4599" max="4599" width="13" style="158" customWidth="1"/>
    <col min="4600" max="4600" width="4.7109375" style="158" customWidth="1"/>
    <col min="4601" max="4602" width="4" style="158" customWidth="1"/>
    <col min="4603" max="4603" width="4.7109375" style="158" customWidth="1"/>
    <col min="4604" max="4605" width="28.7109375" style="158" customWidth="1"/>
    <col min="4606" max="4606" width="9.7109375" style="158" customWidth="1"/>
    <col min="4607" max="4607" width="10.28515625" style="158" customWidth="1"/>
    <col min="4608" max="4625" width="9.7109375" style="158" customWidth="1"/>
    <col min="4626" max="4854" width="9.28515625" style="158"/>
    <col min="4855" max="4855" width="13" style="158" customWidth="1"/>
    <col min="4856" max="4856" width="4.7109375" style="158" customWidth="1"/>
    <col min="4857" max="4858" width="4" style="158" customWidth="1"/>
    <col min="4859" max="4859" width="4.7109375" style="158" customWidth="1"/>
    <col min="4860" max="4861" width="28.7109375" style="158" customWidth="1"/>
    <col min="4862" max="4862" width="9.7109375" style="158" customWidth="1"/>
    <col min="4863" max="4863" width="10.28515625" style="158" customWidth="1"/>
    <col min="4864" max="4881" width="9.7109375" style="158" customWidth="1"/>
    <col min="4882" max="5110" width="9.28515625" style="158"/>
    <col min="5111" max="5111" width="13" style="158" customWidth="1"/>
    <col min="5112" max="5112" width="4.7109375" style="158" customWidth="1"/>
    <col min="5113" max="5114" width="4" style="158" customWidth="1"/>
    <col min="5115" max="5115" width="4.7109375" style="158" customWidth="1"/>
    <col min="5116" max="5117" width="28.7109375" style="158" customWidth="1"/>
    <col min="5118" max="5118" width="9.7109375" style="158" customWidth="1"/>
    <col min="5119" max="5119" width="10.28515625" style="158" customWidth="1"/>
    <col min="5120" max="5137" width="9.7109375" style="158" customWidth="1"/>
    <col min="5138" max="5366" width="9.28515625" style="158"/>
    <col min="5367" max="5367" width="13" style="158" customWidth="1"/>
    <col min="5368" max="5368" width="4.7109375" style="158" customWidth="1"/>
    <col min="5369" max="5370" width="4" style="158" customWidth="1"/>
    <col min="5371" max="5371" width="4.7109375" style="158" customWidth="1"/>
    <col min="5372" max="5373" width="28.7109375" style="158" customWidth="1"/>
    <col min="5374" max="5374" width="9.7109375" style="158" customWidth="1"/>
    <col min="5375" max="5375" width="10.28515625" style="158" customWidth="1"/>
    <col min="5376" max="5393" width="9.7109375" style="158" customWidth="1"/>
    <col min="5394" max="5622" width="9.28515625" style="158"/>
    <col min="5623" max="5623" width="13" style="158" customWidth="1"/>
    <col min="5624" max="5624" width="4.7109375" style="158" customWidth="1"/>
    <col min="5625" max="5626" width="4" style="158" customWidth="1"/>
    <col min="5627" max="5627" width="4.7109375" style="158" customWidth="1"/>
    <col min="5628" max="5629" width="28.7109375" style="158" customWidth="1"/>
    <col min="5630" max="5630" width="9.7109375" style="158" customWidth="1"/>
    <col min="5631" max="5631" width="10.28515625" style="158" customWidth="1"/>
    <col min="5632" max="5649" width="9.7109375" style="158" customWidth="1"/>
    <col min="5650" max="5878" width="9.28515625" style="158"/>
    <col min="5879" max="5879" width="13" style="158" customWidth="1"/>
    <col min="5880" max="5880" width="4.7109375" style="158" customWidth="1"/>
    <col min="5881" max="5882" width="4" style="158" customWidth="1"/>
    <col min="5883" max="5883" width="4.7109375" style="158" customWidth="1"/>
    <col min="5884" max="5885" width="28.7109375" style="158" customWidth="1"/>
    <col min="5886" max="5886" width="9.7109375" style="158" customWidth="1"/>
    <col min="5887" max="5887" width="10.28515625" style="158" customWidth="1"/>
    <col min="5888" max="5905" width="9.7109375" style="158" customWidth="1"/>
    <col min="5906" max="6134" width="9.28515625" style="158"/>
    <col min="6135" max="6135" width="13" style="158" customWidth="1"/>
    <col min="6136" max="6136" width="4.7109375" style="158" customWidth="1"/>
    <col min="6137" max="6138" width="4" style="158" customWidth="1"/>
    <col min="6139" max="6139" width="4.7109375" style="158" customWidth="1"/>
    <col min="6140" max="6141" width="28.7109375" style="158" customWidth="1"/>
    <col min="6142" max="6142" width="9.7109375" style="158" customWidth="1"/>
    <col min="6143" max="6143" width="10.28515625" style="158" customWidth="1"/>
    <col min="6144" max="6161" width="9.7109375" style="158" customWidth="1"/>
    <col min="6162" max="6390" width="9.28515625" style="158"/>
    <col min="6391" max="6391" width="13" style="158" customWidth="1"/>
    <col min="6392" max="6392" width="4.7109375" style="158" customWidth="1"/>
    <col min="6393" max="6394" width="4" style="158" customWidth="1"/>
    <col min="6395" max="6395" width="4.7109375" style="158" customWidth="1"/>
    <col min="6396" max="6397" width="28.7109375" style="158" customWidth="1"/>
    <col min="6398" max="6398" width="9.7109375" style="158" customWidth="1"/>
    <col min="6399" max="6399" width="10.28515625" style="158" customWidth="1"/>
    <col min="6400" max="6417" width="9.7109375" style="158" customWidth="1"/>
    <col min="6418" max="6646" width="9.28515625" style="158"/>
    <col min="6647" max="6647" width="13" style="158" customWidth="1"/>
    <col min="6648" max="6648" width="4.7109375" style="158" customWidth="1"/>
    <col min="6649" max="6650" width="4" style="158" customWidth="1"/>
    <col min="6651" max="6651" width="4.7109375" style="158" customWidth="1"/>
    <col min="6652" max="6653" width="28.7109375" style="158" customWidth="1"/>
    <col min="6654" max="6654" width="9.7109375" style="158" customWidth="1"/>
    <col min="6655" max="6655" width="10.28515625" style="158" customWidth="1"/>
    <col min="6656" max="6673" width="9.7109375" style="158" customWidth="1"/>
    <col min="6674" max="6902" width="9.28515625" style="158"/>
    <col min="6903" max="6903" width="13" style="158" customWidth="1"/>
    <col min="6904" max="6904" width="4.7109375" style="158" customWidth="1"/>
    <col min="6905" max="6906" width="4" style="158" customWidth="1"/>
    <col min="6907" max="6907" width="4.7109375" style="158" customWidth="1"/>
    <col min="6908" max="6909" width="28.7109375" style="158" customWidth="1"/>
    <col min="6910" max="6910" width="9.7109375" style="158" customWidth="1"/>
    <col min="6911" max="6911" width="10.28515625" style="158" customWidth="1"/>
    <col min="6912" max="6929" width="9.7109375" style="158" customWidth="1"/>
    <col min="6930" max="7158" width="9.28515625" style="158"/>
    <col min="7159" max="7159" width="13" style="158" customWidth="1"/>
    <col min="7160" max="7160" width="4.7109375" style="158" customWidth="1"/>
    <col min="7161" max="7162" width="4" style="158" customWidth="1"/>
    <col min="7163" max="7163" width="4.7109375" style="158" customWidth="1"/>
    <col min="7164" max="7165" width="28.7109375" style="158" customWidth="1"/>
    <col min="7166" max="7166" width="9.7109375" style="158" customWidth="1"/>
    <col min="7167" max="7167" width="10.28515625" style="158" customWidth="1"/>
    <col min="7168" max="7185" width="9.7109375" style="158" customWidth="1"/>
    <col min="7186" max="7414" width="9.28515625" style="158"/>
    <col min="7415" max="7415" width="13" style="158" customWidth="1"/>
    <col min="7416" max="7416" width="4.7109375" style="158" customWidth="1"/>
    <col min="7417" max="7418" width="4" style="158" customWidth="1"/>
    <col min="7419" max="7419" width="4.7109375" style="158" customWidth="1"/>
    <col min="7420" max="7421" width="28.7109375" style="158" customWidth="1"/>
    <col min="7422" max="7422" width="9.7109375" style="158" customWidth="1"/>
    <col min="7423" max="7423" width="10.28515625" style="158" customWidth="1"/>
    <col min="7424" max="7441" width="9.7109375" style="158" customWidth="1"/>
    <col min="7442" max="7670" width="9.28515625" style="158"/>
    <col min="7671" max="7671" width="13" style="158" customWidth="1"/>
    <col min="7672" max="7672" width="4.7109375" style="158" customWidth="1"/>
    <col min="7673" max="7674" width="4" style="158" customWidth="1"/>
    <col min="7675" max="7675" width="4.7109375" style="158" customWidth="1"/>
    <col min="7676" max="7677" width="28.7109375" style="158" customWidth="1"/>
    <col min="7678" max="7678" width="9.7109375" style="158" customWidth="1"/>
    <col min="7679" max="7679" width="10.28515625" style="158" customWidth="1"/>
    <col min="7680" max="7697" width="9.7109375" style="158" customWidth="1"/>
    <col min="7698" max="7926" width="9.28515625" style="158"/>
    <col min="7927" max="7927" width="13" style="158" customWidth="1"/>
    <col min="7928" max="7928" width="4.7109375" style="158" customWidth="1"/>
    <col min="7929" max="7930" width="4" style="158" customWidth="1"/>
    <col min="7931" max="7931" width="4.7109375" style="158" customWidth="1"/>
    <col min="7932" max="7933" width="28.7109375" style="158" customWidth="1"/>
    <col min="7934" max="7934" width="9.7109375" style="158" customWidth="1"/>
    <col min="7935" max="7935" width="10.28515625" style="158" customWidth="1"/>
    <col min="7936" max="7953" width="9.7109375" style="158" customWidth="1"/>
    <col min="7954" max="8182" width="9.28515625" style="158"/>
    <col min="8183" max="8183" width="13" style="158" customWidth="1"/>
    <col min="8184" max="8184" width="4.7109375" style="158" customWidth="1"/>
    <col min="8185" max="8186" width="4" style="158" customWidth="1"/>
    <col min="8187" max="8187" width="4.7109375" style="158" customWidth="1"/>
    <col min="8188" max="8189" width="28.7109375" style="158" customWidth="1"/>
    <col min="8190" max="8190" width="9.7109375" style="158" customWidth="1"/>
    <col min="8191" max="8191" width="10.28515625" style="158" customWidth="1"/>
    <col min="8192" max="8209" width="9.7109375" style="158" customWidth="1"/>
    <col min="8210" max="8438" width="9.28515625" style="158"/>
    <col min="8439" max="8439" width="13" style="158" customWidth="1"/>
    <col min="8440" max="8440" width="4.7109375" style="158" customWidth="1"/>
    <col min="8441" max="8442" width="4" style="158" customWidth="1"/>
    <col min="8443" max="8443" width="4.7109375" style="158" customWidth="1"/>
    <col min="8444" max="8445" width="28.7109375" style="158" customWidth="1"/>
    <col min="8446" max="8446" width="9.7109375" style="158" customWidth="1"/>
    <col min="8447" max="8447" width="10.28515625" style="158" customWidth="1"/>
    <col min="8448" max="8465" width="9.7109375" style="158" customWidth="1"/>
    <col min="8466" max="8694" width="9.28515625" style="158"/>
    <col min="8695" max="8695" width="13" style="158" customWidth="1"/>
    <col min="8696" max="8696" width="4.7109375" style="158" customWidth="1"/>
    <col min="8697" max="8698" width="4" style="158" customWidth="1"/>
    <col min="8699" max="8699" width="4.7109375" style="158" customWidth="1"/>
    <col min="8700" max="8701" width="28.7109375" style="158" customWidth="1"/>
    <col min="8702" max="8702" width="9.7109375" style="158" customWidth="1"/>
    <col min="8703" max="8703" width="10.28515625" style="158" customWidth="1"/>
    <col min="8704" max="8721" width="9.7109375" style="158" customWidth="1"/>
    <col min="8722" max="8950" width="9.28515625" style="158"/>
    <col min="8951" max="8951" width="13" style="158" customWidth="1"/>
    <col min="8952" max="8952" width="4.7109375" style="158" customWidth="1"/>
    <col min="8953" max="8954" width="4" style="158" customWidth="1"/>
    <col min="8955" max="8955" width="4.7109375" style="158" customWidth="1"/>
    <col min="8956" max="8957" width="28.7109375" style="158" customWidth="1"/>
    <col min="8958" max="8958" width="9.7109375" style="158" customWidth="1"/>
    <col min="8959" max="8959" width="10.28515625" style="158" customWidth="1"/>
    <col min="8960" max="8977" width="9.7109375" style="158" customWidth="1"/>
    <col min="8978" max="9206" width="9.28515625" style="158"/>
    <col min="9207" max="9207" width="13" style="158" customWidth="1"/>
    <col min="9208" max="9208" width="4.7109375" style="158" customWidth="1"/>
    <col min="9209" max="9210" width="4" style="158" customWidth="1"/>
    <col min="9211" max="9211" width="4.7109375" style="158" customWidth="1"/>
    <col min="9212" max="9213" width="28.7109375" style="158" customWidth="1"/>
    <col min="9214" max="9214" width="9.7109375" style="158" customWidth="1"/>
    <col min="9215" max="9215" width="10.28515625" style="158" customWidth="1"/>
    <col min="9216" max="9233" width="9.7109375" style="158" customWidth="1"/>
    <col min="9234" max="9462" width="9.28515625" style="158"/>
    <col min="9463" max="9463" width="13" style="158" customWidth="1"/>
    <col min="9464" max="9464" width="4.7109375" style="158" customWidth="1"/>
    <col min="9465" max="9466" width="4" style="158" customWidth="1"/>
    <col min="9467" max="9467" width="4.7109375" style="158" customWidth="1"/>
    <col min="9468" max="9469" width="28.7109375" style="158" customWidth="1"/>
    <col min="9470" max="9470" width="9.7109375" style="158" customWidth="1"/>
    <col min="9471" max="9471" width="10.28515625" style="158" customWidth="1"/>
    <col min="9472" max="9489" width="9.7109375" style="158" customWidth="1"/>
    <col min="9490" max="9718" width="9.28515625" style="158"/>
    <col min="9719" max="9719" width="13" style="158" customWidth="1"/>
    <col min="9720" max="9720" width="4.7109375" style="158" customWidth="1"/>
    <col min="9721" max="9722" width="4" style="158" customWidth="1"/>
    <col min="9723" max="9723" width="4.7109375" style="158" customWidth="1"/>
    <col min="9724" max="9725" width="28.7109375" style="158" customWidth="1"/>
    <col min="9726" max="9726" width="9.7109375" style="158" customWidth="1"/>
    <col min="9727" max="9727" width="10.28515625" style="158" customWidth="1"/>
    <col min="9728" max="9745" width="9.7109375" style="158" customWidth="1"/>
    <col min="9746" max="9974" width="9.28515625" style="158"/>
    <col min="9975" max="9975" width="13" style="158" customWidth="1"/>
    <col min="9976" max="9976" width="4.7109375" style="158" customWidth="1"/>
    <col min="9977" max="9978" width="4" style="158" customWidth="1"/>
    <col min="9979" max="9979" width="4.7109375" style="158" customWidth="1"/>
    <col min="9980" max="9981" width="28.7109375" style="158" customWidth="1"/>
    <col min="9982" max="9982" width="9.7109375" style="158" customWidth="1"/>
    <col min="9983" max="9983" width="10.28515625" style="158" customWidth="1"/>
    <col min="9984" max="10001" width="9.7109375" style="158" customWidth="1"/>
    <col min="10002" max="10230" width="9.28515625" style="158"/>
    <col min="10231" max="10231" width="13" style="158" customWidth="1"/>
    <col min="10232" max="10232" width="4.7109375" style="158" customWidth="1"/>
    <col min="10233" max="10234" width="4" style="158" customWidth="1"/>
    <col min="10235" max="10235" width="4.7109375" style="158" customWidth="1"/>
    <col min="10236" max="10237" width="28.7109375" style="158" customWidth="1"/>
    <col min="10238" max="10238" width="9.7109375" style="158" customWidth="1"/>
    <col min="10239" max="10239" width="10.28515625" style="158" customWidth="1"/>
    <col min="10240" max="10257" width="9.7109375" style="158" customWidth="1"/>
    <col min="10258" max="10486" width="9.28515625" style="158"/>
    <col min="10487" max="10487" width="13" style="158" customWidth="1"/>
    <col min="10488" max="10488" width="4.7109375" style="158" customWidth="1"/>
    <col min="10489" max="10490" width="4" style="158" customWidth="1"/>
    <col min="10491" max="10491" width="4.7109375" style="158" customWidth="1"/>
    <col min="10492" max="10493" width="28.7109375" style="158" customWidth="1"/>
    <col min="10494" max="10494" width="9.7109375" style="158" customWidth="1"/>
    <col min="10495" max="10495" width="10.28515625" style="158" customWidth="1"/>
    <col min="10496" max="10513" width="9.7109375" style="158" customWidth="1"/>
    <col min="10514" max="10742" width="9.28515625" style="158"/>
    <col min="10743" max="10743" width="13" style="158" customWidth="1"/>
    <col min="10744" max="10744" width="4.7109375" style="158" customWidth="1"/>
    <col min="10745" max="10746" width="4" style="158" customWidth="1"/>
    <col min="10747" max="10747" width="4.7109375" style="158" customWidth="1"/>
    <col min="10748" max="10749" width="28.7109375" style="158" customWidth="1"/>
    <col min="10750" max="10750" width="9.7109375" style="158" customWidth="1"/>
    <col min="10751" max="10751" width="10.28515625" style="158" customWidth="1"/>
    <col min="10752" max="10769" width="9.7109375" style="158" customWidth="1"/>
    <col min="10770" max="10998" width="9.28515625" style="158"/>
    <col min="10999" max="10999" width="13" style="158" customWidth="1"/>
    <col min="11000" max="11000" width="4.7109375" style="158" customWidth="1"/>
    <col min="11001" max="11002" width="4" style="158" customWidth="1"/>
    <col min="11003" max="11003" width="4.7109375" style="158" customWidth="1"/>
    <col min="11004" max="11005" width="28.7109375" style="158" customWidth="1"/>
    <col min="11006" max="11006" width="9.7109375" style="158" customWidth="1"/>
    <col min="11007" max="11007" width="10.28515625" style="158" customWidth="1"/>
    <col min="11008" max="11025" width="9.7109375" style="158" customWidth="1"/>
    <col min="11026" max="11254" width="9.28515625" style="158"/>
    <col min="11255" max="11255" width="13" style="158" customWidth="1"/>
    <col min="11256" max="11256" width="4.7109375" style="158" customWidth="1"/>
    <col min="11257" max="11258" width="4" style="158" customWidth="1"/>
    <col min="11259" max="11259" width="4.7109375" style="158" customWidth="1"/>
    <col min="11260" max="11261" width="28.7109375" style="158" customWidth="1"/>
    <col min="11262" max="11262" width="9.7109375" style="158" customWidth="1"/>
    <col min="11263" max="11263" width="10.28515625" style="158" customWidth="1"/>
    <col min="11264" max="11281" width="9.7109375" style="158" customWidth="1"/>
    <col min="11282" max="11510" width="9.28515625" style="158"/>
    <col min="11511" max="11511" width="13" style="158" customWidth="1"/>
    <col min="11512" max="11512" width="4.7109375" style="158" customWidth="1"/>
    <col min="11513" max="11514" width="4" style="158" customWidth="1"/>
    <col min="11515" max="11515" width="4.7109375" style="158" customWidth="1"/>
    <col min="11516" max="11517" width="28.7109375" style="158" customWidth="1"/>
    <col min="11518" max="11518" width="9.7109375" style="158" customWidth="1"/>
    <col min="11519" max="11519" width="10.28515625" style="158" customWidth="1"/>
    <col min="11520" max="11537" width="9.7109375" style="158" customWidth="1"/>
    <col min="11538" max="11766" width="9.28515625" style="158"/>
    <col min="11767" max="11767" width="13" style="158" customWidth="1"/>
    <col min="11768" max="11768" width="4.7109375" style="158" customWidth="1"/>
    <col min="11769" max="11770" width="4" style="158" customWidth="1"/>
    <col min="11771" max="11771" width="4.7109375" style="158" customWidth="1"/>
    <col min="11772" max="11773" width="28.7109375" style="158" customWidth="1"/>
    <col min="11774" max="11774" width="9.7109375" style="158" customWidth="1"/>
    <col min="11775" max="11775" width="10.28515625" style="158" customWidth="1"/>
    <col min="11776" max="11793" width="9.7109375" style="158" customWidth="1"/>
    <col min="11794" max="12022" width="9.28515625" style="158"/>
    <col min="12023" max="12023" width="13" style="158" customWidth="1"/>
    <col min="12024" max="12024" width="4.7109375" style="158" customWidth="1"/>
    <col min="12025" max="12026" width="4" style="158" customWidth="1"/>
    <col min="12027" max="12027" width="4.7109375" style="158" customWidth="1"/>
    <col min="12028" max="12029" width="28.7109375" style="158" customWidth="1"/>
    <col min="12030" max="12030" width="9.7109375" style="158" customWidth="1"/>
    <col min="12031" max="12031" width="10.28515625" style="158" customWidth="1"/>
    <col min="12032" max="12049" width="9.7109375" style="158" customWidth="1"/>
    <col min="12050" max="12278" width="9.28515625" style="158"/>
    <col min="12279" max="12279" width="13" style="158" customWidth="1"/>
    <col min="12280" max="12280" width="4.7109375" style="158" customWidth="1"/>
    <col min="12281" max="12282" width="4" style="158" customWidth="1"/>
    <col min="12283" max="12283" width="4.7109375" style="158" customWidth="1"/>
    <col min="12284" max="12285" width="28.7109375" style="158" customWidth="1"/>
    <col min="12286" max="12286" width="9.7109375" style="158" customWidth="1"/>
    <col min="12287" max="12287" width="10.28515625" style="158" customWidth="1"/>
    <col min="12288" max="12305" width="9.7109375" style="158" customWidth="1"/>
    <col min="12306" max="12534" width="9.28515625" style="158"/>
    <col min="12535" max="12535" width="13" style="158" customWidth="1"/>
    <col min="12536" max="12536" width="4.7109375" style="158" customWidth="1"/>
    <col min="12537" max="12538" width="4" style="158" customWidth="1"/>
    <col min="12539" max="12539" width="4.7109375" style="158" customWidth="1"/>
    <col min="12540" max="12541" width="28.7109375" style="158" customWidth="1"/>
    <col min="12542" max="12542" width="9.7109375" style="158" customWidth="1"/>
    <col min="12543" max="12543" width="10.28515625" style="158" customWidth="1"/>
    <col min="12544" max="12561" width="9.7109375" style="158" customWidth="1"/>
    <col min="12562" max="12790" width="9.28515625" style="158"/>
    <col min="12791" max="12791" width="13" style="158" customWidth="1"/>
    <col min="12792" max="12792" width="4.7109375" style="158" customWidth="1"/>
    <col min="12793" max="12794" width="4" style="158" customWidth="1"/>
    <col min="12795" max="12795" width="4.7109375" style="158" customWidth="1"/>
    <col min="12796" max="12797" width="28.7109375" style="158" customWidth="1"/>
    <col min="12798" max="12798" width="9.7109375" style="158" customWidth="1"/>
    <col min="12799" max="12799" width="10.28515625" style="158" customWidth="1"/>
    <col min="12800" max="12817" width="9.7109375" style="158" customWidth="1"/>
    <col min="12818" max="13046" width="9.28515625" style="158"/>
    <col min="13047" max="13047" width="13" style="158" customWidth="1"/>
    <col min="13048" max="13048" width="4.7109375" style="158" customWidth="1"/>
    <col min="13049" max="13050" width="4" style="158" customWidth="1"/>
    <col min="13051" max="13051" width="4.7109375" style="158" customWidth="1"/>
    <col min="13052" max="13053" width="28.7109375" style="158" customWidth="1"/>
    <col min="13054" max="13054" width="9.7109375" style="158" customWidth="1"/>
    <col min="13055" max="13055" width="10.28515625" style="158" customWidth="1"/>
    <col min="13056" max="13073" width="9.7109375" style="158" customWidth="1"/>
    <col min="13074" max="13302" width="9.28515625" style="158"/>
    <col min="13303" max="13303" width="13" style="158" customWidth="1"/>
    <col min="13304" max="13304" width="4.7109375" style="158" customWidth="1"/>
    <col min="13305" max="13306" width="4" style="158" customWidth="1"/>
    <col min="13307" max="13307" width="4.7109375" style="158" customWidth="1"/>
    <col min="13308" max="13309" width="28.7109375" style="158" customWidth="1"/>
    <col min="13310" max="13310" width="9.7109375" style="158" customWidth="1"/>
    <col min="13311" max="13311" width="10.28515625" style="158" customWidth="1"/>
    <col min="13312" max="13329" width="9.7109375" style="158" customWidth="1"/>
    <col min="13330" max="13558" width="9.28515625" style="158"/>
    <col min="13559" max="13559" width="13" style="158" customWidth="1"/>
    <col min="13560" max="13560" width="4.7109375" style="158" customWidth="1"/>
    <col min="13561" max="13562" width="4" style="158" customWidth="1"/>
    <col min="13563" max="13563" width="4.7109375" style="158" customWidth="1"/>
    <col min="13564" max="13565" width="28.7109375" style="158" customWidth="1"/>
    <col min="13566" max="13566" width="9.7109375" style="158" customWidth="1"/>
    <col min="13567" max="13567" width="10.28515625" style="158" customWidth="1"/>
    <col min="13568" max="13585" width="9.7109375" style="158" customWidth="1"/>
    <col min="13586" max="13814" width="9.28515625" style="158"/>
    <col min="13815" max="13815" width="13" style="158" customWidth="1"/>
    <col min="13816" max="13816" width="4.7109375" style="158" customWidth="1"/>
    <col min="13817" max="13818" width="4" style="158" customWidth="1"/>
    <col min="13819" max="13819" width="4.7109375" style="158" customWidth="1"/>
    <col min="13820" max="13821" width="28.7109375" style="158" customWidth="1"/>
    <col min="13822" max="13822" width="9.7109375" style="158" customWidth="1"/>
    <col min="13823" max="13823" width="10.28515625" style="158" customWidth="1"/>
    <col min="13824" max="13841" width="9.7109375" style="158" customWidth="1"/>
    <col min="13842" max="14070" width="9.28515625" style="158"/>
    <col min="14071" max="14071" width="13" style="158" customWidth="1"/>
    <col min="14072" max="14072" width="4.7109375" style="158" customWidth="1"/>
    <col min="14073" max="14074" width="4" style="158" customWidth="1"/>
    <col min="14075" max="14075" width="4.7109375" style="158" customWidth="1"/>
    <col min="14076" max="14077" width="28.7109375" style="158" customWidth="1"/>
    <col min="14078" max="14078" width="9.7109375" style="158" customWidth="1"/>
    <col min="14079" max="14079" width="10.28515625" style="158" customWidth="1"/>
    <col min="14080" max="14097" width="9.7109375" style="158" customWidth="1"/>
    <col min="14098" max="14326" width="9.28515625" style="158"/>
    <col min="14327" max="14327" width="13" style="158" customWidth="1"/>
    <col min="14328" max="14328" width="4.7109375" style="158" customWidth="1"/>
    <col min="14329" max="14330" width="4" style="158" customWidth="1"/>
    <col min="14331" max="14331" width="4.7109375" style="158" customWidth="1"/>
    <col min="14332" max="14333" width="28.7109375" style="158" customWidth="1"/>
    <col min="14334" max="14334" width="9.7109375" style="158" customWidth="1"/>
    <col min="14335" max="14335" width="10.28515625" style="158" customWidth="1"/>
    <col min="14336" max="14353" width="9.7109375" style="158" customWidth="1"/>
    <col min="14354" max="14582" width="9.28515625" style="158"/>
    <col min="14583" max="14583" width="13" style="158" customWidth="1"/>
    <col min="14584" max="14584" width="4.7109375" style="158" customWidth="1"/>
    <col min="14585" max="14586" width="4" style="158" customWidth="1"/>
    <col min="14587" max="14587" width="4.7109375" style="158" customWidth="1"/>
    <col min="14588" max="14589" width="28.7109375" style="158" customWidth="1"/>
    <col min="14590" max="14590" width="9.7109375" style="158" customWidth="1"/>
    <col min="14591" max="14591" width="10.28515625" style="158" customWidth="1"/>
    <col min="14592" max="14609" width="9.7109375" style="158" customWidth="1"/>
    <col min="14610" max="14838" width="9.28515625" style="158"/>
    <col min="14839" max="14839" width="13" style="158" customWidth="1"/>
    <col min="14840" max="14840" width="4.7109375" style="158" customWidth="1"/>
    <col min="14841" max="14842" width="4" style="158" customWidth="1"/>
    <col min="14843" max="14843" width="4.7109375" style="158" customWidth="1"/>
    <col min="14844" max="14845" width="28.7109375" style="158" customWidth="1"/>
    <col min="14846" max="14846" width="9.7109375" style="158" customWidth="1"/>
    <col min="14847" max="14847" width="10.28515625" style="158" customWidth="1"/>
    <col min="14848" max="14865" width="9.7109375" style="158" customWidth="1"/>
    <col min="14866" max="15094" width="9.28515625" style="158"/>
    <col min="15095" max="15095" width="13" style="158" customWidth="1"/>
    <col min="15096" max="15096" width="4.7109375" style="158" customWidth="1"/>
    <col min="15097" max="15098" width="4" style="158" customWidth="1"/>
    <col min="15099" max="15099" width="4.7109375" style="158" customWidth="1"/>
    <col min="15100" max="15101" width="28.7109375" style="158" customWidth="1"/>
    <col min="15102" max="15102" width="9.7109375" style="158" customWidth="1"/>
    <col min="15103" max="15103" width="10.28515625" style="158" customWidth="1"/>
    <col min="15104" max="15121" width="9.7109375" style="158" customWidth="1"/>
    <col min="15122" max="15350" width="9.28515625" style="158"/>
    <col min="15351" max="15351" width="13" style="158" customWidth="1"/>
    <col min="15352" max="15352" width="4.7109375" style="158" customWidth="1"/>
    <col min="15353" max="15354" width="4" style="158" customWidth="1"/>
    <col min="15355" max="15355" width="4.7109375" style="158" customWidth="1"/>
    <col min="15356" max="15357" width="28.7109375" style="158" customWidth="1"/>
    <col min="15358" max="15358" width="9.7109375" style="158" customWidth="1"/>
    <col min="15359" max="15359" width="10.28515625" style="158" customWidth="1"/>
    <col min="15360" max="15377" width="9.7109375" style="158" customWidth="1"/>
    <col min="15378" max="15606" width="9.28515625" style="158"/>
    <col min="15607" max="15607" width="13" style="158" customWidth="1"/>
    <col min="15608" max="15608" width="4.7109375" style="158" customWidth="1"/>
    <col min="15609" max="15610" width="4" style="158" customWidth="1"/>
    <col min="15611" max="15611" width="4.7109375" style="158" customWidth="1"/>
    <col min="15612" max="15613" width="28.7109375" style="158" customWidth="1"/>
    <col min="15614" max="15614" width="9.7109375" style="158" customWidth="1"/>
    <col min="15615" max="15615" width="10.28515625" style="158" customWidth="1"/>
    <col min="15616" max="15633" width="9.7109375" style="158" customWidth="1"/>
    <col min="15634" max="15862" width="9.28515625" style="158"/>
    <col min="15863" max="15863" width="13" style="158" customWidth="1"/>
    <col min="15864" max="15864" width="4.7109375" style="158" customWidth="1"/>
    <col min="15865" max="15866" width="4" style="158" customWidth="1"/>
    <col min="15867" max="15867" width="4.7109375" style="158" customWidth="1"/>
    <col min="15868" max="15869" width="28.7109375" style="158" customWidth="1"/>
    <col min="15870" max="15870" width="9.7109375" style="158" customWidth="1"/>
    <col min="15871" max="15871" width="10.28515625" style="158" customWidth="1"/>
    <col min="15872" max="15889" width="9.7109375" style="158" customWidth="1"/>
    <col min="15890" max="16118" width="9.28515625" style="158"/>
    <col min="16119" max="16119" width="13" style="158" customWidth="1"/>
    <col min="16120" max="16120" width="4.7109375" style="158" customWidth="1"/>
    <col min="16121" max="16122" width="4" style="158" customWidth="1"/>
    <col min="16123" max="16123" width="4.7109375" style="158" customWidth="1"/>
    <col min="16124" max="16125" width="28.7109375" style="158" customWidth="1"/>
    <col min="16126" max="16126" width="9.7109375" style="158" customWidth="1"/>
    <col min="16127" max="16127" width="10.28515625" style="158" customWidth="1"/>
    <col min="16128" max="16145" width="9.7109375" style="158" customWidth="1"/>
    <col min="16146" max="16384" width="9.28515625" style="158"/>
  </cols>
  <sheetData>
    <row r="1" spans="1:43" s="152" customFormat="1" ht="30" customHeight="1">
      <c r="A1" s="151"/>
      <c r="B1" s="151"/>
      <c r="C1" s="244" t="s">
        <v>451</v>
      </c>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L1" s="347" t="s">
        <v>453</v>
      </c>
      <c r="AM1" s="347"/>
      <c r="AN1" s="347"/>
      <c r="AO1" s="347"/>
      <c r="AP1" s="347"/>
      <c r="AQ1" s="347"/>
    </row>
    <row r="2" spans="1:43" s="154" customFormat="1" ht="30" customHeight="1">
      <c r="A2" s="153" t="s">
        <v>408</v>
      </c>
      <c r="B2" s="163" t="s">
        <v>422</v>
      </c>
      <c r="C2" s="164">
        <v>1990</v>
      </c>
      <c r="D2" s="164">
        <v>1991</v>
      </c>
      <c r="E2" s="164">
        <v>1992</v>
      </c>
      <c r="F2" s="164">
        <v>1993</v>
      </c>
      <c r="G2" s="164">
        <v>1994</v>
      </c>
      <c r="H2" s="164">
        <v>1995</v>
      </c>
      <c r="I2" s="164">
        <v>1996</v>
      </c>
      <c r="J2" s="164">
        <v>1997</v>
      </c>
      <c r="K2" s="164">
        <v>1998</v>
      </c>
      <c r="L2" s="164">
        <v>1999</v>
      </c>
      <c r="M2" s="164">
        <v>2000</v>
      </c>
      <c r="N2" s="164">
        <v>2001</v>
      </c>
      <c r="O2" s="164">
        <v>2002</v>
      </c>
      <c r="P2" s="164">
        <v>2003</v>
      </c>
      <c r="Q2" s="164">
        <v>2004</v>
      </c>
      <c r="R2" s="164">
        <v>2005</v>
      </c>
      <c r="S2" s="164">
        <v>2006</v>
      </c>
      <c r="T2" s="164">
        <v>2007</v>
      </c>
      <c r="U2" s="164">
        <v>2008</v>
      </c>
      <c r="V2" s="164">
        <v>2009</v>
      </c>
      <c r="W2" s="164">
        <v>2010</v>
      </c>
      <c r="X2" s="164">
        <v>2011</v>
      </c>
      <c r="Y2" s="164">
        <v>2012</v>
      </c>
      <c r="Z2" s="164">
        <v>2013</v>
      </c>
      <c r="AA2" s="164">
        <v>2014</v>
      </c>
      <c r="AB2" s="164">
        <v>2015</v>
      </c>
      <c r="AC2" s="164">
        <v>2016</v>
      </c>
      <c r="AD2" s="164">
        <v>2017</v>
      </c>
      <c r="AE2" s="164">
        <v>2018</v>
      </c>
      <c r="AF2" s="164">
        <v>2019</v>
      </c>
      <c r="AG2" s="164">
        <v>2020</v>
      </c>
      <c r="AH2" s="164">
        <v>2021</v>
      </c>
      <c r="AI2" s="164">
        <v>2022</v>
      </c>
      <c r="AJ2" s="164">
        <v>2023</v>
      </c>
      <c r="AK2" s="164">
        <v>2024</v>
      </c>
      <c r="AL2" s="247">
        <v>2025</v>
      </c>
      <c r="AM2" s="247">
        <v>2030</v>
      </c>
      <c r="AN2" s="247">
        <v>2035</v>
      </c>
      <c r="AO2" s="247">
        <v>2040</v>
      </c>
      <c r="AP2" s="247">
        <v>2045</v>
      </c>
      <c r="AQ2" s="247">
        <v>2050</v>
      </c>
    </row>
    <row r="3" spans="1:43" s="155" customFormat="1">
      <c r="A3" s="158" t="s">
        <v>409</v>
      </c>
      <c r="B3" s="165" t="s">
        <v>301</v>
      </c>
      <c r="C3" s="237">
        <v>0.41605313449150472</v>
      </c>
      <c r="D3" s="237">
        <v>0.40078435386856359</v>
      </c>
      <c r="E3" s="237">
        <v>0.40594939817492448</v>
      </c>
      <c r="F3" s="237">
        <v>0.4080731865363646</v>
      </c>
      <c r="G3" s="237">
        <v>0.4169627548938164</v>
      </c>
      <c r="H3" s="237">
        <v>0.41052694262778822</v>
      </c>
      <c r="I3" s="237">
        <v>0.42021991125490166</v>
      </c>
      <c r="J3" s="237">
        <v>0.42446565752367182</v>
      </c>
      <c r="K3" s="237">
        <v>0.44876363009775094</v>
      </c>
      <c r="L3" s="237">
        <v>0.4261054986629132</v>
      </c>
      <c r="M3" s="237">
        <v>0.43612489198234239</v>
      </c>
      <c r="N3" s="237">
        <v>0.44976810511711296</v>
      </c>
      <c r="O3" s="237">
        <v>0.45479940735117386</v>
      </c>
      <c r="P3" s="237">
        <v>0.45627482880097714</v>
      </c>
      <c r="Q3" s="237">
        <v>0.46567084614696241</v>
      </c>
      <c r="R3" s="237">
        <v>0.47053892935620723</v>
      </c>
      <c r="S3" s="237">
        <v>0.47459177159734794</v>
      </c>
      <c r="T3" s="237">
        <v>0.48062655575425162</v>
      </c>
      <c r="U3" s="237">
        <v>0.4881225030927977</v>
      </c>
      <c r="V3" s="237">
        <v>0.49112926847446137</v>
      </c>
      <c r="W3" s="237">
        <v>0.48803787825342743</v>
      </c>
      <c r="X3" s="237">
        <v>0.49497441502924061</v>
      </c>
      <c r="Y3" s="237">
        <v>0.50407269109667485</v>
      </c>
      <c r="Z3" s="237">
        <v>0.50438815377093549</v>
      </c>
      <c r="AA3" s="237">
        <v>0.51188706105999626</v>
      </c>
      <c r="AB3" s="237">
        <v>0.52009092137517532</v>
      </c>
      <c r="AC3" s="237">
        <v>0.49646980330705343</v>
      </c>
      <c r="AD3" s="237">
        <v>0.50056329681327216</v>
      </c>
      <c r="AE3" s="237">
        <v>0.48460134993827547</v>
      </c>
      <c r="AF3" s="237">
        <v>0.4833320238963919</v>
      </c>
      <c r="AG3" s="237">
        <v>0.49291544741344034</v>
      </c>
      <c r="AH3" s="237">
        <v>0.49342312417266831</v>
      </c>
      <c r="AI3" s="237">
        <v>0.49694415173867235</v>
      </c>
      <c r="AJ3" s="237">
        <v>0.50284510010537409</v>
      </c>
      <c r="AK3" s="351">
        <v>0.5074815595363541</v>
      </c>
      <c r="AL3" s="248">
        <v>0.51717597471022125</v>
      </c>
      <c r="AM3" s="248">
        <v>0.51717597471022125</v>
      </c>
      <c r="AN3" s="248">
        <v>0.51717597471022125</v>
      </c>
      <c r="AO3" s="248">
        <v>0.52729188619599576</v>
      </c>
      <c r="AP3" s="248">
        <v>0.52729188619599576</v>
      </c>
      <c r="AQ3" s="248">
        <v>0.53698630136986303</v>
      </c>
    </row>
    <row r="4" spans="1:43" s="155" customFormat="1">
      <c r="A4" s="158"/>
      <c r="B4" s="165" t="s">
        <v>302</v>
      </c>
      <c r="C4" s="237">
        <v>0.38577223539134919</v>
      </c>
      <c r="D4" s="237">
        <v>0.38570348622092376</v>
      </c>
      <c r="E4" s="237">
        <v>0.38608464915232898</v>
      </c>
      <c r="F4" s="237">
        <v>0.38615148619073797</v>
      </c>
      <c r="G4" s="237">
        <v>0.3862190439855151</v>
      </c>
      <c r="H4" s="237">
        <v>0.38652141869032475</v>
      </c>
      <c r="I4" s="237">
        <v>0.38668435894778797</v>
      </c>
      <c r="J4" s="237">
        <v>0.38707243766618205</v>
      </c>
      <c r="K4" s="237">
        <v>0.38711963337199695</v>
      </c>
      <c r="L4" s="237">
        <v>0.38777256985184</v>
      </c>
      <c r="M4" s="237">
        <v>0.38791680296043901</v>
      </c>
      <c r="N4" s="237">
        <v>0.38830871279498103</v>
      </c>
      <c r="O4" s="237">
        <v>0.38843387519441613</v>
      </c>
      <c r="P4" s="237">
        <v>0.38844704277015135</v>
      </c>
      <c r="Q4" s="237">
        <v>0.38850982965717357</v>
      </c>
      <c r="R4" s="237">
        <v>0.38933178487960013</v>
      </c>
      <c r="S4" s="237">
        <v>0.38894583453274917</v>
      </c>
      <c r="T4" s="237">
        <v>0.38877621070694646</v>
      </c>
      <c r="U4" s="237">
        <v>0.38903043824492395</v>
      </c>
      <c r="V4" s="237">
        <v>0.38941761025205018</v>
      </c>
      <c r="W4" s="237">
        <v>0.38874673468687587</v>
      </c>
      <c r="X4" s="237">
        <v>0.39134031005374259</v>
      </c>
      <c r="Y4" s="237">
        <v>0.39243635717793296</v>
      </c>
      <c r="Z4" s="237">
        <v>0.39143486036481945</v>
      </c>
      <c r="AA4" s="237">
        <v>0.39021819552125731</v>
      </c>
      <c r="AB4" s="237">
        <v>0.38773864415143677</v>
      </c>
      <c r="AC4" s="237">
        <v>0.38865935367333587</v>
      </c>
      <c r="AD4" s="237">
        <v>0.38689345913995671</v>
      </c>
      <c r="AE4" s="237">
        <v>0.3878499837106465</v>
      </c>
      <c r="AF4" s="237">
        <v>0.38235108255220879</v>
      </c>
      <c r="AG4" s="237">
        <v>0.3840338894184126</v>
      </c>
      <c r="AH4" s="237">
        <v>0.38347665072701681</v>
      </c>
      <c r="AI4" s="237">
        <v>0.37643176992536354</v>
      </c>
      <c r="AJ4" s="237">
        <v>0.38413670505717495</v>
      </c>
      <c r="AK4" s="351">
        <v>0.38408543359479663</v>
      </c>
      <c r="AL4" s="248">
        <v>0.379314095881913</v>
      </c>
      <c r="AM4" s="248">
        <v>0.379314095881913</v>
      </c>
      <c r="AN4" s="248">
        <v>0.379314095881913</v>
      </c>
      <c r="AO4" s="248">
        <v>0.379314095881913</v>
      </c>
      <c r="AP4" s="248">
        <v>0.379314095881913</v>
      </c>
      <c r="AQ4" s="248">
        <v>0.379314095881913</v>
      </c>
    </row>
    <row r="5" spans="1:43" s="155" customFormat="1">
      <c r="A5" s="158"/>
      <c r="B5" s="165" t="s">
        <v>0</v>
      </c>
      <c r="C5" s="237">
        <v>0.55000000000000004</v>
      </c>
      <c r="D5" s="237">
        <v>0.55000000000000004</v>
      </c>
      <c r="E5" s="237">
        <v>0.55000000000000004</v>
      </c>
      <c r="F5" s="237">
        <v>0.55000000000000004</v>
      </c>
      <c r="G5" s="237">
        <v>0.55000000000000004</v>
      </c>
      <c r="H5" s="237">
        <v>0.55000000000000004</v>
      </c>
      <c r="I5" s="237">
        <v>0.55000000000000004</v>
      </c>
      <c r="J5" s="237">
        <v>0.55000000000000004</v>
      </c>
      <c r="K5" s="237">
        <v>0.55000000000000004</v>
      </c>
      <c r="L5" s="237">
        <v>0.55000000000000004</v>
      </c>
      <c r="M5" s="237">
        <v>0.55000000000000004</v>
      </c>
      <c r="N5" s="237">
        <v>0.55000000000000004</v>
      </c>
      <c r="O5" s="237">
        <v>0.55000000000000004</v>
      </c>
      <c r="P5" s="237">
        <v>0.55000000000000004</v>
      </c>
      <c r="Q5" s="237">
        <v>0.55000000000000004</v>
      </c>
      <c r="R5" s="237">
        <v>0.55000000000000004</v>
      </c>
      <c r="S5" s="237">
        <v>0.55000000000000004</v>
      </c>
      <c r="T5" s="237">
        <v>0.55000000000000004</v>
      </c>
      <c r="U5" s="237">
        <v>0.55000000000000004</v>
      </c>
      <c r="V5" s="237">
        <v>0.55000000000000004</v>
      </c>
      <c r="W5" s="237">
        <v>0.55000000000000004</v>
      </c>
      <c r="X5" s="237">
        <v>0.55000000000000004</v>
      </c>
      <c r="Y5" s="237">
        <v>0.55000000000000004</v>
      </c>
      <c r="Z5" s="237">
        <v>0.55000000000000004</v>
      </c>
      <c r="AA5" s="237">
        <v>0.55000000000000004</v>
      </c>
      <c r="AB5" s="237">
        <v>0.55000000000000004</v>
      </c>
      <c r="AC5" s="237">
        <v>0.55000000000000004</v>
      </c>
      <c r="AD5" s="237">
        <v>0.55000000000000004</v>
      </c>
      <c r="AE5" s="237">
        <v>0.55000000000000004</v>
      </c>
      <c r="AF5" s="237">
        <v>0.54514956667598546</v>
      </c>
      <c r="AG5" s="237">
        <v>0.54514956667598546</v>
      </c>
      <c r="AH5" s="237">
        <v>0.54514956667598546</v>
      </c>
      <c r="AI5" s="237">
        <v>0.54514956667598546</v>
      </c>
      <c r="AJ5" s="237">
        <v>0.54514956667598546</v>
      </c>
      <c r="AK5" s="351">
        <v>0.54514956667598546</v>
      </c>
      <c r="AL5" s="248">
        <v>0.54465961124838802</v>
      </c>
      <c r="AM5" s="248">
        <v>0.54467175890361752</v>
      </c>
      <c r="AN5" s="248">
        <v>0.54468390655884769</v>
      </c>
      <c r="AO5" s="248">
        <v>0.5446960542140773</v>
      </c>
      <c r="AP5" s="248">
        <v>0.54470820186930669</v>
      </c>
      <c r="AQ5" s="248">
        <v>0.54472034952453674</v>
      </c>
    </row>
    <row r="6" spans="1:43" s="155" customFormat="1">
      <c r="A6" s="158"/>
      <c r="B6" s="165" t="s">
        <v>352</v>
      </c>
      <c r="C6" s="237">
        <v>0.62079838088964567</v>
      </c>
      <c r="D6" s="237">
        <v>0.58406114322691705</v>
      </c>
      <c r="E6" s="237">
        <v>0.58695108721439693</v>
      </c>
      <c r="F6" s="237">
        <v>0.66915942557702868</v>
      </c>
      <c r="G6" s="237">
        <v>0.62433376948009001</v>
      </c>
      <c r="H6" s="237">
        <v>0.56446067777015385</v>
      </c>
      <c r="I6" s="237">
        <v>0.57130001913524964</v>
      </c>
      <c r="J6" s="237">
        <v>0.5944194959827237</v>
      </c>
      <c r="K6" s="237">
        <v>0.57650612378473665</v>
      </c>
      <c r="L6" s="237">
        <v>0.63896316550189936</v>
      </c>
      <c r="M6" s="237">
        <v>0.60226693559666689</v>
      </c>
      <c r="N6" s="237">
        <v>0.58670954498961569</v>
      </c>
      <c r="O6" s="237">
        <v>0.59608728659153798</v>
      </c>
      <c r="P6" s="237">
        <v>0.54791320310079106</v>
      </c>
      <c r="Q6" s="237">
        <v>0.57800919589053301</v>
      </c>
      <c r="R6" s="237">
        <v>0.5861396710028326</v>
      </c>
      <c r="S6" s="237">
        <v>0.566928194009783</v>
      </c>
      <c r="T6" s="237">
        <v>0.57619001510223611</v>
      </c>
      <c r="U6" s="237">
        <v>0.63733189364737841</v>
      </c>
      <c r="V6" s="237">
        <v>0.58387900751359445</v>
      </c>
      <c r="W6" s="237">
        <v>0.5788103636935249</v>
      </c>
      <c r="X6" s="237">
        <v>0.58447891965469112</v>
      </c>
      <c r="Y6" s="237">
        <v>0.50871180784624903</v>
      </c>
      <c r="Z6" s="237">
        <v>0.52170449796413576</v>
      </c>
      <c r="AA6" s="237">
        <v>0.49567164430557126</v>
      </c>
      <c r="AB6" s="237">
        <v>0.49798544999180705</v>
      </c>
      <c r="AC6" s="237">
        <v>0.54244331315632</v>
      </c>
      <c r="AD6" s="237">
        <v>0.47859575718983793</v>
      </c>
      <c r="AE6" s="237">
        <v>0.50716196106188005</v>
      </c>
      <c r="AF6" s="237">
        <v>0.49133900413648157</v>
      </c>
      <c r="AG6" s="237">
        <v>0.46355669423311424</v>
      </c>
      <c r="AH6" s="237">
        <v>0.49557334051506535</v>
      </c>
      <c r="AI6" s="237">
        <v>0.53479931756992127</v>
      </c>
      <c r="AJ6" s="237">
        <v>0.5030154929947348</v>
      </c>
      <c r="AK6" s="351">
        <v>0.50536223489885312</v>
      </c>
      <c r="AL6" s="248">
        <v>0.49056645179055586</v>
      </c>
      <c r="AM6" s="248">
        <v>0.49056645179055586</v>
      </c>
      <c r="AN6" s="248">
        <v>0.49056645179055586</v>
      </c>
      <c r="AO6" s="248">
        <v>0.49056645179055586</v>
      </c>
      <c r="AP6" s="248">
        <v>0.49056645179055586</v>
      </c>
      <c r="AQ6" s="248">
        <v>0.49056645179055586</v>
      </c>
    </row>
    <row r="7" spans="1:43" s="155" customFormat="1">
      <c r="A7" s="158"/>
      <c r="B7" s="165" t="s">
        <v>354</v>
      </c>
      <c r="C7" s="237">
        <v>0.24088294673698715</v>
      </c>
      <c r="D7" s="237">
        <v>0.24243203321117998</v>
      </c>
      <c r="E7" s="237">
        <v>0.2610604544559228</v>
      </c>
      <c r="F7" s="237">
        <v>0.29796734867102054</v>
      </c>
      <c r="G7" s="237">
        <v>0.26297935002924733</v>
      </c>
      <c r="H7" s="237">
        <v>0.24082774171144894</v>
      </c>
      <c r="I7" s="237">
        <v>0.25960414191268055</v>
      </c>
      <c r="J7" s="237">
        <v>0.27535888258910252</v>
      </c>
      <c r="K7" s="237">
        <v>0.27919089919504736</v>
      </c>
      <c r="L7" s="237">
        <v>0.29045430045846388</v>
      </c>
      <c r="M7" s="237">
        <v>0.27164106765124235</v>
      </c>
      <c r="N7" s="237">
        <v>0.26287942089081973</v>
      </c>
      <c r="O7" s="237">
        <v>0.22353596594810765</v>
      </c>
      <c r="P7" s="237">
        <v>0.28803892609770021</v>
      </c>
      <c r="Q7" s="237">
        <v>0.2830224825185475</v>
      </c>
      <c r="R7" s="237">
        <v>0.25999792220077012</v>
      </c>
      <c r="S7" s="237">
        <v>0.27386713520604711</v>
      </c>
      <c r="T7" s="237">
        <v>0.31163605582776654</v>
      </c>
      <c r="U7" s="237">
        <v>0.31971580905533065</v>
      </c>
      <c r="V7" s="237">
        <v>0.27768782619835919</v>
      </c>
      <c r="W7" s="237">
        <v>0.28604388456499796</v>
      </c>
      <c r="X7" s="237">
        <v>0.42273574834038269</v>
      </c>
      <c r="Y7" s="237">
        <v>0.39455466291315461</v>
      </c>
      <c r="Z7" s="237">
        <v>0.36658916659023882</v>
      </c>
      <c r="AA7" s="237">
        <v>0.3982111724416072</v>
      </c>
      <c r="AB7" s="237">
        <v>0.39228745146721805</v>
      </c>
      <c r="AC7" s="237">
        <v>0.39457611486400118</v>
      </c>
      <c r="AD7" s="237">
        <v>0.3737067207620105</v>
      </c>
      <c r="AE7" s="237">
        <v>0.37924680687706602</v>
      </c>
      <c r="AF7" s="237">
        <v>0.37989290686302224</v>
      </c>
      <c r="AG7" s="237">
        <v>0.36560715178717457</v>
      </c>
      <c r="AH7" s="237">
        <v>0.39829183383060729</v>
      </c>
      <c r="AI7" s="237">
        <v>0.3891452095257848</v>
      </c>
      <c r="AJ7" s="237">
        <v>0.37694284118438748</v>
      </c>
      <c r="AK7" s="351">
        <v>0.37628041895253783</v>
      </c>
      <c r="AL7" s="248">
        <v>0.35872393719380874</v>
      </c>
      <c r="AM7" s="248">
        <v>0.35872393719380874</v>
      </c>
      <c r="AN7" s="248">
        <v>0.35872393719380874</v>
      </c>
      <c r="AO7" s="248">
        <v>0.35872393719380874</v>
      </c>
      <c r="AP7" s="248">
        <v>0.35872393719380874</v>
      </c>
      <c r="AQ7" s="248">
        <v>0.35872393719380874</v>
      </c>
    </row>
    <row r="8" spans="1:43" s="155" customFormat="1">
      <c r="A8" s="158"/>
      <c r="B8" s="165" t="s">
        <v>423</v>
      </c>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351"/>
      <c r="AL8" s="248"/>
      <c r="AM8" s="248"/>
      <c r="AN8" s="248"/>
      <c r="AO8" s="248"/>
      <c r="AP8" s="248"/>
      <c r="AQ8" s="248"/>
    </row>
    <row r="9" spans="1:43" s="155" customFormat="1">
      <c r="A9" s="158"/>
      <c r="B9" s="165" t="s">
        <v>1</v>
      </c>
      <c r="C9" s="237">
        <v>0.69382672122398148</v>
      </c>
      <c r="D9" s="237">
        <v>0.69382672122398148</v>
      </c>
      <c r="E9" s="237">
        <v>0.69382672122398148</v>
      </c>
      <c r="F9" s="237">
        <v>0.69382672122398148</v>
      </c>
      <c r="G9" s="237">
        <v>0.69382672122398148</v>
      </c>
      <c r="H9" s="237">
        <v>0.69382672122398148</v>
      </c>
      <c r="I9" s="237">
        <v>0.69382672122398148</v>
      </c>
      <c r="J9" s="237">
        <v>0.69382672122398148</v>
      </c>
      <c r="K9" s="237">
        <v>0.69382672122398148</v>
      </c>
      <c r="L9" s="237">
        <v>0.69382672122398148</v>
      </c>
      <c r="M9" s="237">
        <v>0.69382672122398148</v>
      </c>
      <c r="N9" s="237">
        <v>0.69382672122398148</v>
      </c>
      <c r="O9" s="237">
        <v>0.69382672122398148</v>
      </c>
      <c r="P9" s="237">
        <v>0.69382672122398148</v>
      </c>
      <c r="Q9" s="237">
        <v>0.69382672122398148</v>
      </c>
      <c r="R9" s="237">
        <v>0.69382672122398148</v>
      </c>
      <c r="S9" s="237">
        <v>0.69382672122398148</v>
      </c>
      <c r="T9" s="237">
        <v>0.69382672122398148</v>
      </c>
      <c r="U9" s="237">
        <v>0.69382672122398148</v>
      </c>
      <c r="V9" s="237">
        <v>0.69382672122398148</v>
      </c>
      <c r="W9" s="237">
        <v>0.69382672122398148</v>
      </c>
      <c r="X9" s="237">
        <v>0.69382672122398148</v>
      </c>
      <c r="Y9" s="237">
        <v>0.69382672122398148</v>
      </c>
      <c r="Z9" s="237">
        <v>0.69382672122398148</v>
      </c>
      <c r="AA9" s="237">
        <v>0.69382672122398148</v>
      </c>
      <c r="AB9" s="237">
        <v>0.69382672122398148</v>
      </c>
      <c r="AC9" s="237">
        <v>0.69382672122398148</v>
      </c>
      <c r="AD9" s="237">
        <v>0.69382672122398148</v>
      </c>
      <c r="AE9" s="237">
        <v>0.69382672122398148</v>
      </c>
      <c r="AF9" s="237">
        <v>0.69382672122398148</v>
      </c>
      <c r="AG9" s="237">
        <v>0.69382672122398148</v>
      </c>
      <c r="AH9" s="237">
        <v>0.69382672122398148</v>
      </c>
      <c r="AI9" s="237">
        <v>0.69382672122398148</v>
      </c>
      <c r="AJ9" s="237">
        <v>0.69382672122398148</v>
      </c>
      <c r="AK9" s="351">
        <v>0.69382672122398148</v>
      </c>
      <c r="AL9" s="248">
        <v>0.69382672122398148</v>
      </c>
      <c r="AM9" s="248">
        <v>0.69382672122398148</v>
      </c>
      <c r="AN9" s="248">
        <v>0.69382672122398148</v>
      </c>
      <c r="AO9" s="248">
        <v>0.69382672122398148</v>
      </c>
      <c r="AP9" s="248">
        <v>0.69382672122398148</v>
      </c>
      <c r="AQ9" s="248">
        <v>0.69382672122398148</v>
      </c>
    </row>
    <row r="10" spans="1:43" s="155" customFormat="1">
      <c r="A10" s="158" t="s">
        <v>410</v>
      </c>
      <c r="B10" s="165" t="s">
        <v>2</v>
      </c>
      <c r="C10" s="237">
        <v>0.25</v>
      </c>
      <c r="D10" s="237">
        <v>0.25</v>
      </c>
      <c r="E10" s="237">
        <v>0.25</v>
      </c>
      <c r="F10" s="237">
        <v>0.25</v>
      </c>
      <c r="G10" s="237">
        <v>0.25</v>
      </c>
      <c r="H10" s="237">
        <v>0.25</v>
      </c>
      <c r="I10" s="237">
        <v>0.25</v>
      </c>
      <c r="J10" s="237">
        <v>0.25</v>
      </c>
      <c r="K10" s="237">
        <v>0.25</v>
      </c>
      <c r="L10" s="237">
        <v>0.25</v>
      </c>
      <c r="M10" s="237">
        <v>0.25</v>
      </c>
      <c r="N10" s="237">
        <v>0.25</v>
      </c>
      <c r="O10" s="237">
        <v>0.25</v>
      </c>
      <c r="P10" s="237">
        <v>0.25</v>
      </c>
      <c r="Q10" s="237">
        <v>0.25</v>
      </c>
      <c r="R10" s="237">
        <v>0.25</v>
      </c>
      <c r="S10" s="237">
        <v>0.25</v>
      </c>
      <c r="T10" s="237">
        <v>0.25</v>
      </c>
      <c r="U10" s="237">
        <v>0.25</v>
      </c>
      <c r="V10" s="237">
        <v>0.25</v>
      </c>
      <c r="W10" s="237">
        <v>0.25</v>
      </c>
      <c r="X10" s="237">
        <v>0.25</v>
      </c>
      <c r="Y10" s="237">
        <v>0.25</v>
      </c>
      <c r="Z10" s="237">
        <v>0.25</v>
      </c>
      <c r="AA10" s="237">
        <v>0.25</v>
      </c>
      <c r="AB10" s="237">
        <v>0.25</v>
      </c>
      <c r="AC10" s="237">
        <v>0.25</v>
      </c>
      <c r="AD10" s="237">
        <v>0.25</v>
      </c>
      <c r="AE10" s="237">
        <v>0.25</v>
      </c>
      <c r="AF10" s="237">
        <v>0.24565275243245688</v>
      </c>
      <c r="AG10" s="237">
        <v>0.2452906645144419</v>
      </c>
      <c r="AH10" s="237">
        <v>0.24451275314807266</v>
      </c>
      <c r="AI10" s="237">
        <v>0.24401205741393975</v>
      </c>
      <c r="AJ10" s="237">
        <v>0.24401205741393975</v>
      </c>
      <c r="AK10" s="351">
        <v>0.24401205741393975</v>
      </c>
      <c r="AL10" s="248">
        <v>0.25902864259028641</v>
      </c>
      <c r="AM10" s="248">
        <v>0.25902864259028641</v>
      </c>
      <c r="AN10" s="248">
        <v>0.25902864259028641</v>
      </c>
      <c r="AO10" s="248">
        <v>0.25902864259028641</v>
      </c>
      <c r="AP10" s="248">
        <v>0.25902864259028641</v>
      </c>
      <c r="AQ10" s="248">
        <v>0.25902864259028641</v>
      </c>
    </row>
    <row r="11" spans="1:43" s="155" customFormat="1">
      <c r="A11" s="158" t="s">
        <v>411</v>
      </c>
      <c r="B11" s="165" t="s">
        <v>424</v>
      </c>
      <c r="C11" s="237"/>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351"/>
      <c r="AL11" s="248"/>
      <c r="AM11" s="248"/>
      <c r="AN11" s="248"/>
      <c r="AO11" s="248"/>
      <c r="AP11" s="248"/>
      <c r="AQ11" s="248"/>
    </row>
    <row r="12" spans="1:43" s="155" customFormat="1">
      <c r="A12" s="157" t="s">
        <v>412</v>
      </c>
      <c r="B12" s="165" t="s">
        <v>391</v>
      </c>
      <c r="C12" s="237">
        <v>1.4053554692410519</v>
      </c>
      <c r="D12" s="237">
        <v>1.4147284797579485</v>
      </c>
      <c r="E12" s="237">
        <v>1.4290690899088858</v>
      </c>
      <c r="F12" s="237">
        <v>1.4443090050713745</v>
      </c>
      <c r="G12" s="237">
        <v>1.5101698304505111</v>
      </c>
      <c r="H12" s="237">
        <v>1.5498029673133928</v>
      </c>
      <c r="I12" s="237">
        <v>1.5538798581136544</v>
      </c>
      <c r="J12" s="237">
        <v>1.5713637696123477</v>
      </c>
      <c r="K12" s="237">
        <v>1.5395974802314647</v>
      </c>
      <c r="L12" s="237">
        <v>1.5635564840418525</v>
      </c>
      <c r="M12" s="237">
        <v>1.5728172671312277</v>
      </c>
      <c r="N12" s="237">
        <v>0.94540585496761198</v>
      </c>
      <c r="O12" s="237">
        <v>0.94510271112859068</v>
      </c>
      <c r="P12" s="237">
        <v>0.94190057267428662</v>
      </c>
      <c r="Q12" s="237">
        <v>0.94590387287487376</v>
      </c>
      <c r="R12" s="237">
        <v>0.9455934571794864</v>
      </c>
      <c r="S12" s="237">
        <v>0.94086535202450405</v>
      </c>
      <c r="T12" s="237">
        <v>0.93895373474829014</v>
      </c>
      <c r="U12" s="237">
        <v>0.9446895247973548</v>
      </c>
      <c r="V12" s="237">
        <v>0.94458284664516623</v>
      </c>
      <c r="W12" s="237">
        <v>0.93875363651345056</v>
      </c>
      <c r="X12" s="237">
        <v>0.93828456021777595</v>
      </c>
      <c r="Y12" s="237">
        <v>0.92509923076397038</v>
      </c>
      <c r="Z12" s="237">
        <v>0.9367626318458534</v>
      </c>
      <c r="AA12" s="237">
        <v>0.9342151676246373</v>
      </c>
      <c r="AB12" s="237">
        <v>0.93068085162022329</v>
      </c>
      <c r="AC12" s="237">
        <v>0.93449638442307559</v>
      </c>
      <c r="AD12" s="237">
        <v>0.93145790053729194</v>
      </c>
      <c r="AE12" s="237">
        <v>0.93651241700585264</v>
      </c>
      <c r="AF12" s="237">
        <v>0.93479638612312321</v>
      </c>
      <c r="AG12" s="237">
        <v>0.93847609211388461</v>
      </c>
      <c r="AH12" s="237">
        <v>0.94192877654522178</v>
      </c>
      <c r="AI12" s="237">
        <v>1.0299312632969593</v>
      </c>
      <c r="AJ12" s="237">
        <v>0.96696212731668008</v>
      </c>
      <c r="AK12" s="352">
        <v>0.93535385649216174</v>
      </c>
      <c r="AL12" s="249">
        <v>0.96605976089065759</v>
      </c>
      <c r="AM12" s="249">
        <v>0.96605976089065759</v>
      </c>
      <c r="AN12" s="248">
        <v>0.96605976089065759</v>
      </c>
      <c r="AO12" s="248">
        <v>0.96605976089065759</v>
      </c>
      <c r="AP12" s="248">
        <v>0.96605976089065759</v>
      </c>
      <c r="AQ12" s="248">
        <v>0.96605976089065759</v>
      </c>
    </row>
    <row r="13" spans="1:43" s="155" customFormat="1">
      <c r="A13" s="159" t="s">
        <v>413</v>
      </c>
      <c r="B13" s="165" t="s">
        <v>268</v>
      </c>
      <c r="C13" s="237">
        <v>0.89633558161350591</v>
      </c>
      <c r="D13" s="237">
        <v>0.8911112541646824</v>
      </c>
      <c r="E13" s="237">
        <v>0.89893473674197621</v>
      </c>
      <c r="F13" s="237">
        <v>0.93296329941814149</v>
      </c>
      <c r="G13" s="237">
        <v>0.92270691991151232</v>
      </c>
      <c r="H13" s="237">
        <v>0.92831568489040683</v>
      </c>
      <c r="I13" s="237">
        <v>0.93638461977730769</v>
      </c>
      <c r="J13" s="237">
        <v>0.9367051205914867</v>
      </c>
      <c r="K13" s="237">
        <v>0.93576339202298131</v>
      </c>
      <c r="L13" s="237">
        <v>0.93561433418427142</v>
      </c>
      <c r="M13" s="237">
        <v>0.94260384572528333</v>
      </c>
      <c r="N13" s="237">
        <v>1.0224992484796522</v>
      </c>
      <c r="O13" s="237">
        <v>1.0174346158021375</v>
      </c>
      <c r="P13" s="237">
        <v>0.9228869244120701</v>
      </c>
      <c r="Q13" s="237">
        <v>0.93732229297321223</v>
      </c>
      <c r="R13" s="237">
        <v>0.93686454035470179</v>
      </c>
      <c r="S13" s="237">
        <v>0.93974124876528353</v>
      </c>
      <c r="T13" s="237">
        <v>0.94539954136239202</v>
      </c>
      <c r="U13" s="237">
        <v>0.94096648270725292</v>
      </c>
      <c r="V13" s="237">
        <v>0.94377618486476766</v>
      </c>
      <c r="W13" s="237">
        <v>0.94621259693952642</v>
      </c>
      <c r="X13" s="237">
        <v>0.94153619099315489</v>
      </c>
      <c r="Y13" s="237">
        <v>0.9472705965749697</v>
      </c>
      <c r="Z13" s="237">
        <v>0.94104138695010731</v>
      </c>
      <c r="AA13" s="237">
        <v>0.95153955835890103</v>
      </c>
      <c r="AB13" s="237">
        <v>0.94655098230768864</v>
      </c>
      <c r="AC13" s="237">
        <v>0.94546083144054971</v>
      </c>
      <c r="AD13" s="237">
        <v>0.94886288494628646</v>
      </c>
      <c r="AE13" s="237">
        <v>0.94598709488598087</v>
      </c>
      <c r="AF13" s="237">
        <v>0.95081490887583675</v>
      </c>
      <c r="AG13" s="237">
        <v>0.94666501556855132</v>
      </c>
      <c r="AH13" s="237">
        <v>0.93991461694636869</v>
      </c>
      <c r="AI13" s="237">
        <v>1.0039680710725429</v>
      </c>
      <c r="AJ13" s="237">
        <v>0.95890410958904115</v>
      </c>
      <c r="AK13" s="352">
        <v>0.42148500560998697</v>
      </c>
      <c r="AL13" s="249">
        <v>0.95974061240934738</v>
      </c>
      <c r="AM13" s="249">
        <v>0.95974061240934738</v>
      </c>
      <c r="AN13" s="248">
        <v>0.95974061240934738</v>
      </c>
      <c r="AO13" s="248">
        <v>0.95974061240934738</v>
      </c>
      <c r="AP13" s="248">
        <v>0.95974061240934738</v>
      </c>
      <c r="AQ13" s="248">
        <v>0.95974061240934738</v>
      </c>
    </row>
    <row r="14" spans="1:43" s="155" customFormat="1">
      <c r="A14" s="155" t="s">
        <v>414</v>
      </c>
      <c r="B14" s="165" t="s">
        <v>3</v>
      </c>
      <c r="C14" s="237">
        <v>1.2926161042432343</v>
      </c>
      <c r="D14" s="237">
        <v>1.4107584363514867</v>
      </c>
      <c r="E14" s="237">
        <v>1.2393362289787282</v>
      </c>
      <c r="F14" s="237">
        <v>0.94980884583398428</v>
      </c>
      <c r="G14" s="237">
        <v>0.94856040827665244</v>
      </c>
      <c r="H14" s="237">
        <v>0.95033612062818484</v>
      </c>
      <c r="I14" s="237">
        <v>0.9501932347622718</v>
      </c>
      <c r="J14" s="237">
        <v>0.94924070797669247</v>
      </c>
      <c r="K14" s="237">
        <v>0.94977168949771706</v>
      </c>
      <c r="L14" s="237">
        <v>0.94977168949771706</v>
      </c>
      <c r="M14" s="237">
        <v>0.94977168949771673</v>
      </c>
      <c r="N14" s="237">
        <v>1.0505286380298213</v>
      </c>
      <c r="O14" s="237">
        <v>0.94977168949771706</v>
      </c>
      <c r="P14" s="237">
        <v>0.94977168949771706</v>
      </c>
      <c r="Q14" s="237">
        <v>0.94977168949771718</v>
      </c>
      <c r="R14" s="237">
        <v>0.94977168949771673</v>
      </c>
      <c r="S14" s="237">
        <v>0.94977168949771718</v>
      </c>
      <c r="T14" s="237">
        <v>0.94977168949771706</v>
      </c>
      <c r="U14" s="237">
        <v>0.94977168949771706</v>
      </c>
      <c r="V14" s="237">
        <v>0.94977168949771718</v>
      </c>
      <c r="W14" s="237">
        <v>0.94977168949771706</v>
      </c>
      <c r="X14" s="237">
        <v>0.94977168949771718</v>
      </c>
      <c r="Y14" s="237">
        <v>0.94977168949771706</v>
      </c>
      <c r="Z14" s="237">
        <v>0.94977168949771706</v>
      </c>
      <c r="AA14" s="237">
        <v>0.94977168949771706</v>
      </c>
      <c r="AB14" s="237">
        <v>0.94977168949771706</v>
      </c>
      <c r="AC14" s="237">
        <v>0.94977168949771706</v>
      </c>
      <c r="AD14" s="237">
        <v>0.94977168949771706</v>
      </c>
      <c r="AE14" s="237">
        <v>0.94977168949771673</v>
      </c>
      <c r="AF14" s="237">
        <v>0.94977168949771718</v>
      </c>
      <c r="AG14" s="237">
        <v>0.94977168949771718</v>
      </c>
      <c r="AH14" s="237">
        <v>0.94977168949771673</v>
      </c>
      <c r="AI14" s="237">
        <v>1.0855118297454351</v>
      </c>
      <c r="AJ14" s="237">
        <v>0.94977168949771706</v>
      </c>
      <c r="AK14" s="351">
        <v>0.94977659192468922</v>
      </c>
      <c r="AL14" s="248">
        <v>0.94930712725828881</v>
      </c>
      <c r="AM14" s="248">
        <v>0.94930712725828881</v>
      </c>
      <c r="AN14" s="248">
        <v>0.94930712725828881</v>
      </c>
      <c r="AO14" s="248">
        <v>0.94930712725828881</v>
      </c>
      <c r="AP14" s="248">
        <v>0.94930712725828881</v>
      </c>
      <c r="AQ14" s="248">
        <v>0.94930712725828881</v>
      </c>
    </row>
    <row r="15" spans="1:43" s="155" customFormat="1">
      <c r="A15" s="155" t="s">
        <v>415</v>
      </c>
      <c r="B15" s="165" t="s">
        <v>425</v>
      </c>
      <c r="C15" s="237">
        <v>1.0485407980941035</v>
      </c>
      <c r="D15" s="237">
        <v>1.1444312090530075</v>
      </c>
      <c r="E15" s="237">
        <v>1.0047647409172125</v>
      </c>
      <c r="F15" s="237">
        <v>0.95795453977171818</v>
      </c>
      <c r="G15" s="237">
        <v>0.95988481117925795</v>
      </c>
      <c r="H15" s="237">
        <v>0.9575362007308541</v>
      </c>
      <c r="I15" s="237">
        <v>0.9587376783539231</v>
      </c>
      <c r="J15" s="237">
        <v>0.95787734380612555</v>
      </c>
      <c r="K15" s="237">
        <v>0.95890410958904104</v>
      </c>
      <c r="L15" s="237">
        <v>0.95890410958904104</v>
      </c>
      <c r="M15" s="237">
        <v>0.95890410958904082</v>
      </c>
      <c r="N15" s="237">
        <v>0.61380318619485696</v>
      </c>
      <c r="O15" s="237">
        <v>0.95890410958904115</v>
      </c>
      <c r="P15" s="237">
        <v>0.95890410958904104</v>
      </c>
      <c r="Q15" s="237">
        <v>0.95890410958904104</v>
      </c>
      <c r="R15" s="237">
        <v>0.95890410958904104</v>
      </c>
      <c r="S15" s="237">
        <v>0.95890410958904104</v>
      </c>
      <c r="T15" s="237">
        <v>0.95890410958904082</v>
      </c>
      <c r="U15" s="237">
        <v>0.95890410958904104</v>
      </c>
      <c r="V15" s="237">
        <v>0.95890410958904104</v>
      </c>
      <c r="W15" s="237">
        <v>0.95890410958904104</v>
      </c>
      <c r="X15" s="237">
        <v>0.95890410958904104</v>
      </c>
      <c r="Y15" s="237">
        <v>0.95890410958904104</v>
      </c>
      <c r="Z15" s="237">
        <v>0.95890410958904115</v>
      </c>
      <c r="AA15" s="237">
        <v>0.95890410958904104</v>
      </c>
      <c r="AB15" s="237">
        <v>0.95890410958904104</v>
      </c>
      <c r="AC15" s="237">
        <v>0.95890410958904104</v>
      </c>
      <c r="AD15" s="237">
        <v>0.95890410958904104</v>
      </c>
      <c r="AE15" s="237">
        <v>0.95890410958904082</v>
      </c>
      <c r="AF15" s="237">
        <v>0.95890410958904104</v>
      </c>
      <c r="AG15" s="237">
        <v>0.95890410958904104</v>
      </c>
      <c r="AH15" s="237">
        <v>0.95890410958904082</v>
      </c>
      <c r="AI15" s="237">
        <v>0.93776456563098154</v>
      </c>
      <c r="AJ15" s="237">
        <v>0.95890410958904104</v>
      </c>
      <c r="AK15" s="351">
        <v>0.95890410958904104</v>
      </c>
      <c r="AL15" s="248">
        <v>0.95798262612763119</v>
      </c>
      <c r="AM15" s="248">
        <v>0.95798262612763119</v>
      </c>
      <c r="AN15" s="248">
        <v>0.95798262612763119</v>
      </c>
      <c r="AO15" s="248">
        <v>0.95798262612763119</v>
      </c>
      <c r="AP15" s="248">
        <v>0.95798262612763119</v>
      </c>
      <c r="AQ15" s="248">
        <v>0.95798262612763119</v>
      </c>
    </row>
    <row r="16" spans="1:43" s="155" customFormat="1">
      <c r="A16" s="156" t="s">
        <v>416</v>
      </c>
      <c r="B16" s="165" t="s">
        <v>426</v>
      </c>
      <c r="C16" s="237">
        <v>1.0371416466600762</v>
      </c>
      <c r="D16" s="237">
        <v>1.1337381725744953</v>
      </c>
      <c r="E16" s="237">
        <v>0.99646942522242621</v>
      </c>
      <c r="F16" s="237">
        <v>0.98597101874848447</v>
      </c>
      <c r="G16" s="237">
        <v>0.98406082459571387</v>
      </c>
      <c r="H16" s="237">
        <v>0.98362834593986626</v>
      </c>
      <c r="I16" s="237">
        <v>0.98887996826126501</v>
      </c>
      <c r="J16" s="237">
        <v>0.98533561045673834</v>
      </c>
      <c r="K16" s="237">
        <v>0.98630136986301375</v>
      </c>
      <c r="L16" s="237">
        <v>0.98630136986301387</v>
      </c>
      <c r="M16" s="237">
        <v>0.98630136986301375</v>
      </c>
      <c r="N16" s="237">
        <v>0.2232847590771411</v>
      </c>
      <c r="O16" s="237">
        <v>0.98630136986301387</v>
      </c>
      <c r="P16" s="237">
        <v>0.98630136986301375</v>
      </c>
      <c r="Q16" s="237">
        <v>0.98630136986301375</v>
      </c>
      <c r="R16" s="237">
        <v>0.98630136986301375</v>
      </c>
      <c r="S16" s="237">
        <v>0.98630136986301375</v>
      </c>
      <c r="T16" s="237">
        <v>0.98630136986301375</v>
      </c>
      <c r="U16" s="237">
        <v>0.98630136986301353</v>
      </c>
      <c r="V16" s="237">
        <v>0.98630136986301387</v>
      </c>
      <c r="W16" s="237">
        <v>0.98630136986301375</v>
      </c>
      <c r="X16" s="237">
        <v>0.98630136986301375</v>
      </c>
      <c r="Y16" s="237">
        <v>0.98630136986301375</v>
      </c>
      <c r="Z16" s="237">
        <v>0.98630136986301387</v>
      </c>
      <c r="AA16" s="237">
        <v>0.98630136986301375</v>
      </c>
      <c r="AB16" s="237">
        <v>0.98630136986301375</v>
      </c>
      <c r="AC16" s="237">
        <v>0.98630136986301375</v>
      </c>
      <c r="AD16" s="237">
        <v>0.98630136986301375</v>
      </c>
      <c r="AE16" s="237">
        <v>0.98630136986301375</v>
      </c>
      <c r="AF16" s="237">
        <v>0.98630136986301375</v>
      </c>
      <c r="AG16" s="237">
        <v>0.98630136986301375</v>
      </c>
      <c r="AH16" s="237">
        <v>0.98630136986301387</v>
      </c>
      <c r="AI16" s="237">
        <v>1.065523257972306</v>
      </c>
      <c r="AJ16" s="237">
        <v>0.98630136986301375</v>
      </c>
      <c r="AK16" s="351">
        <v>0.98630136986301387</v>
      </c>
      <c r="AL16" s="248">
        <v>0.9798287671232877</v>
      </c>
      <c r="AM16" s="248">
        <v>0.9798287671232877</v>
      </c>
      <c r="AN16" s="248">
        <v>0.9798287671232877</v>
      </c>
      <c r="AO16" s="248">
        <v>0.9798287671232877</v>
      </c>
      <c r="AP16" s="248">
        <v>0.9798287671232877</v>
      </c>
      <c r="AQ16" s="248">
        <v>0.9798287671232877</v>
      </c>
    </row>
    <row r="17" spans="1:43" s="155" customFormat="1">
      <c r="A17" s="156" t="s">
        <v>417</v>
      </c>
      <c r="B17" s="165" t="s">
        <v>427</v>
      </c>
      <c r="C17" s="237">
        <v>0.73059360730593614</v>
      </c>
      <c r="D17" s="237">
        <v>0.73059360730593614</v>
      </c>
      <c r="E17" s="237">
        <v>0.73059360730593614</v>
      </c>
      <c r="F17" s="237">
        <v>0.73059360730593614</v>
      </c>
      <c r="G17" s="237">
        <v>0.73059360730593614</v>
      </c>
      <c r="H17" s="237">
        <v>0.73059360730593614</v>
      </c>
      <c r="I17" s="237">
        <v>0.73059360730593614</v>
      </c>
      <c r="J17" s="237">
        <v>0.73059360730593614</v>
      </c>
      <c r="K17" s="237">
        <v>0.73059360730593614</v>
      </c>
      <c r="L17" s="237">
        <v>0.73059360730593614</v>
      </c>
      <c r="M17" s="237">
        <v>0.73059360730593614</v>
      </c>
      <c r="N17" s="237">
        <v>0.73059360730593614</v>
      </c>
      <c r="O17" s="237">
        <v>0.73059360730593614</v>
      </c>
      <c r="P17" s="237">
        <v>0.73059360730593614</v>
      </c>
      <c r="Q17" s="237">
        <v>0.73059360730593614</v>
      </c>
      <c r="R17" s="237">
        <v>0.73059360730593614</v>
      </c>
      <c r="S17" s="237">
        <v>0.73059360730593614</v>
      </c>
      <c r="T17" s="237">
        <v>0.73059360730593614</v>
      </c>
      <c r="U17" s="237">
        <v>0.73059360730593614</v>
      </c>
      <c r="V17" s="237">
        <v>0.73059360730593614</v>
      </c>
      <c r="W17" s="237">
        <v>0.73059360730593614</v>
      </c>
      <c r="X17" s="237">
        <v>0.73059360730593614</v>
      </c>
      <c r="Y17" s="237">
        <v>0.73059360730593614</v>
      </c>
      <c r="Z17" s="237">
        <v>0.73059360730593614</v>
      </c>
      <c r="AA17" s="237">
        <v>0.73059360730593614</v>
      </c>
      <c r="AB17" s="237">
        <v>0.73059360730593614</v>
      </c>
      <c r="AC17" s="237">
        <v>0.73059360730593614</v>
      </c>
      <c r="AD17" s="237">
        <v>0.73059360730593614</v>
      </c>
      <c r="AE17" s="237">
        <v>0.73059360730593614</v>
      </c>
      <c r="AF17" s="237">
        <v>0.73059360730593614</v>
      </c>
      <c r="AG17" s="237">
        <v>0.73059360730593614</v>
      </c>
      <c r="AH17" s="237">
        <v>0.73059360730593614</v>
      </c>
      <c r="AI17" s="237">
        <v>0.73059360730593614</v>
      </c>
      <c r="AJ17" s="237">
        <v>0.73059360730593614</v>
      </c>
      <c r="AK17" s="351">
        <v>0.73059360730593614</v>
      </c>
      <c r="AL17" s="248">
        <v>0.73059360730593614</v>
      </c>
      <c r="AM17" s="248">
        <v>0.73059360730593614</v>
      </c>
      <c r="AN17" s="248">
        <v>0.73059360730593614</v>
      </c>
      <c r="AO17" s="248">
        <v>0.73059360730593614</v>
      </c>
      <c r="AP17" s="248">
        <v>0.73059360730593614</v>
      </c>
      <c r="AQ17" s="248">
        <v>0.73059360730593614</v>
      </c>
    </row>
    <row r="18" spans="1:43">
      <c r="C18" s="161"/>
      <c r="D18" s="161"/>
      <c r="E18" s="161"/>
      <c r="F18" s="161"/>
      <c r="G18" s="161"/>
      <c r="H18" s="161"/>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row>
  </sheetData>
  <mergeCells count="1">
    <mergeCell ref="AL1:AQ1"/>
  </mergeCells>
  <printOptions gridLines="1"/>
  <pageMargins left="0.11811023622047245" right="0" top="0.51181102362204722" bottom="0.31496062992125984" header="0.19685039370078741" footer="0.19685039370078741"/>
  <pageSetup paperSize="8" scale="39" orientation="landscape" r:id="rId1"/>
  <headerFooter alignWithMargins="0">
    <oddHeader>&amp;LCOUNTRY:        AUSTRIA</oddHeader>
    <oddFooter>&amp;L&amp;"Times,Regular""&amp;"Times,Italic"Source:&amp;"Times,Regular" OECD Agri-environmental Indicator Database, 2001"&amp;R&amp;"Times,Regular"&amp;D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04F5C-25D1-4B45-AAB6-EC22A0BC9C07}">
  <dimension ref="A1:AP182"/>
  <sheetViews>
    <sheetView zoomScale="70" zoomScaleNormal="70" workbookViewId="0">
      <pane xSplit="1" topLeftCell="V1" activePane="topRight" state="frozen"/>
      <selection activeCell="A172" sqref="A172"/>
      <selection pane="topRight" activeCell="AK1" sqref="AK1:AP1"/>
    </sheetView>
  </sheetViews>
  <sheetFormatPr defaultColWidth="11.42578125" defaultRowHeight="15"/>
  <cols>
    <col min="1" max="1" width="43.5703125" customWidth="1"/>
    <col min="2" max="2" width="18.7109375" customWidth="1"/>
    <col min="3" max="3" width="18.7109375" bestFit="1" customWidth="1"/>
    <col min="4" max="4" width="18.7109375" customWidth="1"/>
    <col min="5" max="5" width="18" bestFit="1" customWidth="1"/>
    <col min="6" max="11" width="17.5703125" bestFit="1" customWidth="1"/>
    <col min="12" max="12" width="17.28515625" customWidth="1"/>
    <col min="13" max="13" width="17.5703125" bestFit="1" customWidth="1"/>
    <col min="14" max="14" width="17.28515625" customWidth="1"/>
    <col min="15" max="15" width="17.7109375" customWidth="1"/>
    <col min="16" max="16" width="19.28515625" customWidth="1"/>
    <col min="17" max="17" width="17.28515625" customWidth="1"/>
    <col min="18" max="18" width="17.85546875" customWidth="1"/>
    <col min="19" max="20" width="18.28515625" customWidth="1"/>
    <col min="21" max="21" width="17.7109375" customWidth="1"/>
    <col min="22" max="22" width="17.42578125" customWidth="1"/>
    <col min="23" max="23" width="17.5703125" customWidth="1"/>
    <col min="24" max="24" width="18.140625" customWidth="1"/>
    <col min="25" max="25" width="18.7109375" customWidth="1"/>
    <col min="26" max="26" width="17.42578125" customWidth="1"/>
    <col min="27" max="27" width="17" customWidth="1"/>
    <col min="28" max="30" width="17.5703125" bestFit="1" customWidth="1"/>
    <col min="31" max="31" width="18" customWidth="1"/>
    <col min="32" max="32" width="16.140625" customWidth="1"/>
    <col min="33" max="33" width="14.140625" customWidth="1"/>
    <col min="34" max="34" width="14.42578125" customWidth="1"/>
    <col min="35" max="35" width="15.7109375" customWidth="1"/>
  </cols>
  <sheetData>
    <row r="1" spans="1:42" ht="15.75" thickBot="1">
      <c r="AE1" s="2"/>
      <c r="AK1" s="348" t="s">
        <v>453</v>
      </c>
      <c r="AL1" s="349"/>
      <c r="AM1" s="349"/>
      <c r="AN1" s="349"/>
      <c r="AO1" s="349"/>
      <c r="AP1" s="350"/>
    </row>
    <row r="2" spans="1:42" ht="15.75" thickTop="1">
      <c r="A2" s="109" t="s">
        <v>301</v>
      </c>
      <c r="B2" s="110">
        <v>1990</v>
      </c>
      <c r="C2" s="110">
        <v>1991</v>
      </c>
      <c r="D2" s="110">
        <v>1992</v>
      </c>
      <c r="E2" s="110">
        <v>1993</v>
      </c>
      <c r="F2" s="110">
        <v>1994</v>
      </c>
      <c r="G2" s="110">
        <v>1995</v>
      </c>
      <c r="H2" s="110">
        <v>1996</v>
      </c>
      <c r="I2" s="110">
        <v>1997</v>
      </c>
      <c r="J2" s="110">
        <v>1998</v>
      </c>
      <c r="K2" s="110">
        <v>1999</v>
      </c>
      <c r="L2" s="110">
        <v>2000</v>
      </c>
      <c r="M2" s="110">
        <v>2001</v>
      </c>
      <c r="N2" s="110">
        <v>2002</v>
      </c>
      <c r="O2" s="110">
        <v>2003</v>
      </c>
      <c r="P2" s="110">
        <v>2004</v>
      </c>
      <c r="Q2" s="110">
        <v>2005</v>
      </c>
      <c r="R2" s="110">
        <v>2006</v>
      </c>
      <c r="S2" s="110">
        <v>2007</v>
      </c>
      <c r="T2" s="110">
        <v>2008</v>
      </c>
      <c r="U2" s="110">
        <v>2009</v>
      </c>
      <c r="V2" s="110">
        <v>2010</v>
      </c>
      <c r="W2" s="110">
        <v>2011</v>
      </c>
      <c r="X2" s="110">
        <v>2012</v>
      </c>
      <c r="Y2" s="110">
        <v>2013</v>
      </c>
      <c r="Z2" s="110">
        <v>2014</v>
      </c>
      <c r="AA2" s="110">
        <v>2015</v>
      </c>
      <c r="AB2" s="110">
        <v>2016</v>
      </c>
      <c r="AC2" s="110">
        <v>2017</v>
      </c>
      <c r="AD2" s="110">
        <v>2018</v>
      </c>
      <c r="AE2" s="110">
        <v>2019</v>
      </c>
      <c r="AF2" s="168">
        <v>2020</v>
      </c>
      <c r="AG2" s="110">
        <v>2021</v>
      </c>
      <c r="AH2" s="110">
        <v>2022</v>
      </c>
      <c r="AI2" s="110">
        <v>2023</v>
      </c>
      <c r="AJ2" s="110">
        <v>2024</v>
      </c>
      <c r="AK2" s="110">
        <v>2025</v>
      </c>
      <c r="AL2" s="168">
        <v>2030</v>
      </c>
      <c r="AM2" s="110">
        <v>2035</v>
      </c>
      <c r="AN2" s="168">
        <v>2040</v>
      </c>
      <c r="AO2" s="110">
        <v>2045</v>
      </c>
      <c r="AP2" s="168">
        <v>2050</v>
      </c>
    </row>
    <row r="3" spans="1:42">
      <c r="A3" s="111" t="s">
        <v>326</v>
      </c>
      <c r="B3" s="112" t="s">
        <v>4</v>
      </c>
      <c r="C3" s="113" t="s">
        <v>4</v>
      </c>
      <c r="D3" s="113" t="s">
        <v>4</v>
      </c>
      <c r="E3" s="113" t="s">
        <v>4</v>
      </c>
      <c r="F3" s="113" t="s">
        <v>4</v>
      </c>
      <c r="G3" s="113" t="s">
        <v>4</v>
      </c>
      <c r="H3" s="113" t="s">
        <v>4</v>
      </c>
      <c r="I3" s="113" t="s">
        <v>4</v>
      </c>
      <c r="J3" s="113" t="s">
        <v>4</v>
      </c>
      <c r="K3" s="113" t="s">
        <v>4</v>
      </c>
      <c r="L3" s="113" t="s">
        <v>4</v>
      </c>
      <c r="M3" s="113" t="s">
        <v>4</v>
      </c>
      <c r="N3" s="113" t="s">
        <v>4</v>
      </c>
      <c r="O3" s="113" t="s">
        <v>4</v>
      </c>
      <c r="P3" s="113" t="s">
        <v>4</v>
      </c>
      <c r="Q3" s="113" t="s">
        <v>4</v>
      </c>
      <c r="R3" s="113" t="s">
        <v>4</v>
      </c>
      <c r="S3" s="113" t="s">
        <v>4</v>
      </c>
      <c r="T3" s="113" t="s">
        <v>4</v>
      </c>
      <c r="U3" s="113" t="s">
        <v>4</v>
      </c>
      <c r="V3" s="113" t="s">
        <v>4</v>
      </c>
      <c r="W3" s="113" t="s">
        <v>4</v>
      </c>
      <c r="X3" s="113" t="s">
        <v>4</v>
      </c>
      <c r="Y3" s="113" t="s">
        <v>4</v>
      </c>
      <c r="Z3" s="113" t="s">
        <v>4</v>
      </c>
      <c r="AA3" s="113" t="s">
        <v>4</v>
      </c>
      <c r="AB3" s="113" t="s">
        <v>4</v>
      </c>
      <c r="AC3" s="113" t="s">
        <v>4</v>
      </c>
      <c r="AD3" s="113" t="s">
        <v>4</v>
      </c>
      <c r="AE3" s="113" t="s">
        <v>4</v>
      </c>
      <c r="AF3" s="169" t="s">
        <v>4</v>
      </c>
      <c r="AG3" s="113" t="s">
        <v>4</v>
      </c>
      <c r="AH3" s="113" t="s">
        <v>4</v>
      </c>
      <c r="AI3" s="113" t="s">
        <v>4</v>
      </c>
      <c r="AJ3" s="113" t="s">
        <v>4</v>
      </c>
      <c r="AK3" s="113" t="s">
        <v>4</v>
      </c>
      <c r="AL3" s="113" t="s">
        <v>4</v>
      </c>
      <c r="AM3" s="113" t="s">
        <v>4</v>
      </c>
      <c r="AN3" s="113" t="s">
        <v>4</v>
      </c>
      <c r="AO3" s="113" t="s">
        <v>4</v>
      </c>
      <c r="AP3" s="113" t="s">
        <v>4</v>
      </c>
    </row>
    <row r="4" spans="1:42">
      <c r="A4" s="114" t="s">
        <v>428</v>
      </c>
      <c r="B4" s="115">
        <f>[3]MMS_TERT!B431</f>
        <v>0</v>
      </c>
      <c r="C4" s="115">
        <f>[3]MMS_TERT!C431</f>
        <v>0</v>
      </c>
      <c r="D4" s="115">
        <f>[3]MMS_TERT!D431</f>
        <v>0</v>
      </c>
      <c r="E4" s="115">
        <f>[3]MMS_TERT!E431</f>
        <v>0</v>
      </c>
      <c r="F4" s="115">
        <f>[3]MMS_TERT!F431</f>
        <v>0</v>
      </c>
      <c r="G4" s="115">
        <f>[3]MMS_TERT!G431</f>
        <v>0</v>
      </c>
      <c r="H4" s="115">
        <f>[3]MMS_TERT!H431</f>
        <v>0</v>
      </c>
      <c r="I4" s="115">
        <f>[3]MMS_TERT!I431</f>
        <v>0</v>
      </c>
      <c r="J4" s="115">
        <f>[3]MMS_TERT!J431</f>
        <v>0</v>
      </c>
      <c r="K4" s="115">
        <f>[3]MMS_TERT!K431</f>
        <v>0</v>
      </c>
      <c r="L4" s="115">
        <f>[3]MMS_TERT!L431</f>
        <v>0</v>
      </c>
      <c r="M4" s="115">
        <f>[3]MMS_TERT!M431</f>
        <v>0</v>
      </c>
      <c r="N4" s="115">
        <f>[3]MMS_TERT!N431</f>
        <v>0</v>
      </c>
      <c r="O4" s="115">
        <f>[3]MMS_TERT!O431</f>
        <v>0</v>
      </c>
      <c r="P4" s="115">
        <f>[3]MMS_TERT!P431</f>
        <v>0</v>
      </c>
      <c r="Q4" s="115">
        <f>[3]MMS_TERT!Q431</f>
        <v>0</v>
      </c>
      <c r="R4" s="115">
        <f>[3]MMS_TERT!R431</f>
        <v>0</v>
      </c>
      <c r="S4" s="115">
        <f>[3]MMS_TERT!S431</f>
        <v>0</v>
      </c>
      <c r="T4" s="115">
        <f>[3]MMS_TERT!T431</f>
        <v>0</v>
      </c>
      <c r="U4" s="115">
        <f>[3]MMS_TERT!U431</f>
        <v>0</v>
      </c>
      <c r="V4" s="115">
        <f>[3]MMS_TERT!V431</f>
        <v>0</v>
      </c>
      <c r="W4" s="115">
        <f>[3]MMS_TERT!W431</f>
        <v>0</v>
      </c>
      <c r="X4" s="115">
        <f>[3]MMS_TERT!X431</f>
        <v>0</v>
      </c>
      <c r="Y4" s="115">
        <f>[3]MMS_TERT!Y431</f>
        <v>0</v>
      </c>
      <c r="Z4" s="115">
        <f>[3]MMS_TERT!Z431</f>
        <v>0</v>
      </c>
      <c r="AA4" s="115">
        <f>[3]MMS_TERT!AA431</f>
        <v>0</v>
      </c>
      <c r="AB4" s="115">
        <f>[3]MMS_TERT!AB431</f>
        <v>0</v>
      </c>
      <c r="AC4" s="115">
        <f>[3]MMS_TERT!AC431</f>
        <v>0</v>
      </c>
      <c r="AD4" s="115">
        <f>[3]MMS_TERT!AD431</f>
        <v>0</v>
      </c>
      <c r="AE4" s="115">
        <f>[3]MMS_TERT!AE431</f>
        <v>0</v>
      </c>
      <c r="AF4" s="115">
        <f>[3]MMS_TERT!AF431</f>
        <v>0</v>
      </c>
      <c r="AG4" s="115">
        <f>[3]MMS_TERT!AG431</f>
        <v>0</v>
      </c>
      <c r="AH4" s="115">
        <f>[4]MMS_TERT!AH431</f>
        <v>0</v>
      </c>
      <c r="AI4" s="115">
        <f>[5]MMS_TERT!AI417</f>
        <v>0</v>
      </c>
      <c r="AJ4" s="115">
        <f>[6]MMS_TERT!AJ417</f>
        <v>0</v>
      </c>
      <c r="AK4" s="115">
        <f>[5]MMS_TERT!AK417</f>
        <v>0</v>
      </c>
      <c r="AL4" s="115">
        <f>[5]MMS_TERT!AL417</f>
        <v>0</v>
      </c>
      <c r="AM4" s="115">
        <f>[5]MMS_TERT!AM417</f>
        <v>0</v>
      </c>
      <c r="AN4" s="115">
        <f>[5]MMS_TERT!AN417</f>
        <v>0</v>
      </c>
      <c r="AO4" s="115">
        <f>[5]MMS_TERT!AO417</f>
        <v>0</v>
      </c>
      <c r="AP4" s="115">
        <f>[5]MMS_TERT!AP417</f>
        <v>0</v>
      </c>
    </row>
    <row r="5" spans="1:42">
      <c r="A5" s="114" t="s">
        <v>429</v>
      </c>
      <c r="B5" s="115">
        <f>[3]MMS_TERT!B432</f>
        <v>26.1</v>
      </c>
      <c r="C5" s="115">
        <f>[3]MMS_TERT!C432</f>
        <v>26.1</v>
      </c>
      <c r="D5" s="115">
        <f>[3]MMS_TERT!D432</f>
        <v>25.110044017607049</v>
      </c>
      <c r="E5" s="115">
        <f>[3]MMS_TERT!E432</f>
        <v>24.92492492492492</v>
      </c>
      <c r="F5" s="115">
        <f>[3]MMS_TERT!F432</f>
        <v>24.424424424424423</v>
      </c>
      <c r="G5" s="115">
        <f>[3]MMS_TERT!G432</f>
        <v>24.5</v>
      </c>
      <c r="H5" s="115">
        <f>[3]MMS_TERT!H432</f>
        <v>24.499999999999996</v>
      </c>
      <c r="I5" s="115">
        <f>[3]MMS_TERT!I432</f>
        <v>24.5</v>
      </c>
      <c r="J5" s="115">
        <f>[3]MMS_TERT!J432</f>
        <v>24.5</v>
      </c>
      <c r="K5" s="115">
        <f>[3]MMS_TERT!K432</f>
        <v>24.499999999999993</v>
      </c>
      <c r="L5" s="115">
        <f>[3]MMS_TERT!L432</f>
        <v>26.026026026025921</v>
      </c>
      <c r="M5" s="115">
        <f>[3]MMS_TERT!M432</f>
        <v>25.651529304917137</v>
      </c>
      <c r="N5" s="115">
        <f>[3]MMS_TERT!N432</f>
        <v>25.234962018032274</v>
      </c>
      <c r="O5" s="115">
        <f>[3]MMS_TERT!O432</f>
        <v>24.606572894260083</v>
      </c>
      <c r="P5" s="115">
        <f>[3]MMS_TERT!P432</f>
        <v>24.201207242382154</v>
      </c>
      <c r="Q5" s="115">
        <f>[3]MMS_TERT!Q432</f>
        <v>23.703552161016923</v>
      </c>
      <c r="R5" s="115">
        <f>[3]MMS_TERT!R432</f>
        <v>22.505966238412075</v>
      </c>
      <c r="S5" s="115">
        <f>[3]MMS_TERT!S432</f>
        <v>22.822202091484836</v>
      </c>
      <c r="T5" s="115">
        <f>[3]MMS_TERT!T432</f>
        <v>22.932249923916114</v>
      </c>
      <c r="U5" s="115">
        <f>[3]MMS_TERT!U432</f>
        <v>20.280126118902135</v>
      </c>
      <c r="V5" s="115">
        <f>[3]MMS_TERT!V432</f>
        <v>18.474102375837845</v>
      </c>
      <c r="W5" s="115">
        <f>[3]MMS_TERT!W432</f>
        <v>16.490718803283798</v>
      </c>
      <c r="X5" s="115">
        <f>[3]MMS_TERT!X432</f>
        <v>13.498808016128731</v>
      </c>
      <c r="Y5" s="115">
        <f>[3]MMS_TERT!Y432</f>
        <v>11.000727816471333</v>
      </c>
      <c r="Z5" s="115">
        <f>[3]MMS_TERT!Z432</f>
        <v>10.998331164127137</v>
      </c>
      <c r="AA5" s="115">
        <f>[3]MMS_TERT!AA432</f>
        <v>10.999141690559497</v>
      </c>
      <c r="AB5" s="115">
        <f>[3]MMS_TERT!AB432</f>
        <v>10.607951334659552</v>
      </c>
      <c r="AC5" s="115">
        <f>[3]MMS_TERT!AC432</f>
        <v>10.708797656937433</v>
      </c>
      <c r="AD5" s="115">
        <f>[3]MMS_TERT!AD432</f>
        <v>10.893466110189948</v>
      </c>
      <c r="AE5" s="115">
        <f>[3]MMS_TERT!AE432</f>
        <v>10.88272400280211</v>
      </c>
      <c r="AF5" s="115">
        <f>[3]MMS_TERT!AF432</f>
        <v>10.949674907549459</v>
      </c>
      <c r="AG5" s="115">
        <f>[3]MMS_TERT!AG432</f>
        <v>10.891638852745194</v>
      </c>
      <c r="AH5" s="115">
        <f>[4]MMS_TERT!AH432</f>
        <v>10.97728682380999</v>
      </c>
      <c r="AI5" s="115">
        <f>[5]MMS_TERT!AI418</f>
        <v>11.016630620324506</v>
      </c>
      <c r="AJ5" s="115">
        <f>[6]MMS_TERT!AJ418</f>
        <v>11.071765734162788</v>
      </c>
      <c r="AK5" s="115">
        <f>[5]MMS_TERT!AK418</f>
        <v>11.133086745108303</v>
      </c>
      <c r="AL5" s="115">
        <f>[5]MMS_TERT!AL418</f>
        <v>11.133086745108303</v>
      </c>
      <c r="AM5" s="115">
        <f>[5]MMS_TERT!AM418</f>
        <v>11.130409137544872</v>
      </c>
      <c r="AN5" s="115">
        <f>[5]MMS_TERT!AN418</f>
        <v>11.197256332405324</v>
      </c>
      <c r="AO5" s="115">
        <f>[5]MMS_TERT!AO418</f>
        <v>11.197256332405324</v>
      </c>
      <c r="AP5" s="115">
        <f>[5]MMS_TERT!AP418</f>
        <v>11.252105822203291</v>
      </c>
    </row>
    <row r="6" spans="1:42">
      <c r="A6" s="114" t="s">
        <v>430</v>
      </c>
      <c r="B6" s="115">
        <f>[3]MMS_TERT!B433</f>
        <v>2</v>
      </c>
      <c r="C6" s="115">
        <f>[3]MMS_TERT!C433</f>
        <v>2</v>
      </c>
      <c r="D6" s="115">
        <f>[3]MMS_TERT!D433</f>
        <v>2.0008003201280511</v>
      </c>
      <c r="E6" s="115">
        <f>[3]MMS_TERT!E433</f>
        <v>2.0020020020020017</v>
      </c>
      <c r="F6" s="115">
        <f>[3]MMS_TERT!F433</f>
        <v>2.0020020020020022</v>
      </c>
      <c r="G6" s="115">
        <f>[3]MMS_TERT!G433</f>
        <v>1</v>
      </c>
      <c r="H6" s="115">
        <f>[3]MMS_TERT!H433</f>
        <v>1</v>
      </c>
      <c r="I6" s="115">
        <f>[3]MMS_TERT!I433</f>
        <v>0.99999999999999989</v>
      </c>
      <c r="J6" s="115">
        <f>[3]MMS_TERT!J433</f>
        <v>0.99999999999999989</v>
      </c>
      <c r="K6" s="115">
        <f>[3]MMS_TERT!K433</f>
        <v>0.99999999999999989</v>
      </c>
      <c r="L6" s="115">
        <f>[3]MMS_TERT!L433</f>
        <v>1.0010010010009971</v>
      </c>
      <c r="M6" s="115">
        <f>[3]MMS_TERT!M433</f>
        <v>1.0000596220240598</v>
      </c>
      <c r="N6" s="115">
        <f>[3]MMS_TERT!N433</f>
        <v>1.0001966713449175</v>
      </c>
      <c r="O6" s="115">
        <f>[3]MMS_TERT!O433</f>
        <v>1.0002671908235805</v>
      </c>
      <c r="P6" s="115">
        <f>[3]MMS_TERT!P433</f>
        <v>1.0000498860488494</v>
      </c>
      <c r="Q6" s="115">
        <f>[3]MMS_TERT!Q433</f>
        <v>1.0001498802116846</v>
      </c>
      <c r="R6" s="115">
        <f>[3]MMS_TERT!R433</f>
        <v>1.0002651661516477</v>
      </c>
      <c r="S6" s="115">
        <f>[3]MMS_TERT!S433</f>
        <v>1.0005349448261656</v>
      </c>
      <c r="T6" s="115">
        <f>[3]MMS_TERT!T433</f>
        <v>1.0014082936207911</v>
      </c>
      <c r="U6" s="115">
        <f>[3]MMS_TERT!U433</f>
        <v>1.001487709575414</v>
      </c>
      <c r="V6" s="115">
        <f>[3]MMS_TERT!V433</f>
        <v>0.99860012842366719</v>
      </c>
      <c r="W6" s="115">
        <f>[3]MMS_TERT!W433</f>
        <v>0.99943750322932112</v>
      </c>
      <c r="X6" s="115">
        <f>[3]MMS_TERT!X433</f>
        <v>0.9999117048984244</v>
      </c>
      <c r="Y6" s="115">
        <f>[3]MMS_TERT!Y433</f>
        <v>1.0000661651337575</v>
      </c>
      <c r="Z6" s="115">
        <f>[3]MMS_TERT!Z433</f>
        <v>0.99984828764792155</v>
      </c>
      <c r="AA6" s="115">
        <f>[3]MMS_TERT!AA433</f>
        <v>0.9999219718690453</v>
      </c>
      <c r="AB6" s="115">
        <f>[3]MMS_TERT!AB433</f>
        <v>0</v>
      </c>
      <c r="AC6" s="115">
        <f>[3]MMS_TERT!AC433</f>
        <v>0</v>
      </c>
      <c r="AD6" s="115">
        <f>[3]MMS_TERT!AD433</f>
        <v>0</v>
      </c>
      <c r="AE6" s="115">
        <f>[3]MMS_TERT!AE433</f>
        <v>0</v>
      </c>
      <c r="AF6" s="115">
        <f>[3]MMS_TERT!AF433</f>
        <v>0</v>
      </c>
      <c r="AG6" s="115">
        <f>[3]MMS_TERT!AG433</f>
        <v>0</v>
      </c>
      <c r="AH6" s="115">
        <f>[4]MMS_TERT!AH433</f>
        <v>0</v>
      </c>
      <c r="AI6" s="115">
        <f>[5]MMS_TERT!AI419</f>
        <v>0</v>
      </c>
      <c r="AJ6" s="115">
        <f>[6]MMS_TERT!AJ419</f>
        <v>0</v>
      </c>
      <c r="AK6" s="115">
        <f>[5]MMS_TERT!AK419</f>
        <v>0</v>
      </c>
      <c r="AL6" s="115">
        <f>[5]MMS_TERT!AL419</f>
        <v>0</v>
      </c>
      <c r="AM6" s="115">
        <f>[5]MMS_TERT!AM419</f>
        <v>0</v>
      </c>
      <c r="AN6" s="115">
        <f>[5]MMS_TERT!AN419</f>
        <v>0</v>
      </c>
      <c r="AO6" s="115">
        <f>[5]MMS_TERT!AO419</f>
        <v>0</v>
      </c>
      <c r="AP6" s="115">
        <f>[5]MMS_TERT!AP419</f>
        <v>0</v>
      </c>
    </row>
    <row r="7" spans="1:42">
      <c r="A7" s="114" t="s">
        <v>431</v>
      </c>
      <c r="B7" s="115">
        <f>[3]MMS_TERT!B434</f>
        <v>66.900000000000006</v>
      </c>
      <c r="C7" s="115">
        <f>[3]MMS_TERT!C434</f>
        <v>66.900000000000006</v>
      </c>
      <c r="D7" s="115">
        <f>[3]MMS_TERT!D434</f>
        <v>65.886354541816715</v>
      </c>
      <c r="E7" s="115">
        <f>[3]MMS_TERT!E434</f>
        <v>65.065065065065056</v>
      </c>
      <c r="F7" s="115">
        <f>[3]MMS_TERT!F434</f>
        <v>64.564564564564563</v>
      </c>
      <c r="G7" s="115">
        <f>[3]MMS_TERT!G434</f>
        <v>64.5</v>
      </c>
      <c r="H7" s="115">
        <f>[3]MMS_TERT!H434</f>
        <v>64.5</v>
      </c>
      <c r="I7" s="115">
        <f>[3]MMS_TERT!I434</f>
        <v>64.5</v>
      </c>
      <c r="J7" s="115">
        <f>[3]MMS_TERT!J434</f>
        <v>64.5</v>
      </c>
      <c r="K7" s="115">
        <f>[3]MMS_TERT!K434</f>
        <v>64.5</v>
      </c>
      <c r="L7" s="115">
        <f>[3]MMS_TERT!L434</f>
        <v>62.96296296296272</v>
      </c>
      <c r="M7" s="115">
        <f>[3]MMS_TERT!M434</f>
        <v>62.953753206414575</v>
      </c>
      <c r="N7" s="115">
        <f>[3]MMS_TERT!N434</f>
        <v>62.831354697216391</v>
      </c>
      <c r="O7" s="115">
        <f>[3]MMS_TERT!O434</f>
        <v>62.966819662344399</v>
      </c>
      <c r="P7" s="115">
        <f>[3]MMS_TERT!P434</f>
        <v>62.95314032677507</v>
      </c>
      <c r="Q7" s="115">
        <f>[3]MMS_TERT!Q434</f>
        <v>62.009292573124441</v>
      </c>
      <c r="R7" s="115">
        <f>[3]MMS_TERT!R434</f>
        <v>63.416811534014485</v>
      </c>
      <c r="S7" s="115">
        <f>[3]MMS_TERT!S434</f>
        <v>62.868613258152109</v>
      </c>
      <c r="T7" s="115">
        <f>[3]MMS_TERT!T434</f>
        <v>63.088722498109838</v>
      </c>
      <c r="U7" s="115">
        <f>[3]MMS_TERT!U434</f>
        <v>61.441270982451655</v>
      </c>
      <c r="V7" s="115">
        <f>[3]MMS_TERT!V434</f>
        <v>58.268317493520982</v>
      </c>
      <c r="W7" s="115">
        <f>[3]MMS_TERT!W434</f>
        <v>56.31830330697224</v>
      </c>
      <c r="X7" s="115">
        <f>[3]MMS_TERT!X434</f>
        <v>54.995143769413346</v>
      </c>
      <c r="Y7" s="115">
        <f>[3]MMS_TERT!Y434</f>
        <v>52.353463744752204</v>
      </c>
      <c r="Z7" s="115">
        <f>[3]MMS_TERT!Z434</f>
        <v>53.341906146016612</v>
      </c>
      <c r="AA7" s="115">
        <f>[3]MMS_TERT!AA434</f>
        <v>54.345759171082605</v>
      </c>
      <c r="AB7" s="115">
        <f>[3]MMS_TERT!AB434</f>
        <v>57.838829850146581</v>
      </c>
      <c r="AC7" s="115">
        <f>[3]MMS_TERT!AC434</f>
        <v>57.993488711705979</v>
      </c>
      <c r="AD7" s="115">
        <f>[3]MMS_TERT!AD434</f>
        <v>58.285040692319065</v>
      </c>
      <c r="AE7" s="115">
        <f>[3]MMS_TERT!AE434</f>
        <v>57.668266444755126</v>
      </c>
      <c r="AF7" s="115">
        <f>[3]MMS_TERT!AF434</f>
        <v>58.023043668977046</v>
      </c>
      <c r="AG7" s="115">
        <f>[3]MMS_TERT!AG434</f>
        <v>58.275264026798148</v>
      </c>
      <c r="AH7" s="115">
        <f>[4]MMS_TERT!AH434</f>
        <v>58.169361019628653</v>
      </c>
      <c r="AI7" s="115">
        <f>[5]MMS_TERT!AI420</f>
        <v>58.944027319020655</v>
      </c>
      <c r="AJ7" s="115">
        <f>[6]MMS_TERT!AJ420</f>
        <v>57.398364463949179</v>
      </c>
      <c r="AK7" s="115">
        <f>[5]MMS_TERT!AK420</f>
        <v>58.994954995106617</v>
      </c>
      <c r="AL7" s="115">
        <f>[5]MMS_TERT!AL420</f>
        <v>58.994954995106617</v>
      </c>
      <c r="AM7" s="115">
        <f>[5]MMS_TERT!AM420</f>
        <v>59.552794578129998</v>
      </c>
      <c r="AN7" s="115">
        <f>[5]MMS_TERT!AN420</f>
        <v>59.334993836203921</v>
      </c>
      <c r="AO7" s="115">
        <f>[5]MMS_TERT!AO420</f>
        <v>59.334993836203921</v>
      </c>
      <c r="AP7" s="115">
        <f>[5]MMS_TERT!AP420</f>
        <v>60.203927665219815</v>
      </c>
    </row>
    <row r="8" spans="1:42">
      <c r="A8" s="114" t="s">
        <v>432</v>
      </c>
      <c r="B8" s="115">
        <f>[3]MMS_TERT!B435</f>
        <v>5</v>
      </c>
      <c r="C8" s="115">
        <f>[3]MMS_TERT!C435</f>
        <v>5</v>
      </c>
      <c r="D8" s="115">
        <f>[3]MMS_TERT!D435</f>
        <v>7.002801120448181</v>
      </c>
      <c r="E8" s="115">
        <f>[3]MMS_TERT!E435</f>
        <v>8.0080080080080069</v>
      </c>
      <c r="F8" s="115">
        <f>[3]MMS_TERT!F435</f>
        <v>9.0090090090090094</v>
      </c>
      <c r="G8" s="115">
        <f>[3]MMS_TERT!G435</f>
        <v>10</v>
      </c>
      <c r="H8" s="115">
        <f>[3]MMS_TERT!H435</f>
        <v>10</v>
      </c>
      <c r="I8" s="115">
        <f>[3]MMS_TERT!I435</f>
        <v>10.000000000000002</v>
      </c>
      <c r="J8" s="115">
        <f>[3]MMS_TERT!J435</f>
        <v>10.000000000000002</v>
      </c>
      <c r="K8" s="115">
        <f>[3]MMS_TERT!K435</f>
        <v>10</v>
      </c>
      <c r="L8" s="115">
        <f>[3]MMS_TERT!L435</f>
        <v>10.010010010009971</v>
      </c>
      <c r="M8" s="115">
        <f>[3]MMS_TERT!M435</f>
        <v>10.000596220240601</v>
      </c>
      <c r="N8" s="115">
        <f>[3]MMS_TERT!N435</f>
        <v>10.101986380583666</v>
      </c>
      <c r="O8" s="115">
        <f>[3]MMS_TERT!O435</f>
        <v>10.102698627318162</v>
      </c>
      <c r="P8" s="115">
        <f>[3]MMS_TERT!P435</f>
        <v>10.000498860488493</v>
      </c>
      <c r="Q8" s="115">
        <f>[3]MMS_TERT!Q435</f>
        <v>11.001648682328531</v>
      </c>
      <c r="R8" s="115">
        <f>[3]MMS_TERT!R435</f>
        <v>10.302731211361973</v>
      </c>
      <c r="S8" s="115">
        <f>[3]MMS_TERT!S435</f>
        <v>10.005349448261656</v>
      </c>
      <c r="T8" s="115">
        <f>[3]MMS_TERT!T435</f>
        <v>9.2129563013112783</v>
      </c>
      <c r="U8" s="115">
        <f>[3]MMS_TERT!U435</f>
        <v>8.011901676603312</v>
      </c>
      <c r="V8" s="115">
        <f>[3]MMS_TERT!V435</f>
        <v>6.9902008989656723</v>
      </c>
      <c r="W8" s="115">
        <f>[3]MMS_TERT!W435</f>
        <v>4.9971875161466057</v>
      </c>
      <c r="X8" s="115">
        <f>[3]MMS_TERT!X435</f>
        <v>3.9996468195936976</v>
      </c>
      <c r="Y8" s="115">
        <f>[3]MMS_TERT!Y435</f>
        <v>3.0001984954012726</v>
      </c>
      <c r="Z8" s="115">
        <f>[3]MMS_TERT!Z435</f>
        <v>2.4996207191198039</v>
      </c>
      <c r="AA8" s="115">
        <f>[3]MMS_TERT!AA435</f>
        <v>1.9998439437380906</v>
      </c>
      <c r="AB8" s="115">
        <f>[3]MMS_TERT!AB435</f>
        <v>0</v>
      </c>
      <c r="AC8" s="115">
        <f>[3]MMS_TERT!AC435</f>
        <v>0</v>
      </c>
      <c r="AD8" s="115">
        <f>[3]MMS_TERT!AD435</f>
        <v>0</v>
      </c>
      <c r="AE8" s="115">
        <f>[3]MMS_TERT!AE435</f>
        <v>0</v>
      </c>
      <c r="AF8" s="115">
        <f>[3]MMS_TERT!AF435</f>
        <v>0</v>
      </c>
      <c r="AG8" s="115">
        <f>[3]MMS_TERT!AG435</f>
        <v>0</v>
      </c>
      <c r="AH8" s="115">
        <f>[4]MMS_TERT!AH435</f>
        <v>0</v>
      </c>
      <c r="AI8" s="115">
        <f>[5]MMS_TERT!AI421</f>
        <v>0</v>
      </c>
      <c r="AJ8" s="115">
        <f>[6]MMS_TERT!AJ421</f>
        <v>0</v>
      </c>
      <c r="AK8" s="115">
        <f>[5]MMS_TERT!AK421</f>
        <v>0</v>
      </c>
      <c r="AL8" s="115">
        <f>[5]MMS_TERT!AL421</f>
        <v>0</v>
      </c>
      <c r="AM8" s="115">
        <f>[5]MMS_TERT!AM421</f>
        <v>0</v>
      </c>
      <c r="AN8" s="115">
        <f>[5]MMS_TERT!AN421</f>
        <v>0</v>
      </c>
      <c r="AO8" s="115">
        <f>[5]MMS_TERT!AO421</f>
        <v>0</v>
      </c>
      <c r="AP8" s="115">
        <f>[5]MMS_TERT!AP421</f>
        <v>0</v>
      </c>
    </row>
    <row r="9" spans="1:42">
      <c r="A9" s="114" t="s">
        <v>433</v>
      </c>
      <c r="B9" s="115">
        <f>[3]MMS_TERT!B436</f>
        <v>0</v>
      </c>
      <c r="C9" s="115">
        <f>[3]MMS_TERT!C436</f>
        <v>0</v>
      </c>
      <c r="D9" s="115">
        <f>[3]MMS_TERT!D436</f>
        <v>0</v>
      </c>
      <c r="E9" s="115">
        <f>[3]MMS_TERT!E436</f>
        <v>0</v>
      </c>
      <c r="F9" s="115">
        <f>[3]MMS_TERT!F436</f>
        <v>0</v>
      </c>
      <c r="G9" s="115">
        <f>[3]MMS_TERT!G436</f>
        <v>0</v>
      </c>
      <c r="H9" s="115">
        <f>[3]MMS_TERT!H436</f>
        <v>0</v>
      </c>
      <c r="I9" s="115">
        <f>[3]MMS_TERT!I436</f>
        <v>0</v>
      </c>
      <c r="J9" s="115">
        <f>[3]MMS_TERT!J436</f>
        <v>0</v>
      </c>
      <c r="K9" s="115">
        <f>[3]MMS_TERT!K436</f>
        <v>0</v>
      </c>
      <c r="L9" s="115">
        <f>[3]MMS_TERT!L436</f>
        <v>0</v>
      </c>
      <c r="M9" s="115">
        <f>[3]MMS_TERT!M436</f>
        <v>0</v>
      </c>
      <c r="N9" s="115">
        <f>[3]MMS_TERT!N436</f>
        <v>0</v>
      </c>
      <c r="O9" s="115">
        <f>[3]MMS_TERT!O436</f>
        <v>0</v>
      </c>
      <c r="P9" s="115">
        <f>[3]MMS_TERT!P436</f>
        <v>0</v>
      </c>
      <c r="Q9" s="115">
        <f>[3]MMS_TERT!Q436</f>
        <v>0</v>
      </c>
      <c r="R9" s="115">
        <f>[3]MMS_TERT!R436</f>
        <v>0</v>
      </c>
      <c r="S9" s="115">
        <f>[3]MMS_TERT!S436</f>
        <v>0</v>
      </c>
      <c r="T9" s="115">
        <f>[3]MMS_TERT!T436</f>
        <v>0</v>
      </c>
      <c r="U9" s="115">
        <f>[3]MMS_TERT!U436</f>
        <v>0</v>
      </c>
      <c r="V9" s="115">
        <f>[3]MMS_TERT!V436</f>
        <v>0</v>
      </c>
      <c r="W9" s="115">
        <f>[3]MMS_TERT!W436</f>
        <v>0</v>
      </c>
      <c r="X9" s="115">
        <f>[3]MMS_TERT!X436</f>
        <v>0</v>
      </c>
      <c r="Y9" s="115">
        <f>[3]MMS_TERT!Y436</f>
        <v>0</v>
      </c>
      <c r="Z9" s="115">
        <f>[3]MMS_TERT!Z436</f>
        <v>0</v>
      </c>
      <c r="AA9" s="115">
        <f>[3]MMS_TERT!AA436</f>
        <v>0</v>
      </c>
      <c r="AB9" s="115">
        <f>[3]MMS_TERT!AB436</f>
        <v>0</v>
      </c>
      <c r="AC9" s="115">
        <f>[3]MMS_TERT!AC436</f>
        <v>0</v>
      </c>
      <c r="AD9" s="115">
        <f>[3]MMS_TERT!AD436</f>
        <v>0</v>
      </c>
      <c r="AE9" s="115">
        <f>[3]MMS_TERT!AE436</f>
        <v>0</v>
      </c>
      <c r="AF9" s="115">
        <f>[3]MMS_TERT!AF436</f>
        <v>0</v>
      </c>
      <c r="AG9" s="115">
        <f>[3]MMS_TERT!AG436</f>
        <v>0</v>
      </c>
      <c r="AH9" s="115">
        <f>[4]MMS_TERT!AH436</f>
        <v>0</v>
      </c>
      <c r="AI9" s="115">
        <f>[5]MMS_TERT!AI422</f>
        <v>0</v>
      </c>
      <c r="AJ9" s="115">
        <f>[6]MMS_TERT!AJ422</f>
        <v>0</v>
      </c>
      <c r="AK9" s="115">
        <f>[5]MMS_TERT!AK422</f>
        <v>0</v>
      </c>
      <c r="AL9" s="115">
        <f>[5]MMS_TERT!AL422</f>
        <v>0</v>
      </c>
      <c r="AM9" s="115">
        <f>[5]MMS_TERT!AM422</f>
        <v>0</v>
      </c>
      <c r="AN9" s="115">
        <f>[5]MMS_TERT!AN422</f>
        <v>0</v>
      </c>
      <c r="AO9" s="115">
        <f>[5]MMS_TERT!AO422</f>
        <v>0</v>
      </c>
      <c r="AP9" s="115">
        <f>[5]MMS_TERT!AP422</f>
        <v>0</v>
      </c>
    </row>
    <row r="10" spans="1:42">
      <c r="A10" s="114" t="s">
        <v>434</v>
      </c>
      <c r="B10" s="115">
        <f>[3]MMS_TERT!B437</f>
        <v>0</v>
      </c>
      <c r="C10" s="115">
        <f>[3]MMS_TERT!C437</f>
        <v>0</v>
      </c>
      <c r="D10" s="115">
        <f>[3]MMS_TERT!D437</f>
        <v>0</v>
      </c>
      <c r="E10" s="115">
        <f>[3]MMS_TERT!E437</f>
        <v>0</v>
      </c>
      <c r="F10" s="115">
        <f>[3]MMS_TERT!F437</f>
        <v>0</v>
      </c>
      <c r="G10" s="115">
        <f>[3]MMS_TERT!G437</f>
        <v>0</v>
      </c>
      <c r="H10" s="115">
        <f>[3]MMS_TERT!H437</f>
        <v>0</v>
      </c>
      <c r="I10" s="115">
        <f>[3]MMS_TERT!I437</f>
        <v>0</v>
      </c>
      <c r="J10" s="115">
        <f>[3]MMS_TERT!J437</f>
        <v>0</v>
      </c>
      <c r="K10" s="115">
        <f>[3]MMS_TERT!K437</f>
        <v>0</v>
      </c>
      <c r="L10" s="115">
        <f>[3]MMS_TERT!L437</f>
        <v>1.9792062669477134E-13</v>
      </c>
      <c r="M10" s="115">
        <f>[3]MMS_TERT!M437</f>
        <v>0.22172794209404201</v>
      </c>
      <c r="N10" s="115">
        <f>[3]MMS_TERT!N437</f>
        <v>0.467862927430585</v>
      </c>
      <c r="O10" s="115">
        <f>[3]MMS_TERT!O437</f>
        <v>0.74477771768974399</v>
      </c>
      <c r="P10" s="115">
        <f>[3]MMS_TERT!P437</f>
        <v>1.0381904623424614</v>
      </c>
      <c r="Q10" s="115">
        <f>[3]MMS_TERT!Q437</f>
        <v>1.2859090535764488</v>
      </c>
      <c r="R10" s="115">
        <f>[3]MMS_TERT!R437</f>
        <v>1.5609826387617178</v>
      </c>
      <c r="S10" s="115">
        <f>[3]MMS_TERT!S437</f>
        <v>1.8586786479956356</v>
      </c>
      <c r="T10" s="115">
        <f>[3]MMS_TERT!T437</f>
        <v>2.1182751062573724</v>
      </c>
      <c r="U10" s="115">
        <f>[3]MMS_TERT!U437</f>
        <v>5.2132876770181946</v>
      </c>
      <c r="V10" s="115">
        <f>[3]MMS_TERT!V437</f>
        <v>8.591333360530049</v>
      </c>
      <c r="W10" s="115">
        <f>[3]MMS_TERT!W437</f>
        <v>11.925495132171973</v>
      </c>
      <c r="X10" s="115">
        <f>[3]MMS_TERT!X437</f>
        <v>14.914492350960117</v>
      </c>
      <c r="Y10" s="115">
        <f>[3]MMS_TERT!Y437</f>
        <v>18.368773785909184</v>
      </c>
      <c r="Z10" s="115">
        <f>[3]MMS_TERT!Z437</f>
        <v>18.095736544195482</v>
      </c>
      <c r="AA10" s="115">
        <f>[3]MMS_TERT!AA437</f>
        <v>17.811608807504047</v>
      </c>
      <c r="AB10" s="115">
        <f>[3]MMS_TERT!AB437</f>
        <v>17.754151763276635</v>
      </c>
      <c r="AC10" s="115">
        <f>[3]MMS_TERT!AC437</f>
        <v>17.610385834459034</v>
      </c>
      <c r="AD10" s="115">
        <f>[3]MMS_TERT!AD437</f>
        <v>17.342429341489389</v>
      </c>
      <c r="AE10" s="115">
        <f>[3]MMS_TERT!AE437</f>
        <v>17.695516000096369</v>
      </c>
      <c r="AF10" s="115">
        <f>[3]MMS_TERT!AF437</f>
        <v>17.458220868705279</v>
      </c>
      <c r="AG10" s="115">
        <f>[3]MMS_TERT!AG437</f>
        <v>17.348958558384453</v>
      </c>
      <c r="AH10" s="115">
        <f>[4]MMS_TERT!AH437</f>
        <v>17.360355525111668</v>
      </c>
      <c r="AI10" s="115">
        <f>[5]MMS_TERT!AI423</f>
        <v>16.902333829632394</v>
      </c>
      <c r="AJ10" s="115">
        <f>[6]MMS_TERT!AJ423</f>
        <v>17.741013898382942</v>
      </c>
      <c r="AK10" s="115">
        <f>[5]MMS_TERT!AK423</f>
        <v>16.808151444603428</v>
      </c>
      <c r="AL10" s="115">
        <f>[5]MMS_TERT!AL423</f>
        <v>16.808151444603428</v>
      </c>
      <c r="AM10" s="115">
        <f>[5]MMS_TERT!AM423</f>
        <v>16.495776658904219</v>
      </c>
      <c r="AN10" s="115">
        <f>[5]MMS_TERT!AN423</f>
        <v>16.580714179843209</v>
      </c>
      <c r="AO10" s="115">
        <f>[5]MMS_TERT!AO423</f>
        <v>16.580714179843209</v>
      </c>
      <c r="AP10" s="115">
        <f>[5]MMS_TERT!AP423</f>
        <v>16.060926029712959</v>
      </c>
    </row>
    <row r="11" spans="1:42">
      <c r="A11" s="114" t="s">
        <v>435</v>
      </c>
      <c r="B11" s="115">
        <f>[3]MMS_TERT!B438</f>
        <v>0</v>
      </c>
      <c r="C11" s="115">
        <f>[3]MMS_TERT!C438</f>
        <v>0</v>
      </c>
      <c r="D11" s="115">
        <f>[3]MMS_TERT!D438</f>
        <v>0</v>
      </c>
      <c r="E11" s="115">
        <f>[3]MMS_TERT!E438</f>
        <v>0</v>
      </c>
      <c r="F11" s="115">
        <f>[3]MMS_TERT!F438</f>
        <v>0</v>
      </c>
      <c r="G11" s="115">
        <f>[3]MMS_TERT!G438</f>
        <v>0</v>
      </c>
      <c r="H11" s="115">
        <f>[3]MMS_TERT!H438</f>
        <v>0</v>
      </c>
      <c r="I11" s="115">
        <f>[3]MMS_TERT!I438</f>
        <v>0</v>
      </c>
      <c r="J11" s="115">
        <f>[3]MMS_TERT!J438</f>
        <v>0</v>
      </c>
      <c r="K11" s="115">
        <f>[3]MMS_TERT!K438</f>
        <v>0</v>
      </c>
      <c r="L11" s="115">
        <f>[3]MMS_TERT!L438</f>
        <v>1.9792062669477134E-13</v>
      </c>
      <c r="M11" s="115">
        <f>[3]MMS_TERT!M438</f>
        <v>0.1723337043095842</v>
      </c>
      <c r="N11" s="115">
        <f>[3]MMS_TERT!N438</f>
        <v>0.36363730539217004</v>
      </c>
      <c r="O11" s="115">
        <f>[3]MMS_TERT!O438</f>
        <v>0.57886390756403561</v>
      </c>
      <c r="P11" s="115">
        <f>[3]MMS_TERT!P438</f>
        <v>0.806913221962968</v>
      </c>
      <c r="Q11" s="115">
        <f>[3]MMS_TERT!Q438</f>
        <v>0.9994476497419772</v>
      </c>
      <c r="R11" s="115">
        <f>[3]MMS_TERT!R438</f>
        <v>1.2132432112981186</v>
      </c>
      <c r="S11" s="115">
        <f>[3]MMS_TERT!S438</f>
        <v>1.4446216092795923</v>
      </c>
      <c r="T11" s="115">
        <f>[3]MMS_TERT!T438</f>
        <v>1.6463878767846027</v>
      </c>
      <c r="U11" s="115">
        <f>[3]MMS_TERT!U438</f>
        <v>4.0519258354492811</v>
      </c>
      <c r="V11" s="115">
        <f>[3]MMS_TERT!V438</f>
        <v>6.6774457427217691</v>
      </c>
      <c r="W11" s="115">
        <f>[3]MMS_TERT!W438</f>
        <v>9.2688577381960595</v>
      </c>
      <c r="X11" s="115">
        <f>[3]MMS_TERT!X438</f>
        <v>11.591997339005678</v>
      </c>
      <c r="Y11" s="115">
        <f>[3]MMS_TERT!Y438</f>
        <v>14.276769992332261</v>
      </c>
      <c r="Z11" s="115">
        <f>[3]MMS_TERT!Z438</f>
        <v>14.064557138893038</v>
      </c>
      <c r="AA11" s="115">
        <f>[3]MMS_TERT!AA438</f>
        <v>13.843724415246717</v>
      </c>
      <c r="AB11" s="115">
        <f>[3]MMS_TERT!AB438</f>
        <v>13.799067051917252</v>
      </c>
      <c r="AC11" s="115">
        <f>[3]MMS_TERT!AC438</f>
        <v>13.687327796897552</v>
      </c>
      <c r="AD11" s="115">
        <f>[3]MMS_TERT!AD438</f>
        <v>13.479063856001602</v>
      </c>
      <c r="AE11" s="115">
        <f>[3]MMS_TERT!AE438</f>
        <v>13.753493552346384</v>
      </c>
      <c r="AF11" s="115">
        <f>[3]MMS_TERT!AF438</f>
        <v>13.569060554768198</v>
      </c>
      <c r="AG11" s="115">
        <f>[3]MMS_TERT!AG438</f>
        <v>13.484138562072207</v>
      </c>
      <c r="AH11" s="115">
        <f>[4]MMS_TERT!AH438</f>
        <v>13.492996631449683</v>
      </c>
      <c r="AI11" s="115">
        <f>[5]MMS_TERT!AI424</f>
        <v>13.13700823102244</v>
      </c>
      <c r="AJ11" s="115">
        <f>[6]MMS_TERT!AJ424</f>
        <v>13.788855903505079</v>
      </c>
      <c r="AK11" s="115">
        <f>[5]MMS_TERT!AK424</f>
        <v>13.063806815181644</v>
      </c>
      <c r="AL11" s="115">
        <f>[5]MMS_TERT!AL424</f>
        <v>13.063806815181644</v>
      </c>
      <c r="AM11" s="115">
        <f>[5]MMS_TERT!AM424</f>
        <v>12.821019625420901</v>
      </c>
      <c r="AN11" s="115">
        <f>[5]MMS_TERT!AN424</f>
        <v>12.88703565154754</v>
      </c>
      <c r="AO11" s="115">
        <f>[5]MMS_TERT!AO424</f>
        <v>12.88703565154754</v>
      </c>
      <c r="AP11" s="115">
        <f>[5]MMS_TERT!AP424</f>
        <v>12.483040482863931</v>
      </c>
    </row>
    <row r="12" spans="1:42">
      <c r="A12" s="114" t="s">
        <v>436</v>
      </c>
      <c r="B12" s="115">
        <f>[3]MMS_TERT!B439</f>
        <v>0</v>
      </c>
      <c r="C12" s="115">
        <f>[3]MMS_TERT!C439</f>
        <v>0</v>
      </c>
      <c r="D12" s="115">
        <f>[3]MMS_TERT!D439</f>
        <v>0</v>
      </c>
      <c r="E12" s="115">
        <f>[3]MMS_TERT!E439</f>
        <v>0</v>
      </c>
      <c r="F12" s="115">
        <f>[3]MMS_TERT!F439</f>
        <v>0</v>
      </c>
      <c r="G12" s="115">
        <f>[3]MMS_TERT!G439</f>
        <v>0</v>
      </c>
      <c r="H12" s="115">
        <f>[3]MMS_TERT!H439</f>
        <v>0</v>
      </c>
      <c r="I12" s="115">
        <f>[3]MMS_TERT!I439</f>
        <v>0</v>
      </c>
      <c r="J12" s="115">
        <f>[3]MMS_TERT!J439</f>
        <v>0</v>
      </c>
      <c r="K12" s="115">
        <f>[3]MMS_TERT!K439</f>
        <v>0</v>
      </c>
      <c r="L12" s="115">
        <f>[3]MMS_TERT!L439</f>
        <v>0</v>
      </c>
      <c r="M12" s="115">
        <f>[3]MMS_TERT!M439</f>
        <v>0</v>
      </c>
      <c r="N12" s="115">
        <f>[3]MMS_TERT!N439</f>
        <v>0</v>
      </c>
      <c r="O12" s="115">
        <f>[3]MMS_TERT!O439</f>
        <v>0</v>
      </c>
      <c r="P12" s="115">
        <f>[3]MMS_TERT!P439</f>
        <v>0</v>
      </c>
      <c r="Q12" s="115">
        <f>[3]MMS_TERT!Q439</f>
        <v>0</v>
      </c>
      <c r="R12" s="115">
        <f>[3]MMS_TERT!R439</f>
        <v>0</v>
      </c>
      <c r="S12" s="115">
        <f>[3]MMS_TERT!S439</f>
        <v>0</v>
      </c>
      <c r="T12" s="115">
        <f>[3]MMS_TERT!T439</f>
        <v>0</v>
      </c>
      <c r="U12" s="115">
        <f>[3]MMS_TERT!U439</f>
        <v>0</v>
      </c>
      <c r="V12" s="115">
        <f>[3]MMS_TERT!V439</f>
        <v>0</v>
      </c>
      <c r="W12" s="115">
        <f>[3]MMS_TERT!W439</f>
        <v>0</v>
      </c>
      <c r="X12" s="115">
        <f>[3]MMS_TERT!X439</f>
        <v>0</v>
      </c>
      <c r="Y12" s="115">
        <f>[3]MMS_TERT!Y439</f>
        <v>0</v>
      </c>
      <c r="Z12" s="115">
        <f>[3]MMS_TERT!Z439</f>
        <v>0</v>
      </c>
      <c r="AA12" s="115">
        <f>[3]MMS_TERT!AA439</f>
        <v>0</v>
      </c>
      <c r="AB12" s="115">
        <f>[3]MMS_TERT!AB439</f>
        <v>0</v>
      </c>
      <c r="AC12" s="115">
        <f>[3]MMS_TERT!AC439</f>
        <v>0</v>
      </c>
      <c r="AD12" s="115">
        <f>[3]MMS_TERT!AD439</f>
        <v>0</v>
      </c>
      <c r="AE12" s="115">
        <f>[3]MMS_TERT!AE439</f>
        <v>0</v>
      </c>
      <c r="AF12" s="115">
        <f>[3]MMS_TERT!AF439</f>
        <v>0</v>
      </c>
      <c r="AG12" s="115">
        <f>[3]MMS_TERT!AG439</f>
        <v>0</v>
      </c>
      <c r="AH12" s="115">
        <f>[4]MMS_TERT!AH439</f>
        <v>0</v>
      </c>
      <c r="AI12" s="115">
        <f>[5]MMS_TERT!AI425</f>
        <v>0</v>
      </c>
      <c r="AJ12" s="115">
        <f>[6]MMS_TERT!AJ425</f>
        <v>0</v>
      </c>
      <c r="AK12" s="115">
        <f>[5]MMS_TERT!AK425</f>
        <v>0</v>
      </c>
      <c r="AL12" s="115">
        <f>[5]MMS_TERT!AL425</f>
        <v>0</v>
      </c>
      <c r="AM12" s="115">
        <f>[5]MMS_TERT!AM425</f>
        <v>0</v>
      </c>
      <c r="AN12" s="115">
        <f>[5]MMS_TERT!AN425</f>
        <v>0</v>
      </c>
      <c r="AO12" s="115">
        <f>[5]MMS_TERT!AO425</f>
        <v>0</v>
      </c>
      <c r="AP12" s="115">
        <f>[5]MMS_TERT!AP425</f>
        <v>0</v>
      </c>
    </row>
    <row r="13" spans="1:42" ht="15.75" thickBot="1">
      <c r="A13" s="116" t="s">
        <v>437</v>
      </c>
      <c r="B13" s="120">
        <f>[3]MMS_TERT!B440</f>
        <v>0</v>
      </c>
      <c r="C13" s="120">
        <f>[3]MMS_TERT!C440</f>
        <v>0</v>
      </c>
      <c r="D13" s="120">
        <f>[3]MMS_TERT!D440</f>
        <v>0</v>
      </c>
      <c r="E13" s="120">
        <f>[3]MMS_TERT!E440</f>
        <v>0</v>
      </c>
      <c r="F13" s="120">
        <f>[3]MMS_TERT!F440</f>
        <v>0</v>
      </c>
      <c r="G13" s="120">
        <f>[3]MMS_TERT!G440</f>
        <v>0</v>
      </c>
      <c r="H13" s="120">
        <f>[3]MMS_TERT!H440</f>
        <v>0</v>
      </c>
      <c r="I13" s="120">
        <f>[3]MMS_TERT!I440</f>
        <v>0</v>
      </c>
      <c r="J13" s="120">
        <f>[3]MMS_TERT!J440</f>
        <v>0</v>
      </c>
      <c r="K13" s="120">
        <f>[3]MMS_TERT!K440</f>
        <v>0</v>
      </c>
      <c r="L13" s="120">
        <f>[3]MMS_TERT!L440</f>
        <v>0</v>
      </c>
      <c r="M13" s="120">
        <f>[3]MMS_TERT!M440</f>
        <v>0</v>
      </c>
      <c r="N13" s="120">
        <f>[3]MMS_TERT!N440</f>
        <v>0</v>
      </c>
      <c r="O13" s="120">
        <f>[3]MMS_TERT!O440</f>
        <v>0</v>
      </c>
      <c r="P13" s="120">
        <f>[3]MMS_TERT!P440</f>
        <v>0</v>
      </c>
      <c r="Q13" s="120">
        <f>[3]MMS_TERT!Q440</f>
        <v>0</v>
      </c>
      <c r="R13" s="120">
        <f>[3]MMS_TERT!R440</f>
        <v>0</v>
      </c>
      <c r="S13" s="120">
        <f>[3]MMS_TERT!S440</f>
        <v>0</v>
      </c>
      <c r="T13" s="120">
        <f>[3]MMS_TERT!T440</f>
        <v>0</v>
      </c>
      <c r="U13" s="120">
        <f>[3]MMS_TERT!U440</f>
        <v>0</v>
      </c>
      <c r="V13" s="120">
        <f>[3]MMS_TERT!V440</f>
        <v>0</v>
      </c>
      <c r="W13" s="120">
        <f>[3]MMS_TERT!W440</f>
        <v>0</v>
      </c>
      <c r="X13" s="120">
        <f>[3]MMS_TERT!X440</f>
        <v>0</v>
      </c>
      <c r="Y13" s="120">
        <f>[3]MMS_TERT!Y440</f>
        <v>0</v>
      </c>
      <c r="Z13" s="120">
        <f>[3]MMS_TERT!Z440</f>
        <v>0</v>
      </c>
      <c r="AA13" s="120">
        <f>[3]MMS_TERT!AA440</f>
        <v>0</v>
      </c>
      <c r="AB13" s="120">
        <f>[3]MMS_TERT!AB440</f>
        <v>0</v>
      </c>
      <c r="AC13" s="120">
        <f>[3]MMS_TERT!AC440</f>
        <v>0</v>
      </c>
      <c r="AD13" s="120">
        <f>[3]MMS_TERT!AD440</f>
        <v>0</v>
      </c>
      <c r="AE13" s="120">
        <f>[3]MMS_TERT!AE440</f>
        <v>0</v>
      </c>
      <c r="AF13" s="120">
        <f>[3]MMS_TERT!AF440</f>
        <v>0</v>
      </c>
      <c r="AG13" s="120">
        <f>[3]MMS_TERT!AG440</f>
        <v>0</v>
      </c>
      <c r="AH13" s="120">
        <f>[4]MMS_TERT!AH440</f>
        <v>0</v>
      </c>
      <c r="AI13" s="120">
        <f>[5]MMS_TERT!AI426</f>
        <v>0</v>
      </c>
      <c r="AJ13" s="120">
        <f>[6]MMS_TERT!AJ426</f>
        <v>0</v>
      </c>
      <c r="AK13" s="120">
        <f>[5]MMS_TERT!AK426</f>
        <v>0</v>
      </c>
      <c r="AL13" s="120">
        <f>[5]MMS_TERT!AL426</f>
        <v>0</v>
      </c>
      <c r="AM13" s="120">
        <f>[5]MMS_TERT!AM426</f>
        <v>0</v>
      </c>
      <c r="AN13" s="120">
        <f>[5]MMS_TERT!AN426</f>
        <v>0</v>
      </c>
      <c r="AO13" s="120">
        <f>[5]MMS_TERT!AO426</f>
        <v>0</v>
      </c>
      <c r="AP13" s="120">
        <f>[5]MMS_TERT!AP426</f>
        <v>0</v>
      </c>
    </row>
    <row r="14" spans="1:42" ht="15.75" thickTop="1">
      <c r="A14" s="166" t="s">
        <v>438</v>
      </c>
      <c r="B14" s="167">
        <f>SUM(B4:B13)</f>
        <v>100</v>
      </c>
      <c r="C14" s="167">
        <f t="shared" ref="C14:AH14" si="0">SUM(C4:C13)</f>
        <v>100</v>
      </c>
      <c r="D14" s="167">
        <f t="shared" si="0"/>
        <v>100</v>
      </c>
      <c r="E14" s="167">
        <f t="shared" si="0"/>
        <v>99.999999999999986</v>
      </c>
      <c r="F14" s="167">
        <f t="shared" si="0"/>
        <v>99.999999999999986</v>
      </c>
      <c r="G14" s="167">
        <f t="shared" si="0"/>
        <v>100</v>
      </c>
      <c r="H14" s="167">
        <f t="shared" si="0"/>
        <v>100</v>
      </c>
      <c r="I14" s="167">
        <f t="shared" si="0"/>
        <v>100</v>
      </c>
      <c r="J14" s="167">
        <f t="shared" si="0"/>
        <v>100</v>
      </c>
      <c r="K14" s="167">
        <f t="shared" si="0"/>
        <v>100</v>
      </c>
      <c r="L14" s="167">
        <f t="shared" si="0"/>
        <v>100</v>
      </c>
      <c r="M14" s="167">
        <f t="shared" si="0"/>
        <v>100</v>
      </c>
      <c r="N14" s="167">
        <f t="shared" si="0"/>
        <v>100.00000000000001</v>
      </c>
      <c r="O14" s="167">
        <f t="shared" si="0"/>
        <v>100.00000000000001</v>
      </c>
      <c r="P14" s="167">
        <f t="shared" si="0"/>
        <v>99.999999999999986</v>
      </c>
      <c r="Q14" s="167">
        <f t="shared" si="0"/>
        <v>100.00000000000001</v>
      </c>
      <c r="R14" s="167">
        <f t="shared" si="0"/>
        <v>100.00000000000001</v>
      </c>
      <c r="S14" s="167">
        <f t="shared" si="0"/>
        <v>99.999999999999986</v>
      </c>
      <c r="T14" s="167">
        <f t="shared" si="0"/>
        <v>100</v>
      </c>
      <c r="U14" s="167">
        <f t="shared" si="0"/>
        <v>100</v>
      </c>
      <c r="V14" s="167">
        <f t="shared" si="0"/>
        <v>99.999999999999986</v>
      </c>
      <c r="W14" s="167">
        <f t="shared" si="0"/>
        <v>100</v>
      </c>
      <c r="X14" s="167">
        <f t="shared" si="0"/>
        <v>99.999999999999986</v>
      </c>
      <c r="Y14" s="167">
        <f t="shared" si="0"/>
        <v>100.00000000000001</v>
      </c>
      <c r="Z14" s="167">
        <f t="shared" si="0"/>
        <v>100</v>
      </c>
      <c r="AA14" s="167">
        <f t="shared" si="0"/>
        <v>99.999999999999986</v>
      </c>
      <c r="AB14" s="167">
        <f t="shared" si="0"/>
        <v>100.00000000000001</v>
      </c>
      <c r="AC14" s="167">
        <f t="shared" si="0"/>
        <v>100</v>
      </c>
      <c r="AD14" s="167">
        <f t="shared" si="0"/>
        <v>100.00000000000001</v>
      </c>
      <c r="AE14" s="167">
        <f t="shared" si="0"/>
        <v>100</v>
      </c>
      <c r="AF14" s="167">
        <f t="shared" si="0"/>
        <v>99.999999999999986</v>
      </c>
      <c r="AG14" s="167">
        <f t="shared" si="0"/>
        <v>100</v>
      </c>
      <c r="AH14" s="167">
        <f t="shared" si="0"/>
        <v>100</v>
      </c>
      <c r="AI14" s="167">
        <f>SUM(AI4:AI13)</f>
        <v>100</v>
      </c>
      <c r="AJ14" s="167">
        <f>SUM(AJ4:AJ13)</f>
        <v>100</v>
      </c>
      <c r="AK14" s="167">
        <f t="shared" ref="AK14:AP14" si="1">SUM(AK4:AK13)</f>
        <v>100</v>
      </c>
      <c r="AL14" s="167">
        <f t="shared" si="1"/>
        <v>100</v>
      </c>
      <c r="AM14" s="167">
        <f t="shared" si="1"/>
        <v>99.999999999999986</v>
      </c>
      <c r="AN14" s="167">
        <f t="shared" si="1"/>
        <v>99.999999999999986</v>
      </c>
      <c r="AO14" s="167">
        <f t="shared" si="1"/>
        <v>99.999999999999986</v>
      </c>
      <c r="AP14" s="167">
        <f t="shared" si="1"/>
        <v>99.999999999999986</v>
      </c>
    </row>
    <row r="15" spans="1:42" ht="15.75" thickBot="1">
      <c r="A15" s="118"/>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row>
    <row r="16" spans="1:42" ht="15.75" thickTop="1">
      <c r="A16" s="109" t="s">
        <v>302</v>
      </c>
      <c r="B16" s="110">
        <v>1990</v>
      </c>
      <c r="C16" s="110">
        <v>1991</v>
      </c>
      <c r="D16" s="110">
        <v>1992</v>
      </c>
      <c r="E16" s="110">
        <v>1993</v>
      </c>
      <c r="F16" s="110">
        <v>1994</v>
      </c>
      <c r="G16" s="110">
        <v>1995</v>
      </c>
      <c r="H16" s="110">
        <v>1996</v>
      </c>
      <c r="I16" s="110">
        <v>1997</v>
      </c>
      <c r="J16" s="110">
        <v>1998</v>
      </c>
      <c r="K16" s="110">
        <v>1999</v>
      </c>
      <c r="L16" s="110">
        <v>2000</v>
      </c>
      <c r="M16" s="110">
        <v>2001</v>
      </c>
      <c r="N16" s="110">
        <v>2002</v>
      </c>
      <c r="O16" s="110">
        <v>2003</v>
      </c>
      <c r="P16" s="110">
        <v>2004</v>
      </c>
      <c r="Q16" s="110">
        <v>2005</v>
      </c>
      <c r="R16" s="110">
        <v>2006</v>
      </c>
      <c r="S16" s="110">
        <v>2007</v>
      </c>
      <c r="T16" s="110">
        <v>2008</v>
      </c>
      <c r="U16" s="110">
        <v>2009</v>
      </c>
      <c r="V16" s="110">
        <v>2010</v>
      </c>
      <c r="W16" s="110">
        <v>2011</v>
      </c>
      <c r="X16" s="110">
        <v>2012</v>
      </c>
      <c r="Y16" s="110">
        <v>2013</v>
      </c>
      <c r="Z16" s="110">
        <v>2014</v>
      </c>
      <c r="AA16" s="110">
        <v>2015</v>
      </c>
      <c r="AB16" s="110">
        <v>2016</v>
      </c>
      <c r="AC16" s="110">
        <v>2017</v>
      </c>
      <c r="AD16" s="110">
        <v>2018</v>
      </c>
      <c r="AE16" s="110">
        <v>2019</v>
      </c>
      <c r="AF16" s="110">
        <v>2020</v>
      </c>
      <c r="AG16" s="110">
        <v>2021</v>
      </c>
      <c r="AH16" s="110">
        <v>2022</v>
      </c>
      <c r="AI16" s="110">
        <v>2023</v>
      </c>
      <c r="AJ16" s="110">
        <v>2024</v>
      </c>
      <c r="AK16" s="110">
        <v>2025</v>
      </c>
      <c r="AL16" s="168">
        <v>2030</v>
      </c>
      <c r="AM16" s="110">
        <v>2035</v>
      </c>
      <c r="AN16" s="168">
        <v>2040</v>
      </c>
      <c r="AO16" s="110">
        <v>2045</v>
      </c>
      <c r="AP16" s="168">
        <v>2050</v>
      </c>
    </row>
    <row r="17" spans="1:42">
      <c r="A17" s="111" t="s">
        <v>326</v>
      </c>
      <c r="B17" s="113" t="s">
        <v>4</v>
      </c>
      <c r="C17" s="113" t="s">
        <v>4</v>
      </c>
      <c r="D17" s="113" t="s">
        <v>4</v>
      </c>
      <c r="E17" s="113" t="s">
        <v>4</v>
      </c>
      <c r="F17" s="113" t="s">
        <v>4</v>
      </c>
      <c r="G17" s="113" t="s">
        <v>4</v>
      </c>
      <c r="H17" s="113" t="s">
        <v>4</v>
      </c>
      <c r="I17" s="113" t="s">
        <v>4</v>
      </c>
      <c r="J17" s="113" t="s">
        <v>4</v>
      </c>
      <c r="K17" s="113" t="s">
        <v>4</v>
      </c>
      <c r="L17" s="113" t="s">
        <v>4</v>
      </c>
      <c r="M17" s="113" t="s">
        <v>4</v>
      </c>
      <c r="N17" s="113" t="s">
        <v>4</v>
      </c>
      <c r="O17" s="113" t="s">
        <v>4</v>
      </c>
      <c r="P17" s="113" t="s">
        <v>4</v>
      </c>
      <c r="Q17" s="113" t="s">
        <v>4</v>
      </c>
      <c r="R17" s="113" t="s">
        <v>4</v>
      </c>
      <c r="S17" s="113" t="s">
        <v>4</v>
      </c>
      <c r="T17" s="113" t="s">
        <v>4</v>
      </c>
      <c r="U17" s="113" t="s">
        <v>4</v>
      </c>
      <c r="V17" s="113" t="s">
        <v>4</v>
      </c>
      <c r="W17" s="113" t="s">
        <v>4</v>
      </c>
      <c r="X17" s="113" t="s">
        <v>4</v>
      </c>
      <c r="Y17" s="113" t="s">
        <v>4</v>
      </c>
      <c r="Z17" s="113" t="s">
        <v>4</v>
      </c>
      <c r="AA17" s="113" t="s">
        <v>4</v>
      </c>
      <c r="AB17" s="113" t="s">
        <v>4</v>
      </c>
      <c r="AC17" s="113" t="s">
        <v>4</v>
      </c>
      <c r="AD17" s="113" t="s">
        <v>4</v>
      </c>
      <c r="AE17" s="113" t="s">
        <v>4</v>
      </c>
      <c r="AF17" s="113" t="s">
        <v>4</v>
      </c>
      <c r="AG17" s="113" t="s">
        <v>4</v>
      </c>
      <c r="AH17" s="113" t="s">
        <v>4</v>
      </c>
      <c r="AI17" s="113" t="s">
        <v>4</v>
      </c>
      <c r="AJ17" s="113" t="s">
        <v>4</v>
      </c>
      <c r="AK17" s="113" t="s">
        <v>4</v>
      </c>
      <c r="AL17" s="113" t="s">
        <v>4</v>
      </c>
      <c r="AM17" s="113" t="s">
        <v>4</v>
      </c>
      <c r="AN17" s="113" t="s">
        <v>4</v>
      </c>
      <c r="AO17" s="113" t="s">
        <v>4</v>
      </c>
      <c r="AP17" s="113" t="s">
        <v>4</v>
      </c>
    </row>
    <row r="18" spans="1:42">
      <c r="A18" s="114" t="s">
        <v>428</v>
      </c>
      <c r="B18" s="115">
        <f>[3]MMS_TERT!B478</f>
        <v>0</v>
      </c>
      <c r="C18" s="115">
        <f>[3]MMS_TERT!C478</f>
        <v>0</v>
      </c>
      <c r="D18" s="115">
        <f>[3]MMS_TERT!D478</f>
        <v>0</v>
      </c>
      <c r="E18" s="115">
        <f>[3]MMS_TERT!E478</f>
        <v>0</v>
      </c>
      <c r="F18" s="115">
        <f>[3]MMS_TERT!F478</f>
        <v>0</v>
      </c>
      <c r="G18" s="115">
        <f>[3]MMS_TERT!G478</f>
        <v>0</v>
      </c>
      <c r="H18" s="115">
        <f>[3]MMS_TERT!H478</f>
        <v>0</v>
      </c>
      <c r="I18" s="115">
        <f>[3]MMS_TERT!I478</f>
        <v>0</v>
      </c>
      <c r="J18" s="115">
        <f>[3]MMS_TERT!J478</f>
        <v>0</v>
      </c>
      <c r="K18" s="115">
        <f>[3]MMS_TERT!K478</f>
        <v>0</v>
      </c>
      <c r="L18" s="115">
        <f>[3]MMS_TERT!L478</f>
        <v>0</v>
      </c>
      <c r="M18" s="115">
        <f>[3]MMS_TERT!M478</f>
        <v>0</v>
      </c>
      <c r="N18" s="115">
        <f>[3]MMS_TERT!N478</f>
        <v>0</v>
      </c>
      <c r="O18" s="115">
        <f>[3]MMS_TERT!O478</f>
        <v>0</v>
      </c>
      <c r="P18" s="115">
        <f>[3]MMS_TERT!P478</f>
        <v>0</v>
      </c>
      <c r="Q18" s="115">
        <f>[3]MMS_TERT!Q478</f>
        <v>0</v>
      </c>
      <c r="R18" s="115">
        <f>[3]MMS_TERT!R478</f>
        <v>0</v>
      </c>
      <c r="S18" s="115">
        <f>[3]MMS_TERT!S478</f>
        <v>0</v>
      </c>
      <c r="T18" s="115">
        <f>[3]MMS_TERT!T478</f>
        <v>0</v>
      </c>
      <c r="U18" s="115">
        <f>[3]MMS_TERT!U478</f>
        <v>0</v>
      </c>
      <c r="V18" s="115">
        <f>[3]MMS_TERT!V478</f>
        <v>0</v>
      </c>
      <c r="W18" s="115">
        <f>[3]MMS_TERT!W478</f>
        <v>0</v>
      </c>
      <c r="X18" s="115">
        <f>[3]MMS_TERT!X478</f>
        <v>0</v>
      </c>
      <c r="Y18" s="115">
        <f>[3]MMS_TERT!Y478</f>
        <v>0</v>
      </c>
      <c r="Z18" s="115">
        <f>[3]MMS_TERT!Z478</f>
        <v>0</v>
      </c>
      <c r="AA18" s="115">
        <f>[3]MMS_TERT!AA478</f>
        <v>0</v>
      </c>
      <c r="AB18" s="115">
        <f>[3]MMS_TERT!AB478</f>
        <v>0</v>
      </c>
      <c r="AC18" s="115">
        <f>[3]MMS_TERT!AC478</f>
        <v>0</v>
      </c>
      <c r="AD18" s="115">
        <f>[3]MMS_TERT!AD478</f>
        <v>0</v>
      </c>
      <c r="AE18" s="115">
        <f>[3]MMS_TERT!AE478</f>
        <v>0</v>
      </c>
      <c r="AF18" s="115">
        <f>[3]MMS_TERT!AF478</f>
        <v>0</v>
      </c>
      <c r="AG18" s="115">
        <f>[3]MMS_TERT!AG478</f>
        <v>0</v>
      </c>
      <c r="AH18" s="115">
        <f>[4]MMS_TERT!AH478</f>
        <v>0</v>
      </c>
      <c r="AI18" s="115">
        <f>[5]MMS_TERT!AI464</f>
        <v>0</v>
      </c>
      <c r="AJ18" s="115">
        <f>[6]MMS_TERT!AJ464</f>
        <v>0</v>
      </c>
      <c r="AK18" s="115">
        <f>[5]MMS_TERT!AK464</f>
        <v>0</v>
      </c>
      <c r="AL18" s="115">
        <f>[5]MMS_TERT!AL464</f>
        <v>0</v>
      </c>
      <c r="AM18" s="115">
        <f>[5]MMS_TERT!AM464</f>
        <v>0</v>
      </c>
      <c r="AN18" s="115">
        <f>[5]MMS_TERT!AN464</f>
        <v>0</v>
      </c>
      <c r="AO18" s="115">
        <f>[5]MMS_TERT!AO464</f>
        <v>0</v>
      </c>
      <c r="AP18" s="115">
        <f>[5]MMS_TERT!AP464</f>
        <v>0</v>
      </c>
    </row>
    <row r="19" spans="1:42">
      <c r="A19" s="114" t="s">
        <v>429</v>
      </c>
      <c r="B19" s="115">
        <f>[3]MMS_TERT!B479</f>
        <v>22</v>
      </c>
      <c r="C19" s="115">
        <f>[3]MMS_TERT!C479</f>
        <v>21</v>
      </c>
      <c r="D19" s="115">
        <f>[3]MMS_TERT!D479</f>
        <v>19.999999999999996</v>
      </c>
      <c r="E19" s="115">
        <f>[3]MMS_TERT!E479</f>
        <v>19</v>
      </c>
      <c r="F19" s="115">
        <f>[3]MMS_TERT!F479</f>
        <v>17.999999999999996</v>
      </c>
      <c r="G19" s="115">
        <f>[3]MMS_TERT!G479</f>
        <v>17.000000000000004</v>
      </c>
      <c r="H19" s="115">
        <f>[3]MMS_TERT!H479</f>
        <v>17</v>
      </c>
      <c r="I19" s="115">
        <f>[3]MMS_TERT!I479</f>
        <v>17</v>
      </c>
      <c r="J19" s="115">
        <f>[3]MMS_TERT!J479</f>
        <v>17</v>
      </c>
      <c r="K19" s="115">
        <f>[3]MMS_TERT!K479</f>
        <v>17</v>
      </c>
      <c r="L19" s="115">
        <f>[3]MMS_TERT!L479</f>
        <v>16.999999999999936</v>
      </c>
      <c r="M19" s="115">
        <f>[3]MMS_TERT!M479</f>
        <v>17.007877083357386</v>
      </c>
      <c r="N19" s="115">
        <f>[3]MMS_TERT!N479</f>
        <v>17.015416095315281</v>
      </c>
      <c r="O19" s="115">
        <f>[3]MMS_TERT!O479</f>
        <v>17.02220095980061</v>
      </c>
      <c r="P19" s="115">
        <f>[3]MMS_TERT!P479</f>
        <v>17.028344929031171</v>
      </c>
      <c r="Q19" s="115">
        <f>[3]MMS_TERT!Q479</f>
        <v>17.037223112686281</v>
      </c>
      <c r="R19" s="115">
        <f>[3]MMS_TERT!R479</f>
        <v>16.222303886494629</v>
      </c>
      <c r="S19" s="115">
        <f>[3]MMS_TERT!S479</f>
        <v>15.012333035317999</v>
      </c>
      <c r="T19" s="115">
        <f>[3]MMS_TERT!T479</f>
        <v>13.50927894299541</v>
      </c>
      <c r="U19" s="115">
        <f>[3]MMS_TERT!U479</f>
        <v>11.537288153239638</v>
      </c>
      <c r="V19" s="115">
        <f>[3]MMS_TERT!V479</f>
        <v>9.8466399382174146</v>
      </c>
      <c r="W19" s="115">
        <f>[3]MMS_TERT!W479</f>
        <v>9.1516226579766133</v>
      </c>
      <c r="X19" s="115">
        <f>[3]MMS_TERT!X479</f>
        <v>8.8698064735062747</v>
      </c>
      <c r="Y19" s="115">
        <f>[3]MMS_TERT!Y479</f>
        <v>7.168924154519611</v>
      </c>
      <c r="Z19" s="115">
        <f>[3]MMS_TERT!Z479</f>
        <v>6.143088120200253</v>
      </c>
      <c r="AA19" s="115">
        <f>[3]MMS_TERT!AA479</f>
        <v>5.1279713361460075</v>
      </c>
      <c r="AB19" s="115">
        <f>[3]MMS_TERT!AB479</f>
        <v>4.0958620691654746</v>
      </c>
      <c r="AC19" s="115">
        <f>[3]MMS_TERT!AC479</f>
        <v>3.8097874323992214</v>
      </c>
      <c r="AD19" s="115">
        <f>[3]MMS_TERT!AD479</f>
        <v>3.6060575522146978</v>
      </c>
      <c r="AE19" s="115">
        <f>[3]MMS_TERT!AE479</f>
        <v>3.0015008395325919</v>
      </c>
      <c r="AF19" s="115">
        <f>[3]MMS_TERT!AF479</f>
        <v>3.0041554629215117</v>
      </c>
      <c r="AG19" s="115">
        <f>[3]MMS_TERT!AG479</f>
        <v>3.603729842402676</v>
      </c>
      <c r="AH19" s="115">
        <f>[4]MMS_TERT!AH479</f>
        <v>3.0022233764490083</v>
      </c>
      <c r="AI19" s="115">
        <f>[5]MMS_TERT!AI465</f>
        <v>3.6152507986852274</v>
      </c>
      <c r="AJ19" s="115">
        <f>[6]MMS_TERT!AJ465</f>
        <v>3.5999842976795695</v>
      </c>
      <c r="AK19" s="115">
        <f>[5]MMS_TERT!AK465</f>
        <v>3.0096921556980014</v>
      </c>
      <c r="AL19" s="115">
        <f>[5]MMS_TERT!AL465</f>
        <v>1.961207924322957</v>
      </c>
      <c r="AM19" s="115">
        <f>[5]MMS_TERT!AM465</f>
        <v>3.6152575242414482</v>
      </c>
      <c r="AN19" s="115">
        <f>[5]MMS_TERT!AN465</f>
        <v>3.0096921556980014</v>
      </c>
      <c r="AO19" s="115">
        <f>[5]MMS_TERT!AO465</f>
        <v>1.961207924322957</v>
      </c>
      <c r="AP19" s="115">
        <f>[5]MMS_TERT!AP465</f>
        <v>3.6152575242414482</v>
      </c>
    </row>
    <row r="20" spans="1:42">
      <c r="A20" s="114" t="s">
        <v>430</v>
      </c>
      <c r="B20" s="115">
        <f>[3]MMS_TERT!B480</f>
        <v>1</v>
      </c>
      <c r="C20" s="115">
        <f>[3]MMS_TERT!C480</f>
        <v>1</v>
      </c>
      <c r="D20" s="115">
        <f>[3]MMS_TERT!D480</f>
        <v>0.99999999999999989</v>
      </c>
      <c r="E20" s="115">
        <f>[3]MMS_TERT!E480</f>
        <v>1</v>
      </c>
      <c r="F20" s="115">
        <f>[3]MMS_TERT!F480</f>
        <v>0.99999999999999989</v>
      </c>
      <c r="G20" s="115">
        <f>[3]MMS_TERT!G480</f>
        <v>1</v>
      </c>
      <c r="H20" s="115">
        <f>[3]MMS_TERT!H480</f>
        <v>1</v>
      </c>
      <c r="I20" s="115">
        <f>[3]MMS_TERT!I480</f>
        <v>1</v>
      </c>
      <c r="J20" s="115">
        <f>[3]MMS_TERT!J480</f>
        <v>1</v>
      </c>
      <c r="K20" s="115">
        <f>[3]MMS_TERT!K480</f>
        <v>1.0000000000000002</v>
      </c>
      <c r="L20" s="115">
        <f>[3]MMS_TERT!L480</f>
        <v>0.99999999999999623</v>
      </c>
      <c r="M20" s="115">
        <f>[3]MMS_TERT!M480</f>
        <v>1.0004633578445521</v>
      </c>
      <c r="N20" s="115">
        <f>[3]MMS_TERT!N480</f>
        <v>1.0009068291361931</v>
      </c>
      <c r="O20" s="115">
        <f>[3]MMS_TERT!O480</f>
        <v>1.0013059388118004</v>
      </c>
      <c r="P20" s="115">
        <f>[3]MMS_TERT!P480</f>
        <v>1.0016673487665393</v>
      </c>
      <c r="Q20" s="115">
        <f>[3]MMS_TERT!Q480</f>
        <v>1.0021895948638988</v>
      </c>
      <c r="R20" s="115">
        <f>[3]MMS_TERT!R480</f>
        <v>1.0013767831169524</v>
      </c>
      <c r="S20" s="115">
        <f>[3]MMS_TERT!S480</f>
        <v>1.0008222023545332</v>
      </c>
      <c r="T20" s="115">
        <f>[3]MMS_TERT!T480</f>
        <v>1.000687329110771</v>
      </c>
      <c r="U20" s="115">
        <f>[3]MMS_TERT!U480</f>
        <v>1.0032424481077948</v>
      </c>
      <c r="V20" s="115">
        <f>[3]MMS_TERT!V480</f>
        <v>1.004759177369124</v>
      </c>
      <c r="W20" s="115">
        <f>[3]MMS_TERT!W480</f>
        <v>1.0056728195578697</v>
      </c>
      <c r="X20" s="115">
        <f>[3]MMS_TERT!X480</f>
        <v>1.007932553807531</v>
      </c>
      <c r="Y20" s="115">
        <f>[3]MMS_TERT!Y480</f>
        <v>1.0097076273971284</v>
      </c>
      <c r="Z20" s="115">
        <f>[3]MMS_TERT!Z480</f>
        <v>1.0070636262623367</v>
      </c>
      <c r="AA20" s="115">
        <f>[3]MMS_TERT!AA480</f>
        <v>1.0054845757149034</v>
      </c>
      <c r="AB20" s="115">
        <f>[3]MMS_TERT!AB480</f>
        <v>0</v>
      </c>
      <c r="AC20" s="115">
        <f>[3]MMS_TERT!AC480</f>
        <v>0</v>
      </c>
      <c r="AD20" s="115">
        <f>[3]MMS_TERT!AD480</f>
        <v>0</v>
      </c>
      <c r="AE20" s="115">
        <f>[3]MMS_TERT!AE480</f>
        <v>0</v>
      </c>
      <c r="AF20" s="115">
        <f>[3]MMS_TERT!AF480</f>
        <v>0</v>
      </c>
      <c r="AG20" s="115">
        <f>[3]MMS_TERT!AG480</f>
        <v>0</v>
      </c>
      <c r="AH20" s="115">
        <f>[4]MMS_TERT!AH480</f>
        <v>0</v>
      </c>
      <c r="AI20" s="115">
        <f>[5]MMS_TERT!AI466</f>
        <v>0</v>
      </c>
      <c r="AJ20" s="115">
        <f>[6]MMS_TERT!AJ466</f>
        <v>0</v>
      </c>
      <c r="AK20" s="115">
        <f>[5]MMS_TERT!AK466</f>
        <v>0</v>
      </c>
      <c r="AL20" s="115">
        <f>[5]MMS_TERT!AL466</f>
        <v>0</v>
      </c>
      <c r="AM20" s="115">
        <f>[5]MMS_TERT!AM466</f>
        <v>0</v>
      </c>
      <c r="AN20" s="115">
        <f>[5]MMS_TERT!AN466</f>
        <v>0</v>
      </c>
      <c r="AO20" s="115">
        <f>[5]MMS_TERT!AO466</f>
        <v>0</v>
      </c>
      <c r="AP20" s="115">
        <f>[5]MMS_TERT!AP466</f>
        <v>0</v>
      </c>
    </row>
    <row r="21" spans="1:42">
      <c r="A21" s="114" t="s">
        <v>431</v>
      </c>
      <c r="B21" s="115">
        <f>[3]MMS_TERT!B481</f>
        <v>65</v>
      </c>
      <c r="C21" s="115">
        <f>[3]MMS_TERT!C481</f>
        <v>65</v>
      </c>
      <c r="D21" s="115">
        <f>[3]MMS_TERT!D481</f>
        <v>64.999999999999986</v>
      </c>
      <c r="E21" s="115">
        <f>[3]MMS_TERT!E481</f>
        <v>65</v>
      </c>
      <c r="F21" s="115">
        <f>[3]MMS_TERT!F481</f>
        <v>65</v>
      </c>
      <c r="G21" s="115">
        <f>[3]MMS_TERT!G481</f>
        <v>65</v>
      </c>
      <c r="H21" s="115">
        <f>[3]MMS_TERT!H481</f>
        <v>65</v>
      </c>
      <c r="I21" s="115">
        <f>[3]MMS_TERT!I481</f>
        <v>65</v>
      </c>
      <c r="J21" s="115">
        <f>[3]MMS_TERT!J481</f>
        <v>65.000000000000014</v>
      </c>
      <c r="K21" s="115">
        <f>[3]MMS_TERT!K481</f>
        <v>65</v>
      </c>
      <c r="L21" s="115">
        <f>[3]MMS_TERT!L481</f>
        <v>64.999999999999744</v>
      </c>
      <c r="M21" s="115">
        <f>[3]MMS_TERT!M481</f>
        <v>64.930071924111431</v>
      </c>
      <c r="N21" s="115">
        <f>[3]MMS_TERT!N481</f>
        <v>64.858762528025309</v>
      </c>
      <c r="O21" s="115">
        <f>[3]MMS_TERT!O481</f>
        <v>64.784494241123497</v>
      </c>
      <c r="P21" s="115">
        <f>[3]MMS_TERT!P481</f>
        <v>64.707710730318425</v>
      </c>
      <c r="Q21" s="115">
        <f>[3]MMS_TERT!Q481</f>
        <v>64.641228868721484</v>
      </c>
      <c r="R21" s="115">
        <f>[3]MMS_TERT!R481</f>
        <v>64.408554690082369</v>
      </c>
      <c r="S21" s="115">
        <f>[3]MMS_TERT!S481</f>
        <v>63.584236159988208</v>
      </c>
      <c r="T21" s="115">
        <f>[3]MMS_TERT!T481</f>
        <v>63.043301733978574</v>
      </c>
      <c r="U21" s="115">
        <f>[3]MMS_TERT!U481</f>
        <v>62.301356027494052</v>
      </c>
      <c r="V21" s="115">
        <f>[3]MMS_TERT!V481</f>
        <v>62.295068996885682</v>
      </c>
      <c r="W21" s="115">
        <f>[3]MMS_TERT!W481</f>
        <v>62.351714812587922</v>
      </c>
      <c r="X21" s="115">
        <f>[3]MMS_TERT!X481</f>
        <v>61.959629947656545</v>
      </c>
      <c r="Y21" s="115">
        <f>[3]MMS_TERT!Y481</f>
        <v>63.005755949580802</v>
      </c>
      <c r="Z21" s="115">
        <f>[3]MMS_TERT!Z481</f>
        <v>64.250659355537081</v>
      </c>
      <c r="AA21" s="115">
        <f>[3]MMS_TERT!AA481</f>
        <v>65.306223192682992</v>
      </c>
      <c r="AB21" s="115">
        <f>[3]MMS_TERT!AB481</f>
        <v>65.633692181505296</v>
      </c>
      <c r="AC21" s="115">
        <f>[3]MMS_TERT!AC481</f>
        <v>65.2917359862018</v>
      </c>
      <c r="AD21" s="115">
        <f>[3]MMS_TERT!AD481</f>
        <v>65.810550327918222</v>
      </c>
      <c r="AE21" s="115">
        <f>[3]MMS_TERT!AE481</f>
        <v>65.73286838576378</v>
      </c>
      <c r="AF21" s="115">
        <f>[3]MMS_TERT!AF481</f>
        <v>66.769777869449086</v>
      </c>
      <c r="AG21" s="115">
        <f>[3]MMS_TERT!AG481</f>
        <v>65.768069623848845</v>
      </c>
      <c r="AH21" s="115">
        <f>[4]MMS_TERT!AH481</f>
        <v>66.726835689463442</v>
      </c>
      <c r="AI21" s="115">
        <f>[5]MMS_TERT!AI467</f>
        <v>65.978327076005399</v>
      </c>
      <c r="AJ21" s="115">
        <f>[6]MMS_TERT!AJ467</f>
        <v>65.899712560300998</v>
      </c>
      <c r="AK21" s="115">
        <f>[5]MMS_TERT!AK467</f>
        <v>65.912258209786245</v>
      </c>
      <c r="AL21" s="115">
        <f>[5]MMS_TERT!AL467</f>
        <v>67.563612992925869</v>
      </c>
      <c r="AM21" s="115">
        <f>[5]MMS_TERT!AM467</f>
        <v>65.978449817406442</v>
      </c>
      <c r="AN21" s="115">
        <f>[5]MMS_TERT!AN467</f>
        <v>65.912258209786245</v>
      </c>
      <c r="AO21" s="115">
        <f>[5]MMS_TERT!AO467</f>
        <v>67.563612992925869</v>
      </c>
      <c r="AP21" s="115">
        <f>[5]MMS_TERT!AP467</f>
        <v>65.978449817406442</v>
      </c>
    </row>
    <row r="22" spans="1:42">
      <c r="A22" s="114" t="s">
        <v>432</v>
      </c>
      <c r="B22" s="115">
        <f>[3]MMS_TERT!B482</f>
        <v>12</v>
      </c>
      <c r="C22" s="115">
        <f>[3]MMS_TERT!C482</f>
        <v>13</v>
      </c>
      <c r="D22" s="115">
        <f>[3]MMS_TERT!D482</f>
        <v>13.999999999999998</v>
      </c>
      <c r="E22" s="115">
        <f>[3]MMS_TERT!E482</f>
        <v>15</v>
      </c>
      <c r="F22" s="115">
        <f>[3]MMS_TERT!F482</f>
        <v>15.999999999999998</v>
      </c>
      <c r="G22" s="115">
        <f>[3]MMS_TERT!G482</f>
        <v>17.000000000000004</v>
      </c>
      <c r="H22" s="115">
        <f>[3]MMS_TERT!H482</f>
        <v>17</v>
      </c>
      <c r="I22" s="115">
        <f>[3]MMS_TERT!I482</f>
        <v>17</v>
      </c>
      <c r="J22" s="115">
        <f>[3]MMS_TERT!J482</f>
        <v>17</v>
      </c>
      <c r="K22" s="115">
        <f>[3]MMS_TERT!K482</f>
        <v>17</v>
      </c>
      <c r="L22" s="115">
        <f>[3]MMS_TERT!L482</f>
        <v>16.999999999999936</v>
      </c>
      <c r="M22" s="115">
        <f>[3]MMS_TERT!M482</f>
        <v>17.007877083357386</v>
      </c>
      <c r="N22" s="115">
        <f>[3]MMS_TERT!N482</f>
        <v>17.015416095315281</v>
      </c>
      <c r="O22" s="115">
        <f>[3]MMS_TERT!O482</f>
        <v>17.02220095980061</v>
      </c>
      <c r="P22" s="115">
        <f>[3]MMS_TERT!P482</f>
        <v>17.028344929031171</v>
      </c>
      <c r="Q22" s="115">
        <f>[3]MMS_TERT!Q482</f>
        <v>17.037223112686281</v>
      </c>
      <c r="R22" s="115">
        <f>[3]MMS_TERT!R482</f>
        <v>18.024782096105142</v>
      </c>
      <c r="S22" s="115">
        <f>[3]MMS_TERT!S482</f>
        <v>20.016444047090669</v>
      </c>
      <c r="T22" s="115">
        <f>[3]MMS_TERT!T482</f>
        <v>22.015121240436962</v>
      </c>
      <c r="U22" s="115">
        <f>[3]MMS_TERT!U482</f>
        <v>24.077818754587071</v>
      </c>
      <c r="V22" s="115">
        <f>[3]MMS_TERT!V482</f>
        <v>25.118979434228095</v>
      </c>
      <c r="W22" s="115">
        <f>[3]MMS_TERT!W482</f>
        <v>25.141820488946742</v>
      </c>
      <c r="X22" s="115">
        <f>[3]MMS_TERT!X482</f>
        <v>25.198313845188274</v>
      </c>
      <c r="Y22" s="115">
        <f>[3]MMS_TERT!Y482</f>
        <v>25.24269068492821</v>
      </c>
      <c r="Z22" s="115">
        <f>[3]MMS_TERT!Z482</f>
        <v>25.176590656558417</v>
      </c>
      <c r="AA22" s="115">
        <f>[3]MMS_TERT!AA482</f>
        <v>25.137114392872583</v>
      </c>
      <c r="AB22" s="115">
        <f>[3]MMS_TERT!AB482</f>
        <v>27.172548361292908</v>
      </c>
      <c r="AC22" s="115">
        <f>[3]MMS_TERT!AC482</f>
        <v>27.570830102889104</v>
      </c>
      <c r="AD22" s="115">
        <f>[3]MMS_TERT!AD482</f>
        <v>27.646441233646019</v>
      </c>
      <c r="AE22" s="115">
        <f>[3]MMS_TERT!AE482</f>
        <v>28.314157919590787</v>
      </c>
      <c r="AF22" s="115">
        <f>[3]MMS_TERT!AF482</f>
        <v>27.521940369990617</v>
      </c>
      <c r="AG22" s="115">
        <f>[3]MMS_TERT!AG482</f>
        <v>27.62859545842052</v>
      </c>
      <c r="AH22" s="115">
        <f>[4]MMS_TERT!AH482</f>
        <v>27.504239964887688</v>
      </c>
      <c r="AI22" s="115">
        <f>[5]MMS_TERT!AI468</f>
        <v>27.71692278992008</v>
      </c>
      <c r="AJ22" s="115">
        <f>[6]MMS_TERT!AJ468</f>
        <v>27.899878307016664</v>
      </c>
      <c r="AK22" s="115">
        <f>[5]MMS_TERT!AK468</f>
        <v>28.391429335417818</v>
      </c>
      <c r="AL22" s="115">
        <f>[5]MMS_TERT!AL468</f>
        <v>27.849152525385986</v>
      </c>
      <c r="AM22" s="115">
        <f>[5]MMS_TERT!AM468</f>
        <v>27.71697435251777</v>
      </c>
      <c r="AN22" s="115">
        <f>[5]MMS_TERT!AN468</f>
        <v>28.391429335417818</v>
      </c>
      <c r="AO22" s="115">
        <f>[5]MMS_TERT!AO468</f>
        <v>27.849152525385986</v>
      </c>
      <c r="AP22" s="115">
        <f>[5]MMS_TERT!AP468</f>
        <v>27.71697435251777</v>
      </c>
    </row>
    <row r="23" spans="1:42">
      <c r="A23" s="114" t="s">
        <v>433</v>
      </c>
      <c r="B23" s="115">
        <f>[3]MMS_TERT!B483</f>
        <v>0</v>
      </c>
      <c r="C23" s="115">
        <f>[3]MMS_TERT!C483</f>
        <v>0</v>
      </c>
      <c r="D23" s="115">
        <f>[3]MMS_TERT!D483</f>
        <v>0</v>
      </c>
      <c r="E23" s="115">
        <f>[3]MMS_TERT!E483</f>
        <v>0</v>
      </c>
      <c r="F23" s="115">
        <f>[3]MMS_TERT!F483</f>
        <v>0</v>
      </c>
      <c r="G23" s="115">
        <f>[3]MMS_TERT!G483</f>
        <v>0</v>
      </c>
      <c r="H23" s="115">
        <f>[3]MMS_TERT!H483</f>
        <v>0</v>
      </c>
      <c r="I23" s="115">
        <f>[3]MMS_TERT!I483</f>
        <v>0</v>
      </c>
      <c r="J23" s="115">
        <f>[3]MMS_TERT!J483</f>
        <v>0</v>
      </c>
      <c r="K23" s="115">
        <f>[3]MMS_TERT!K483</f>
        <v>0</v>
      </c>
      <c r="L23" s="115">
        <f>[3]MMS_TERT!L483</f>
        <v>0</v>
      </c>
      <c r="M23" s="115">
        <f>[3]MMS_TERT!M483</f>
        <v>0</v>
      </c>
      <c r="N23" s="115">
        <f>[3]MMS_TERT!N483</f>
        <v>0</v>
      </c>
      <c r="O23" s="115">
        <f>[3]MMS_TERT!O483</f>
        <v>0</v>
      </c>
      <c r="P23" s="115">
        <f>[3]MMS_TERT!P483</f>
        <v>0</v>
      </c>
      <c r="Q23" s="115">
        <f>[3]MMS_TERT!Q483</f>
        <v>0</v>
      </c>
      <c r="R23" s="115">
        <f>[3]MMS_TERT!R483</f>
        <v>0</v>
      </c>
      <c r="S23" s="115">
        <f>[3]MMS_TERT!S483</f>
        <v>0</v>
      </c>
      <c r="T23" s="115">
        <f>[3]MMS_TERT!T483</f>
        <v>0</v>
      </c>
      <c r="U23" s="115">
        <f>[3]MMS_TERT!U483</f>
        <v>0</v>
      </c>
      <c r="V23" s="115">
        <f>[3]MMS_TERT!V483</f>
        <v>0</v>
      </c>
      <c r="W23" s="115">
        <f>[3]MMS_TERT!W483</f>
        <v>0</v>
      </c>
      <c r="X23" s="115">
        <f>[3]MMS_TERT!X483</f>
        <v>0</v>
      </c>
      <c r="Y23" s="115">
        <f>[3]MMS_TERT!Y483</f>
        <v>0</v>
      </c>
      <c r="Z23" s="115">
        <f>[3]MMS_TERT!Z483</f>
        <v>0</v>
      </c>
      <c r="AA23" s="115">
        <f>[3]MMS_TERT!AA483</f>
        <v>0</v>
      </c>
      <c r="AB23" s="115">
        <f>[3]MMS_TERT!AB483</f>
        <v>0</v>
      </c>
      <c r="AC23" s="115">
        <f>[3]MMS_TERT!AC483</f>
        <v>0</v>
      </c>
      <c r="AD23" s="115">
        <f>[3]MMS_TERT!AD483</f>
        <v>0</v>
      </c>
      <c r="AE23" s="115">
        <f>[3]MMS_TERT!AE483</f>
        <v>0</v>
      </c>
      <c r="AF23" s="115">
        <f>[3]MMS_TERT!AF483</f>
        <v>0</v>
      </c>
      <c r="AG23" s="115">
        <f>[3]MMS_TERT!AG483</f>
        <v>0</v>
      </c>
      <c r="AH23" s="115">
        <f>[4]MMS_TERT!AH483</f>
        <v>0</v>
      </c>
      <c r="AI23" s="115">
        <f>[5]MMS_TERT!AI469</f>
        <v>0</v>
      </c>
      <c r="AJ23" s="115">
        <f>[6]MMS_TERT!AJ469</f>
        <v>0</v>
      </c>
      <c r="AK23" s="115">
        <f>[5]MMS_TERT!AK469</f>
        <v>0</v>
      </c>
      <c r="AL23" s="115">
        <f>[5]MMS_TERT!AL469</f>
        <v>0</v>
      </c>
      <c r="AM23" s="115">
        <f>[5]MMS_TERT!AM469</f>
        <v>0</v>
      </c>
      <c r="AN23" s="115">
        <f>[5]MMS_TERT!AN469</f>
        <v>0</v>
      </c>
      <c r="AO23" s="115">
        <f>[5]MMS_TERT!AO469</f>
        <v>0</v>
      </c>
      <c r="AP23" s="115">
        <f>[5]MMS_TERT!AP469</f>
        <v>0</v>
      </c>
    </row>
    <row r="24" spans="1:42">
      <c r="A24" s="114" t="s">
        <v>434</v>
      </c>
      <c r="B24" s="115">
        <f>[3]MMS_TERT!B484</f>
        <v>0</v>
      </c>
      <c r="C24" s="115">
        <f>[3]MMS_TERT!C484</f>
        <v>0</v>
      </c>
      <c r="D24" s="115">
        <f>[3]MMS_TERT!D484</f>
        <v>0</v>
      </c>
      <c r="E24" s="115">
        <f>[3]MMS_TERT!E484</f>
        <v>0</v>
      </c>
      <c r="F24" s="115">
        <f>[3]MMS_TERT!F484</f>
        <v>0</v>
      </c>
      <c r="G24" s="115">
        <f>[3]MMS_TERT!G484</f>
        <v>0</v>
      </c>
      <c r="H24" s="115">
        <f>[3]MMS_TERT!H484</f>
        <v>0</v>
      </c>
      <c r="I24" s="115">
        <f>[3]MMS_TERT!I484</f>
        <v>0</v>
      </c>
      <c r="J24" s="115">
        <f>[3]MMS_TERT!J484</f>
        <v>0</v>
      </c>
      <c r="K24" s="115">
        <f>[3]MMS_TERT!K484</f>
        <v>0</v>
      </c>
      <c r="L24" s="115">
        <f>[3]MMS_TERT!L484</f>
        <v>1.904976637538434E-13</v>
      </c>
      <c r="M24" s="115">
        <f>[3]MMS_TERT!M484</f>
        <v>2.2806621260259442E-2</v>
      </c>
      <c r="N24" s="115">
        <f>[3]MMS_TERT!N484</f>
        <v>4.6495328502222835E-2</v>
      </c>
      <c r="O24" s="115">
        <f>[3]MMS_TERT!O484</f>
        <v>7.2099732935451258E-2</v>
      </c>
      <c r="P24" s="115">
        <f>[3]MMS_TERT!P484</f>
        <v>9.9332437036488169E-2</v>
      </c>
      <c r="Q24" s="115">
        <f>[3]MMS_TERT!Q484</f>
        <v>0.11980054242286566</v>
      </c>
      <c r="R24" s="115">
        <f>[3]MMS_TERT!R484</f>
        <v>0.14563754776060364</v>
      </c>
      <c r="S24" s="115">
        <f>[3]MMS_TERT!S484</f>
        <v>0.16397353104222714</v>
      </c>
      <c r="T24" s="115">
        <f>[3]MMS_TERT!T484</f>
        <v>0.18327093546446613</v>
      </c>
      <c r="U24" s="115">
        <f>[3]MMS_TERT!U484</f>
        <v>0.45871564450312319</v>
      </c>
      <c r="V24" s="115">
        <f>[3]MMS_TERT!V484</f>
        <v>0.73652717909960008</v>
      </c>
      <c r="W24" s="115">
        <f>[3]MMS_TERT!W484</f>
        <v>0.99750628828107613</v>
      </c>
      <c r="X24" s="115">
        <f>[3]MMS_TERT!X484</f>
        <v>1.2587109523679756</v>
      </c>
      <c r="Y24" s="115">
        <f>[3]MMS_TERT!Y484</f>
        <v>1.5171370863348324</v>
      </c>
      <c r="Z24" s="115">
        <f>[3]MMS_TERT!Z484</f>
        <v>1.4533066573830087</v>
      </c>
      <c r="AA24" s="115">
        <f>[3]MMS_TERT!AA484</f>
        <v>1.4535649377607056</v>
      </c>
      <c r="AB24" s="115">
        <f>[3]MMS_TERT!AB484</f>
        <v>1.3154318971501291</v>
      </c>
      <c r="AC24" s="115">
        <f>[3]MMS_TERT!AC484</f>
        <v>1.4129881567981244</v>
      </c>
      <c r="AD24" s="115">
        <f>[3]MMS_TERT!AD484</f>
        <v>1.2470906528467611</v>
      </c>
      <c r="AE24" s="115">
        <f>[3]MMS_TERT!AE484</f>
        <v>1.253256983972985</v>
      </c>
      <c r="AF24" s="115">
        <f>[3]MMS_TERT!AF484</f>
        <v>1.1482284725031724</v>
      </c>
      <c r="AG24" s="115">
        <f>[3]MMS_TERT!AG484</f>
        <v>1.2736949293988487</v>
      </c>
      <c r="AH24" s="115">
        <f>[4]MMS_TERT!AH484</f>
        <v>1.1747989842454309</v>
      </c>
      <c r="AI24" s="115">
        <f>[5]MMS_TERT!AI470</f>
        <v>1.1420175590056223</v>
      </c>
      <c r="AJ24" s="115">
        <f>[6]MMS_TERT!AJ470</f>
        <v>1.1041946667808309</v>
      </c>
      <c r="AK24" s="115">
        <f>[5]MMS_TERT!AK470</f>
        <v>1.1407950600986687</v>
      </c>
      <c r="AL24" s="115">
        <f>[5]MMS_TERT!AL470</f>
        <v>1.1150656925118883</v>
      </c>
      <c r="AM24" s="115">
        <f>[5]MMS_TERT!AM470</f>
        <v>1.1419406900777354</v>
      </c>
      <c r="AN24" s="115">
        <f>[5]MMS_TERT!AN470</f>
        <v>1.1407950600986687</v>
      </c>
      <c r="AO24" s="115">
        <f>[5]MMS_TERT!AO470</f>
        <v>1.1150656925118883</v>
      </c>
      <c r="AP24" s="115">
        <f>[5]MMS_TERT!AP470</f>
        <v>1.1419406900777354</v>
      </c>
    </row>
    <row r="25" spans="1:42">
      <c r="A25" s="114" t="s">
        <v>435</v>
      </c>
      <c r="B25" s="115">
        <f>[3]MMS_TERT!B485</f>
        <v>0</v>
      </c>
      <c r="C25" s="115">
        <f>[3]MMS_TERT!C485</f>
        <v>0</v>
      </c>
      <c r="D25" s="115">
        <f>[3]MMS_TERT!D485</f>
        <v>0</v>
      </c>
      <c r="E25" s="115">
        <f>[3]MMS_TERT!E485</f>
        <v>0</v>
      </c>
      <c r="F25" s="115">
        <f>[3]MMS_TERT!F485</f>
        <v>0</v>
      </c>
      <c r="G25" s="115">
        <f>[3]MMS_TERT!G485</f>
        <v>0</v>
      </c>
      <c r="H25" s="115">
        <f>[3]MMS_TERT!H485</f>
        <v>0</v>
      </c>
      <c r="I25" s="115">
        <f>[3]MMS_TERT!I485</f>
        <v>0</v>
      </c>
      <c r="J25" s="115">
        <f>[3]MMS_TERT!J485</f>
        <v>0</v>
      </c>
      <c r="K25" s="115">
        <f>[3]MMS_TERT!K485</f>
        <v>0</v>
      </c>
      <c r="L25" s="115">
        <f>[3]MMS_TERT!L485</f>
        <v>1.904976637538434E-13</v>
      </c>
      <c r="M25" s="115">
        <f>[3]MMS_TERT!M485</f>
        <v>3.0903930068992346E-2</v>
      </c>
      <c r="N25" s="115">
        <f>[3]MMS_TERT!N485</f>
        <v>6.3003123705693595E-2</v>
      </c>
      <c r="O25" s="115">
        <f>[3]MMS_TERT!O485</f>
        <v>9.7698167528037269E-2</v>
      </c>
      <c r="P25" s="115">
        <f>[3]MMS_TERT!P485</f>
        <v>0.1345996258162144</v>
      </c>
      <c r="Q25" s="115">
        <f>[3]MMS_TERT!Q485</f>
        <v>0.16233476861919363</v>
      </c>
      <c r="R25" s="115">
        <f>[3]MMS_TERT!R485</f>
        <v>0.19734499644029649</v>
      </c>
      <c r="S25" s="115">
        <f>[3]MMS_TERT!S485</f>
        <v>0.22219102420637085</v>
      </c>
      <c r="T25" s="115">
        <f>[3]MMS_TERT!T485</f>
        <v>0.24833981801382479</v>
      </c>
      <c r="U25" s="115">
        <f>[3]MMS_TERT!U485</f>
        <v>0.62157897206830737</v>
      </c>
      <c r="V25" s="115">
        <f>[3]MMS_TERT!V485</f>
        <v>0.99802527420008791</v>
      </c>
      <c r="W25" s="115">
        <f>[3]MMS_TERT!W485</f>
        <v>1.3516629326497771</v>
      </c>
      <c r="X25" s="115">
        <f>[3]MMS_TERT!X485</f>
        <v>1.7056062274734118</v>
      </c>
      <c r="Y25" s="115">
        <f>[3]MMS_TERT!Y485</f>
        <v>2.0557844972394257</v>
      </c>
      <c r="Z25" s="115">
        <f>[3]MMS_TERT!Z485</f>
        <v>1.9692915840589087</v>
      </c>
      <c r="AA25" s="115">
        <f>[3]MMS_TERT!AA485</f>
        <v>1.9696415648228045</v>
      </c>
      <c r="AB25" s="115">
        <f>[3]MMS_TERT!AB485</f>
        <v>1.7824654908862041</v>
      </c>
      <c r="AC25" s="115">
        <f>[3]MMS_TERT!AC485</f>
        <v>1.9146583217117437</v>
      </c>
      <c r="AD25" s="115">
        <f>[3]MMS_TERT!AD485</f>
        <v>1.6898602333742876</v>
      </c>
      <c r="AE25" s="115">
        <f>[3]MMS_TERT!AE485</f>
        <v>1.6982158711398638</v>
      </c>
      <c r="AF25" s="115">
        <f>[3]MMS_TERT!AF485</f>
        <v>1.5558978251356006</v>
      </c>
      <c r="AG25" s="115">
        <f>[3]MMS_TERT!AG485</f>
        <v>1.7259101459291122</v>
      </c>
      <c r="AH25" s="115">
        <f>[4]MMS_TERT!AH485</f>
        <v>1.5919019849544174</v>
      </c>
      <c r="AI25" s="115">
        <f>[5]MMS_TERT!AI471</f>
        <v>1.5474817763836686</v>
      </c>
      <c r="AJ25" s="115">
        <f>[6]MMS_TERT!AJ471</f>
        <v>1.4962301682219239</v>
      </c>
      <c r="AK25" s="115">
        <f>[5]MMS_TERT!AK471</f>
        <v>1.5458252389992462</v>
      </c>
      <c r="AL25" s="115">
        <f>[5]MMS_TERT!AL471</f>
        <v>1.5109608648532935</v>
      </c>
      <c r="AM25" s="115">
        <f>[5]MMS_TERT!AM471</f>
        <v>1.547377615756595</v>
      </c>
      <c r="AN25" s="115">
        <f>[5]MMS_TERT!AN471</f>
        <v>1.5458252389992462</v>
      </c>
      <c r="AO25" s="115">
        <f>[5]MMS_TERT!AO471</f>
        <v>1.5109608648532935</v>
      </c>
      <c r="AP25" s="115">
        <f>[5]MMS_TERT!AP471</f>
        <v>1.547377615756595</v>
      </c>
    </row>
    <row r="26" spans="1:42">
      <c r="A26" s="114" t="s">
        <v>436</v>
      </c>
      <c r="B26" s="115">
        <f>[3]MMS_TERT!B486</f>
        <v>0</v>
      </c>
      <c r="C26" s="115">
        <f>[3]MMS_TERT!C486</f>
        <v>0</v>
      </c>
      <c r="D26" s="115">
        <f>[3]MMS_TERT!D486</f>
        <v>0</v>
      </c>
      <c r="E26" s="115">
        <f>[3]MMS_TERT!E486</f>
        <v>0</v>
      </c>
      <c r="F26" s="115">
        <f>[3]MMS_TERT!F486</f>
        <v>0</v>
      </c>
      <c r="G26" s="115">
        <f>[3]MMS_TERT!G486</f>
        <v>0</v>
      </c>
      <c r="H26" s="115">
        <f>[3]MMS_TERT!H486</f>
        <v>0</v>
      </c>
      <c r="I26" s="115">
        <f>[3]MMS_TERT!I486</f>
        <v>0</v>
      </c>
      <c r="J26" s="115">
        <f>[3]MMS_TERT!J486</f>
        <v>0</v>
      </c>
      <c r="K26" s="115">
        <f>[3]MMS_TERT!K486</f>
        <v>0</v>
      </c>
      <c r="L26" s="115">
        <f>[3]MMS_TERT!L486</f>
        <v>0</v>
      </c>
      <c r="M26" s="115">
        <f>[3]MMS_TERT!M486</f>
        <v>0</v>
      </c>
      <c r="N26" s="115">
        <f>[3]MMS_TERT!N486</f>
        <v>0</v>
      </c>
      <c r="O26" s="115">
        <f>[3]MMS_TERT!O486</f>
        <v>0</v>
      </c>
      <c r="P26" s="115">
        <f>[3]MMS_TERT!P486</f>
        <v>0</v>
      </c>
      <c r="Q26" s="115">
        <f>[3]MMS_TERT!Q486</f>
        <v>0</v>
      </c>
      <c r="R26" s="115">
        <f>[3]MMS_TERT!R486</f>
        <v>0</v>
      </c>
      <c r="S26" s="115">
        <f>[3]MMS_TERT!S486</f>
        <v>0</v>
      </c>
      <c r="T26" s="115">
        <f>[3]MMS_TERT!T486</f>
        <v>0</v>
      </c>
      <c r="U26" s="115">
        <f>[3]MMS_TERT!U486</f>
        <v>0</v>
      </c>
      <c r="V26" s="115">
        <f>[3]MMS_TERT!V486</f>
        <v>0</v>
      </c>
      <c r="W26" s="115">
        <f>[3]MMS_TERT!W486</f>
        <v>0</v>
      </c>
      <c r="X26" s="115">
        <f>[3]MMS_TERT!X486</f>
        <v>0</v>
      </c>
      <c r="Y26" s="115">
        <f>[3]MMS_TERT!Y486</f>
        <v>0</v>
      </c>
      <c r="Z26" s="115">
        <f>[3]MMS_TERT!Z486</f>
        <v>0</v>
      </c>
      <c r="AA26" s="115">
        <f>[3]MMS_TERT!AA486</f>
        <v>0</v>
      </c>
      <c r="AB26" s="115">
        <f>[3]MMS_TERT!AB486</f>
        <v>0</v>
      </c>
      <c r="AC26" s="115">
        <f>[3]MMS_TERT!AC486</f>
        <v>0</v>
      </c>
      <c r="AD26" s="115">
        <f>[3]MMS_TERT!AD486</f>
        <v>0</v>
      </c>
      <c r="AE26" s="115">
        <f>[3]MMS_TERT!AE486</f>
        <v>0</v>
      </c>
      <c r="AF26" s="115">
        <f>[3]MMS_TERT!AF486</f>
        <v>0</v>
      </c>
      <c r="AG26" s="115">
        <f>[3]MMS_TERT!AG486</f>
        <v>0</v>
      </c>
      <c r="AH26" s="115">
        <f>[4]MMS_TERT!AH486</f>
        <v>0</v>
      </c>
      <c r="AI26" s="115">
        <f>[5]MMS_TERT!AI472</f>
        <v>0</v>
      </c>
      <c r="AJ26" s="115">
        <f>[6]MMS_TERT!AJ472</f>
        <v>0</v>
      </c>
      <c r="AK26" s="115">
        <f>[5]MMS_TERT!AK472</f>
        <v>0</v>
      </c>
      <c r="AL26" s="115">
        <f>[5]MMS_TERT!AL472</f>
        <v>0</v>
      </c>
      <c r="AM26" s="115">
        <f>[5]MMS_TERT!AM472</f>
        <v>0</v>
      </c>
      <c r="AN26" s="115">
        <f>[5]MMS_TERT!AN472</f>
        <v>0</v>
      </c>
      <c r="AO26" s="115">
        <f>[5]MMS_TERT!AO472</f>
        <v>0</v>
      </c>
      <c r="AP26" s="115">
        <f>[5]MMS_TERT!AP472</f>
        <v>0</v>
      </c>
    </row>
    <row r="27" spans="1:42" ht="15.75" thickBot="1">
      <c r="A27" s="116" t="s">
        <v>437</v>
      </c>
      <c r="B27" s="120">
        <f>[3]MMS_TERT!B487</f>
        <v>0</v>
      </c>
      <c r="C27" s="120">
        <f>[3]MMS_TERT!C487</f>
        <v>0</v>
      </c>
      <c r="D27" s="120">
        <f>[3]MMS_TERT!D487</f>
        <v>0</v>
      </c>
      <c r="E27" s="120">
        <f>[3]MMS_TERT!E487</f>
        <v>0</v>
      </c>
      <c r="F27" s="120">
        <f>[3]MMS_TERT!F487</f>
        <v>0</v>
      </c>
      <c r="G27" s="120">
        <f>[3]MMS_TERT!G487</f>
        <v>0</v>
      </c>
      <c r="H27" s="120">
        <f>[3]MMS_TERT!H487</f>
        <v>0</v>
      </c>
      <c r="I27" s="120">
        <f>[3]MMS_TERT!I487</f>
        <v>0</v>
      </c>
      <c r="J27" s="120">
        <f>[3]MMS_TERT!J487</f>
        <v>0</v>
      </c>
      <c r="K27" s="120">
        <f>[3]MMS_TERT!K487</f>
        <v>0</v>
      </c>
      <c r="L27" s="120">
        <f>[3]MMS_TERT!L487</f>
        <v>0</v>
      </c>
      <c r="M27" s="120">
        <f>[3]MMS_TERT!M487</f>
        <v>0</v>
      </c>
      <c r="N27" s="120">
        <f>[3]MMS_TERT!N487</f>
        <v>0</v>
      </c>
      <c r="O27" s="120">
        <f>[3]MMS_TERT!O487</f>
        <v>0</v>
      </c>
      <c r="P27" s="120">
        <f>[3]MMS_TERT!P487</f>
        <v>0</v>
      </c>
      <c r="Q27" s="120">
        <f>[3]MMS_TERT!Q487</f>
        <v>0</v>
      </c>
      <c r="R27" s="120">
        <f>[3]MMS_TERT!R487</f>
        <v>0</v>
      </c>
      <c r="S27" s="120">
        <f>[3]MMS_TERT!S487</f>
        <v>0</v>
      </c>
      <c r="T27" s="120">
        <f>[3]MMS_TERT!T487</f>
        <v>0</v>
      </c>
      <c r="U27" s="120">
        <f>[3]MMS_TERT!U487</f>
        <v>0</v>
      </c>
      <c r="V27" s="120">
        <f>[3]MMS_TERT!V487</f>
        <v>0</v>
      </c>
      <c r="W27" s="120">
        <f>[3]MMS_TERT!W487</f>
        <v>0</v>
      </c>
      <c r="X27" s="120">
        <f>[3]MMS_TERT!X487</f>
        <v>0</v>
      </c>
      <c r="Y27" s="120">
        <f>[3]MMS_TERT!Y487</f>
        <v>0</v>
      </c>
      <c r="Z27" s="120">
        <f>[3]MMS_TERT!Z487</f>
        <v>0</v>
      </c>
      <c r="AA27" s="120">
        <f>[3]MMS_TERT!AA487</f>
        <v>0</v>
      </c>
      <c r="AB27" s="120">
        <f>[3]MMS_TERT!AB487</f>
        <v>0</v>
      </c>
      <c r="AC27" s="120">
        <f>[3]MMS_TERT!AC487</f>
        <v>0</v>
      </c>
      <c r="AD27" s="120">
        <f>[3]MMS_TERT!AD487</f>
        <v>0</v>
      </c>
      <c r="AE27" s="120">
        <f>[3]MMS_TERT!AE487</f>
        <v>0</v>
      </c>
      <c r="AF27" s="120">
        <f>[3]MMS_TERT!AF487</f>
        <v>0</v>
      </c>
      <c r="AG27" s="120">
        <f>[3]MMS_TERT!AG487</f>
        <v>0</v>
      </c>
      <c r="AH27" s="120">
        <f>[4]MMS_TERT!AH487</f>
        <v>0</v>
      </c>
      <c r="AI27" s="120">
        <f>[5]MMS_TERT!AI473</f>
        <v>0</v>
      </c>
      <c r="AJ27" s="120">
        <f>[6]MMS_TERT!AJ473</f>
        <v>0</v>
      </c>
      <c r="AK27" s="120">
        <f>[5]MMS_TERT!AK473</f>
        <v>0</v>
      </c>
      <c r="AL27" s="120">
        <f>[5]MMS_TERT!AL473</f>
        <v>0</v>
      </c>
      <c r="AM27" s="120">
        <f>[5]MMS_TERT!AM473</f>
        <v>0</v>
      </c>
      <c r="AN27" s="120">
        <f>[5]MMS_TERT!AN473</f>
        <v>0</v>
      </c>
      <c r="AO27" s="120">
        <f>[5]MMS_TERT!AO473</f>
        <v>0</v>
      </c>
      <c r="AP27" s="120">
        <f>[5]MMS_TERT!AP473</f>
        <v>0</v>
      </c>
    </row>
    <row r="28" spans="1:42" ht="15.75" thickTop="1">
      <c r="A28" s="166" t="s">
        <v>438</v>
      </c>
      <c r="B28" s="167">
        <f>SUM(B18:B27)</f>
        <v>100</v>
      </c>
      <c r="C28" s="167">
        <f t="shared" ref="C28:AH28" si="2">SUM(C18:C27)</f>
        <v>100</v>
      </c>
      <c r="D28" s="167">
        <f t="shared" si="2"/>
        <v>99.999999999999986</v>
      </c>
      <c r="E28" s="167">
        <f t="shared" si="2"/>
        <v>100</v>
      </c>
      <c r="F28" s="167">
        <f t="shared" si="2"/>
        <v>100</v>
      </c>
      <c r="G28" s="167">
        <f t="shared" si="2"/>
        <v>100</v>
      </c>
      <c r="H28" s="167">
        <f t="shared" si="2"/>
        <v>100</v>
      </c>
      <c r="I28" s="167">
        <f t="shared" si="2"/>
        <v>100</v>
      </c>
      <c r="J28" s="167">
        <f t="shared" si="2"/>
        <v>100.00000000000001</v>
      </c>
      <c r="K28" s="167">
        <f t="shared" si="2"/>
        <v>100</v>
      </c>
      <c r="L28" s="167">
        <f t="shared" si="2"/>
        <v>99.999999999999972</v>
      </c>
      <c r="M28" s="167">
        <f t="shared" si="2"/>
        <v>100</v>
      </c>
      <c r="N28" s="167">
        <f t="shared" si="2"/>
        <v>99.999999999999986</v>
      </c>
      <c r="O28" s="167">
        <f t="shared" si="2"/>
        <v>100.00000000000001</v>
      </c>
      <c r="P28" s="167">
        <f t="shared" si="2"/>
        <v>100.00000000000001</v>
      </c>
      <c r="Q28" s="167">
        <f t="shared" si="2"/>
        <v>100</v>
      </c>
      <c r="R28" s="167">
        <f t="shared" si="2"/>
        <v>99.999999999999986</v>
      </c>
      <c r="S28" s="167">
        <f t="shared" si="2"/>
        <v>100.00000000000001</v>
      </c>
      <c r="T28" s="167">
        <f t="shared" si="2"/>
        <v>100</v>
      </c>
      <c r="U28" s="167">
        <f t="shared" si="2"/>
        <v>99.999999999999986</v>
      </c>
      <c r="V28" s="167">
        <f t="shared" si="2"/>
        <v>100</v>
      </c>
      <c r="W28" s="167">
        <f t="shared" si="2"/>
        <v>99.999999999999986</v>
      </c>
      <c r="X28" s="167">
        <f t="shared" si="2"/>
        <v>100.00000000000001</v>
      </c>
      <c r="Y28" s="167">
        <f t="shared" si="2"/>
        <v>100</v>
      </c>
      <c r="Z28" s="167">
        <f t="shared" si="2"/>
        <v>100</v>
      </c>
      <c r="AA28" s="167">
        <f t="shared" si="2"/>
        <v>99.999999999999986</v>
      </c>
      <c r="AB28" s="167">
        <f t="shared" si="2"/>
        <v>100.00000000000003</v>
      </c>
      <c r="AC28" s="167">
        <f t="shared" si="2"/>
        <v>99.999999999999986</v>
      </c>
      <c r="AD28" s="167">
        <f t="shared" si="2"/>
        <v>99.999999999999986</v>
      </c>
      <c r="AE28" s="167">
        <f t="shared" si="2"/>
        <v>100.00000000000001</v>
      </c>
      <c r="AF28" s="167">
        <f t="shared" si="2"/>
        <v>100</v>
      </c>
      <c r="AG28" s="167">
        <f t="shared" si="2"/>
        <v>99.999999999999986</v>
      </c>
      <c r="AH28" s="167">
        <f t="shared" si="2"/>
        <v>99.999999999999986</v>
      </c>
      <c r="AI28" s="167">
        <f>SUM(AI18:AI27)</f>
        <v>99.999999999999986</v>
      </c>
      <c r="AJ28" s="167">
        <f>SUM(AJ18:AJ27)</f>
        <v>99.999999999999986</v>
      </c>
      <c r="AK28" s="167">
        <f t="shared" ref="AK28:AP28" si="3">SUM(AK18:AK27)</f>
        <v>99.999999999999972</v>
      </c>
      <c r="AL28" s="167">
        <f t="shared" si="3"/>
        <v>100</v>
      </c>
      <c r="AM28" s="167">
        <f t="shared" si="3"/>
        <v>99.999999999999972</v>
      </c>
      <c r="AN28" s="167">
        <f t="shared" si="3"/>
        <v>99.999999999999972</v>
      </c>
      <c r="AO28" s="167">
        <f t="shared" si="3"/>
        <v>100</v>
      </c>
      <c r="AP28" s="167">
        <f t="shared" si="3"/>
        <v>99.999999999999972</v>
      </c>
    </row>
    <row r="29" spans="1:42" ht="15.75" thickBot="1">
      <c r="A29" s="118"/>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row>
    <row r="30" spans="1:42" ht="15.75" thickTop="1">
      <c r="A30" s="109" t="s">
        <v>6</v>
      </c>
      <c r="B30" s="110">
        <v>1990</v>
      </c>
      <c r="C30" s="110">
        <v>1991</v>
      </c>
      <c r="D30" s="110">
        <v>1992</v>
      </c>
      <c r="E30" s="110">
        <v>1993</v>
      </c>
      <c r="F30" s="110">
        <v>1994</v>
      </c>
      <c r="G30" s="110">
        <v>1995</v>
      </c>
      <c r="H30" s="110">
        <v>1996</v>
      </c>
      <c r="I30" s="110">
        <v>1997</v>
      </c>
      <c r="J30" s="110">
        <v>1998</v>
      </c>
      <c r="K30" s="110">
        <v>1999</v>
      </c>
      <c r="L30" s="110">
        <v>2000</v>
      </c>
      <c r="M30" s="110">
        <v>2001</v>
      </c>
      <c r="N30" s="110">
        <v>2002</v>
      </c>
      <c r="O30" s="110">
        <v>2003</v>
      </c>
      <c r="P30" s="110">
        <v>2004</v>
      </c>
      <c r="Q30" s="110">
        <v>2005</v>
      </c>
      <c r="R30" s="110">
        <v>2006</v>
      </c>
      <c r="S30" s="110">
        <v>2007</v>
      </c>
      <c r="T30" s="110">
        <v>2008</v>
      </c>
      <c r="U30" s="110">
        <v>2009</v>
      </c>
      <c r="V30" s="110">
        <v>2010</v>
      </c>
      <c r="W30" s="110">
        <v>2011</v>
      </c>
      <c r="X30" s="110">
        <v>2012</v>
      </c>
      <c r="Y30" s="110">
        <v>2013</v>
      </c>
      <c r="Z30" s="110">
        <v>2014</v>
      </c>
      <c r="AA30" s="110">
        <v>2015</v>
      </c>
      <c r="AB30" s="110">
        <v>2016</v>
      </c>
      <c r="AC30" s="110">
        <v>2017</v>
      </c>
      <c r="AD30" s="110">
        <v>2018</v>
      </c>
      <c r="AE30" s="110">
        <v>2019</v>
      </c>
      <c r="AF30" s="110">
        <v>2020</v>
      </c>
      <c r="AG30" s="110">
        <v>2021</v>
      </c>
      <c r="AH30" s="110">
        <v>2022</v>
      </c>
      <c r="AI30" s="110">
        <v>2023</v>
      </c>
      <c r="AJ30" s="110">
        <v>2024</v>
      </c>
      <c r="AK30" s="110">
        <v>2025</v>
      </c>
      <c r="AL30" s="168">
        <v>2030</v>
      </c>
      <c r="AM30" s="110">
        <v>2035</v>
      </c>
      <c r="AN30" s="168">
        <v>2040</v>
      </c>
      <c r="AO30" s="110">
        <v>2045</v>
      </c>
      <c r="AP30" s="168">
        <v>2050</v>
      </c>
    </row>
    <row r="31" spans="1:42">
      <c r="A31" s="111" t="s">
        <v>326</v>
      </c>
      <c r="B31" s="113"/>
      <c r="C31" s="113"/>
      <c r="D31" s="113"/>
      <c r="E31" s="113"/>
      <c r="F31" s="113"/>
      <c r="G31" s="113"/>
      <c r="H31" s="113"/>
      <c r="I31" s="113"/>
      <c r="J31" s="113"/>
      <c r="K31" s="113"/>
      <c r="L31" s="113"/>
      <c r="M31" s="113"/>
      <c r="N31" s="113"/>
      <c r="O31" s="113"/>
      <c r="P31" s="113"/>
      <c r="Q31" s="113"/>
      <c r="R31" s="113"/>
      <c r="S31" s="113"/>
      <c r="T31" s="113"/>
      <c r="U31" s="113"/>
      <c r="V31" s="113"/>
      <c r="W31" s="119"/>
      <c r="X31" s="119"/>
      <c r="Y31" s="119"/>
      <c r="Z31" s="119"/>
      <c r="AA31" s="119"/>
      <c r="AB31" s="119"/>
      <c r="AC31" s="119"/>
      <c r="AD31" s="119"/>
      <c r="AE31" s="119"/>
      <c r="AF31" s="119"/>
      <c r="AG31" s="113" t="s">
        <v>4</v>
      </c>
      <c r="AH31" s="119"/>
      <c r="AI31" s="119"/>
      <c r="AJ31" s="119"/>
      <c r="AK31" s="113" t="s">
        <v>4</v>
      </c>
      <c r="AL31" s="113" t="s">
        <v>4</v>
      </c>
      <c r="AM31" s="113" t="s">
        <v>4</v>
      </c>
      <c r="AN31" s="113" t="s">
        <v>4</v>
      </c>
      <c r="AO31" s="113" t="s">
        <v>4</v>
      </c>
      <c r="AP31" s="113" t="s">
        <v>4</v>
      </c>
    </row>
    <row r="32" spans="1:42">
      <c r="A32" s="114" t="s">
        <v>428</v>
      </c>
      <c r="B32" s="115">
        <f>[3]MMS_TERT!B528</f>
        <v>0</v>
      </c>
      <c r="C32" s="115">
        <f>[3]MMS_TERT!C528</f>
        <v>0</v>
      </c>
      <c r="D32" s="115">
        <f>[3]MMS_TERT!D528</f>
        <v>0</v>
      </c>
      <c r="E32" s="115">
        <f>[3]MMS_TERT!E528</f>
        <v>0</v>
      </c>
      <c r="F32" s="115">
        <f>[3]MMS_TERT!F528</f>
        <v>0</v>
      </c>
      <c r="G32" s="115">
        <f>[3]MMS_TERT!G528</f>
        <v>0</v>
      </c>
      <c r="H32" s="115">
        <f>[3]MMS_TERT!H528</f>
        <v>0</v>
      </c>
      <c r="I32" s="115">
        <f>[3]MMS_TERT!I528</f>
        <v>0</v>
      </c>
      <c r="J32" s="115">
        <f>[3]MMS_TERT!J528</f>
        <v>0</v>
      </c>
      <c r="K32" s="115">
        <f>[3]MMS_TERT!K528</f>
        <v>0</v>
      </c>
      <c r="L32" s="115">
        <f>[3]MMS_TERT!L528</f>
        <v>0</v>
      </c>
      <c r="M32" s="115">
        <f>[3]MMS_TERT!M528</f>
        <v>0</v>
      </c>
      <c r="N32" s="115">
        <f>[3]MMS_TERT!N528</f>
        <v>0</v>
      </c>
      <c r="O32" s="115">
        <f>[3]MMS_TERT!O528</f>
        <v>0</v>
      </c>
      <c r="P32" s="115">
        <f>[3]MMS_TERT!P528</f>
        <v>0</v>
      </c>
      <c r="Q32" s="115">
        <f>[3]MMS_TERT!Q528</f>
        <v>0</v>
      </c>
      <c r="R32" s="115">
        <f>[3]MMS_TERT!R528</f>
        <v>0</v>
      </c>
      <c r="S32" s="115">
        <f>[3]MMS_TERT!S528</f>
        <v>0</v>
      </c>
      <c r="T32" s="115">
        <f>[3]MMS_TERT!T528</f>
        <v>0</v>
      </c>
      <c r="U32" s="115">
        <f>[3]MMS_TERT!U528</f>
        <v>0</v>
      </c>
      <c r="V32" s="115">
        <f>[3]MMS_TERT!V528</f>
        <v>0</v>
      </c>
      <c r="W32" s="115">
        <f>[3]MMS_TERT!W528</f>
        <v>0</v>
      </c>
      <c r="X32" s="115">
        <f>[3]MMS_TERT!X528</f>
        <v>0</v>
      </c>
      <c r="Y32" s="115">
        <f>[3]MMS_TERT!Y528</f>
        <v>0</v>
      </c>
      <c r="Z32" s="115">
        <f>[3]MMS_TERT!Z528</f>
        <v>0</v>
      </c>
      <c r="AA32" s="115">
        <f>[3]MMS_TERT!AA528</f>
        <v>0</v>
      </c>
      <c r="AB32" s="115">
        <f>[3]MMS_TERT!AB528</f>
        <v>0</v>
      </c>
      <c r="AC32" s="115">
        <f>[3]MMS_TERT!AC528</f>
        <v>0</v>
      </c>
      <c r="AD32" s="115">
        <f>[3]MMS_TERT!AD528</f>
        <v>0</v>
      </c>
      <c r="AE32" s="115">
        <f>[3]MMS_TERT!AE528</f>
        <v>0</v>
      </c>
      <c r="AF32" s="115">
        <f>[3]MMS_TERT!AF528</f>
        <v>0</v>
      </c>
      <c r="AG32" s="115">
        <f>[3]MMS_TERT!AG528</f>
        <v>0</v>
      </c>
      <c r="AH32" s="115">
        <f>[4]MMS_TERT!AH528</f>
        <v>0</v>
      </c>
      <c r="AI32" s="115">
        <f>[5]MMS_TERT!AI514</f>
        <v>0</v>
      </c>
      <c r="AJ32" s="115">
        <f>[6]MMS_TERT!AJ514</f>
        <v>0</v>
      </c>
      <c r="AK32" s="115">
        <f>[5]MMS_TERT!AK514</f>
        <v>0</v>
      </c>
      <c r="AL32" s="115">
        <f>[5]MMS_TERT!AL514</f>
        <v>0</v>
      </c>
      <c r="AM32" s="115">
        <f>[5]MMS_TERT!AM514</f>
        <v>0</v>
      </c>
      <c r="AN32" s="115">
        <f>[5]MMS_TERT!AN514</f>
        <v>0</v>
      </c>
      <c r="AO32" s="115">
        <f>[5]MMS_TERT!AO514</f>
        <v>0</v>
      </c>
      <c r="AP32" s="115">
        <f>[5]MMS_TERT!AP514</f>
        <v>0</v>
      </c>
    </row>
    <row r="33" spans="1:42">
      <c r="A33" s="114" t="s">
        <v>429</v>
      </c>
      <c r="B33" s="115">
        <f>[3]MMS_TERT!B529</f>
        <v>75.999999999999986</v>
      </c>
      <c r="C33" s="115">
        <f>[3]MMS_TERT!C529</f>
        <v>75.999999999999986</v>
      </c>
      <c r="D33" s="115">
        <f>[3]MMS_TERT!D529</f>
        <v>76</v>
      </c>
      <c r="E33" s="115">
        <f>[3]MMS_TERT!E529</f>
        <v>76</v>
      </c>
      <c r="F33" s="115">
        <f>[3]MMS_TERT!F529</f>
        <v>76</v>
      </c>
      <c r="G33" s="115">
        <f>[3]MMS_TERT!G529</f>
        <v>76</v>
      </c>
      <c r="H33" s="115">
        <f>[3]MMS_TERT!H529</f>
        <v>75.999999999999986</v>
      </c>
      <c r="I33" s="115">
        <f>[3]MMS_TERT!I529</f>
        <v>76</v>
      </c>
      <c r="J33" s="115">
        <f>[3]MMS_TERT!J529</f>
        <v>76</v>
      </c>
      <c r="K33" s="115">
        <f>[3]MMS_TERT!K529</f>
        <v>76</v>
      </c>
      <c r="L33" s="115">
        <f>[3]MMS_TERT!L529</f>
        <v>75.999999999999588</v>
      </c>
      <c r="M33" s="115">
        <f>[3]MMS_TERT!M529</f>
        <v>75.681173394356549</v>
      </c>
      <c r="N33" s="115">
        <f>[3]MMS_TERT!N529</f>
        <v>75.331019162588319</v>
      </c>
      <c r="O33" s="115">
        <f>[3]MMS_TERT!O529</f>
        <v>74.973261936415696</v>
      </c>
      <c r="P33" s="115">
        <f>[3]MMS_TERT!P529</f>
        <v>74.476456876501288</v>
      </c>
      <c r="Q33" s="115">
        <f>[3]MMS_TERT!Q529</f>
        <v>74.023742026764097</v>
      </c>
      <c r="R33" s="115">
        <f>[3]MMS_TERT!R529</f>
        <v>73.590978582152175</v>
      </c>
      <c r="S33" s="115">
        <f>[3]MMS_TERT!S529</f>
        <v>73.180238922448112</v>
      </c>
      <c r="T33" s="115">
        <f>[3]MMS_TERT!T529</f>
        <v>72.389271248258581</v>
      </c>
      <c r="U33" s="115">
        <f>[3]MMS_TERT!U529</f>
        <v>64.879661271718248</v>
      </c>
      <c r="V33" s="115">
        <f>[3]MMS_TERT!V529</f>
        <v>57.48037257068038</v>
      </c>
      <c r="W33" s="115">
        <f>[3]MMS_TERT!W529</f>
        <v>46.304572009686829</v>
      </c>
      <c r="X33" s="115">
        <f>[3]MMS_TERT!X529</f>
        <v>33.337852192506162</v>
      </c>
      <c r="Y33" s="115">
        <f>[3]MMS_TERT!Y529</f>
        <v>28.942421550072677</v>
      </c>
      <c r="Z33" s="115">
        <f>[3]MMS_TERT!Z529</f>
        <v>28.862029785885813</v>
      </c>
      <c r="AA33" s="115">
        <f>[3]MMS_TERT!AA529</f>
        <v>27.809137305476007</v>
      </c>
      <c r="AB33" s="115">
        <f>[3]MMS_TERT!AB529</f>
        <v>27.503369415428796</v>
      </c>
      <c r="AC33" s="115">
        <f>[3]MMS_TERT!AC529</f>
        <v>27.127231559501375</v>
      </c>
      <c r="AD33" s="115">
        <f>[3]MMS_TERT!AD529</f>
        <v>26.188165670280199</v>
      </c>
      <c r="AE33" s="115">
        <f>[3]MMS_TERT!AE529</f>
        <v>23.309263145923769</v>
      </c>
      <c r="AF33" s="115">
        <f>[3]MMS_TERT!AF529</f>
        <v>22.883017030337633</v>
      </c>
      <c r="AG33" s="115">
        <f>[3]MMS_TERT!AG529</f>
        <v>24.99428408453803</v>
      </c>
      <c r="AH33" s="115">
        <f>[4]MMS_TERT!AH529</f>
        <v>22.217493777640346</v>
      </c>
      <c r="AI33" s="115">
        <f>[5]MMS_TERT!AI515</f>
        <v>25.765256246381753</v>
      </c>
      <c r="AJ33" s="115">
        <f>[6]MMS_TERT!AJ515</f>
        <v>27.034187691462048</v>
      </c>
      <c r="AK33" s="115">
        <f>[5]MMS_TERT!AK515</f>
        <v>22.594384847198512</v>
      </c>
      <c r="AL33" s="115">
        <f>[5]MMS_TERT!AL515</f>
        <v>22.445926346793581</v>
      </c>
      <c r="AM33" s="115">
        <f>[5]MMS_TERT!AM515</f>
        <v>25.765256246381753</v>
      </c>
      <c r="AN33" s="115">
        <f>[5]MMS_TERT!AN515</f>
        <v>22.594384847198512</v>
      </c>
      <c r="AO33" s="115">
        <f>[5]MMS_TERT!AO515</f>
        <v>22.445926346793581</v>
      </c>
      <c r="AP33" s="115">
        <f>[5]MMS_TERT!AP515</f>
        <v>25.765256246381753</v>
      </c>
    </row>
    <row r="34" spans="1:42">
      <c r="A34" s="114" t="s">
        <v>430</v>
      </c>
      <c r="B34" s="115">
        <f>[3]MMS_TERT!B530</f>
        <v>0</v>
      </c>
      <c r="C34" s="115">
        <f>[3]MMS_TERT!C530</f>
        <v>0</v>
      </c>
      <c r="D34" s="115">
        <f>[3]MMS_TERT!D530</f>
        <v>0</v>
      </c>
      <c r="E34" s="115">
        <f>[3]MMS_TERT!E530</f>
        <v>0</v>
      </c>
      <c r="F34" s="115">
        <f>[3]MMS_TERT!F530</f>
        <v>0</v>
      </c>
      <c r="G34" s="115">
        <f>[3]MMS_TERT!G530</f>
        <v>0</v>
      </c>
      <c r="H34" s="115">
        <f>[3]MMS_TERT!H530</f>
        <v>0</v>
      </c>
      <c r="I34" s="115">
        <f>[3]MMS_TERT!I530</f>
        <v>0</v>
      </c>
      <c r="J34" s="115">
        <f>[3]MMS_TERT!J530</f>
        <v>0</v>
      </c>
      <c r="K34" s="115">
        <f>[3]MMS_TERT!K530</f>
        <v>0</v>
      </c>
      <c r="L34" s="115">
        <f>[3]MMS_TERT!L530</f>
        <v>0</v>
      </c>
      <c r="M34" s="115">
        <f>[3]MMS_TERT!M530</f>
        <v>0</v>
      </c>
      <c r="N34" s="115">
        <f>[3]MMS_TERT!N530</f>
        <v>0</v>
      </c>
      <c r="O34" s="115">
        <f>[3]MMS_TERT!O530</f>
        <v>0</v>
      </c>
      <c r="P34" s="115">
        <f>[3]MMS_TERT!P530</f>
        <v>0</v>
      </c>
      <c r="Q34" s="115">
        <f>[3]MMS_TERT!Q530</f>
        <v>0</v>
      </c>
      <c r="R34" s="115">
        <f>[3]MMS_TERT!R530</f>
        <v>0</v>
      </c>
      <c r="S34" s="115">
        <f>[3]MMS_TERT!S530</f>
        <v>0</v>
      </c>
      <c r="T34" s="115">
        <f>[3]MMS_TERT!T530</f>
        <v>0</v>
      </c>
      <c r="U34" s="115">
        <f>[3]MMS_TERT!U530</f>
        <v>0</v>
      </c>
      <c r="V34" s="115">
        <f>[3]MMS_TERT!V530</f>
        <v>0</v>
      </c>
      <c r="W34" s="115">
        <f>[3]MMS_TERT!W530</f>
        <v>0</v>
      </c>
      <c r="X34" s="115">
        <f>[3]MMS_TERT!X530</f>
        <v>0</v>
      </c>
      <c r="Y34" s="115">
        <f>[3]MMS_TERT!Y530</f>
        <v>0</v>
      </c>
      <c r="Z34" s="115">
        <f>[3]MMS_TERT!Z530</f>
        <v>0</v>
      </c>
      <c r="AA34" s="115">
        <f>[3]MMS_TERT!AA530</f>
        <v>0</v>
      </c>
      <c r="AB34" s="115">
        <f>[3]MMS_TERT!AB530</f>
        <v>0</v>
      </c>
      <c r="AC34" s="115">
        <f>[3]MMS_TERT!AC530</f>
        <v>0</v>
      </c>
      <c r="AD34" s="115">
        <f>[3]MMS_TERT!AD530</f>
        <v>0</v>
      </c>
      <c r="AE34" s="115">
        <f>[3]MMS_TERT!AE530</f>
        <v>0</v>
      </c>
      <c r="AF34" s="115">
        <f>[3]MMS_TERT!AF530</f>
        <v>0</v>
      </c>
      <c r="AG34" s="115">
        <f>[3]MMS_TERT!AG530</f>
        <v>0</v>
      </c>
      <c r="AH34" s="115">
        <f>[4]MMS_TERT!AH530</f>
        <v>0</v>
      </c>
      <c r="AI34" s="115">
        <f>[5]MMS_TERT!AI516</f>
        <v>0</v>
      </c>
      <c r="AJ34" s="115">
        <f>[6]MMS_TERT!AJ516</f>
        <v>0</v>
      </c>
      <c r="AK34" s="115">
        <f>[5]MMS_TERT!AK516</f>
        <v>0</v>
      </c>
      <c r="AL34" s="115">
        <f>[5]MMS_TERT!AL516</f>
        <v>0</v>
      </c>
      <c r="AM34" s="115">
        <f>[5]MMS_TERT!AM516</f>
        <v>0</v>
      </c>
      <c r="AN34" s="115">
        <f>[5]MMS_TERT!AN516</f>
        <v>0</v>
      </c>
      <c r="AO34" s="115">
        <f>[5]MMS_TERT!AO516</f>
        <v>0</v>
      </c>
      <c r="AP34" s="115">
        <f>[5]MMS_TERT!AP516</f>
        <v>0</v>
      </c>
    </row>
    <row r="35" spans="1:42">
      <c r="A35" s="114" t="s">
        <v>431</v>
      </c>
      <c r="B35" s="115">
        <f>[3]MMS_TERT!B531</f>
        <v>23</v>
      </c>
      <c r="C35" s="115">
        <f>[3]MMS_TERT!C531</f>
        <v>22.999999999999996</v>
      </c>
      <c r="D35" s="115">
        <f>[3]MMS_TERT!D531</f>
        <v>23.000000000000004</v>
      </c>
      <c r="E35" s="115">
        <f>[3]MMS_TERT!E531</f>
        <v>23</v>
      </c>
      <c r="F35" s="115">
        <f>[3]MMS_TERT!F531</f>
        <v>23</v>
      </c>
      <c r="G35" s="115">
        <f>[3]MMS_TERT!G531</f>
        <v>23.000000000000004</v>
      </c>
      <c r="H35" s="115">
        <f>[3]MMS_TERT!H531</f>
        <v>22.999999999999996</v>
      </c>
      <c r="I35" s="115">
        <f>[3]MMS_TERT!I531</f>
        <v>23</v>
      </c>
      <c r="J35" s="115">
        <f>[3]MMS_TERT!J531</f>
        <v>23.000000000000004</v>
      </c>
      <c r="K35" s="115">
        <f>[3]MMS_TERT!K531</f>
        <v>23.000000000000004</v>
      </c>
      <c r="L35" s="115">
        <f>[3]MMS_TERT!L531</f>
        <v>22.999999999999879</v>
      </c>
      <c r="M35" s="115">
        <f>[3]MMS_TERT!M531</f>
        <v>23.02469560939419</v>
      </c>
      <c r="N35" s="115">
        <f>[3]MMS_TERT!N531</f>
        <v>23.070751541138904</v>
      </c>
      <c r="O35" s="115">
        <f>[3]MMS_TERT!O531</f>
        <v>23.053275729111778</v>
      </c>
      <c r="P35" s="115">
        <f>[3]MMS_TERT!P531</f>
        <v>23.116848963016594</v>
      </c>
      <c r="Q35" s="115">
        <f>[3]MMS_TERT!Q531</f>
        <v>23.101032111473192</v>
      </c>
      <c r="R35" s="115">
        <f>[3]MMS_TERT!R531</f>
        <v>23.122848461605191</v>
      </c>
      <c r="S35" s="115">
        <f>[3]MMS_TERT!S531</f>
        <v>23.151932533924434</v>
      </c>
      <c r="T35" s="115">
        <f>[3]MMS_TERT!T531</f>
        <v>23.182306303396651</v>
      </c>
      <c r="U35" s="115">
        <f>[3]MMS_TERT!U531</f>
        <v>23.686225543643168</v>
      </c>
      <c r="V35" s="115">
        <f>[3]MMS_TERT!V531</f>
        <v>24.037246711375431</v>
      </c>
      <c r="W35" s="115">
        <f>[3]MMS_TERT!W531</f>
        <v>23.282794945118741</v>
      </c>
      <c r="X35" s="115">
        <f>[3]MMS_TERT!X531</f>
        <v>23.394983994741171</v>
      </c>
      <c r="Y35" s="115">
        <f>[3]MMS_TERT!Y531</f>
        <v>19.43893984706374</v>
      </c>
      <c r="Z35" s="115">
        <f>[3]MMS_TERT!Z531</f>
        <v>21.222080724916037</v>
      </c>
      <c r="AA35" s="115">
        <f>[3]MMS_TERT!AA531</f>
        <v>22.816680212998754</v>
      </c>
      <c r="AB35" s="115">
        <f>[3]MMS_TERT!AB531</f>
        <v>26.085243103831601</v>
      </c>
      <c r="AC35" s="115">
        <f>[3]MMS_TERT!AC531</f>
        <v>25.524305193358465</v>
      </c>
      <c r="AD35" s="115">
        <f>[3]MMS_TERT!AD531</f>
        <v>27.502629584232491</v>
      </c>
      <c r="AE35" s="115">
        <f>[3]MMS_TERT!AE531</f>
        <v>32.412880941112881</v>
      </c>
      <c r="AF35" s="115">
        <f>[3]MMS_TERT!AF531</f>
        <v>31.676490823655151</v>
      </c>
      <c r="AG35" s="115">
        <f>[3]MMS_TERT!AG531</f>
        <v>26.248823440132607</v>
      </c>
      <c r="AH35" s="115">
        <f>[4]MMS_TERT!AH531</f>
        <v>30.755220644157159</v>
      </c>
      <c r="AI35" s="115">
        <f>[5]MMS_TERT!AI517</f>
        <v>27.058493046393188</v>
      </c>
      <c r="AJ35" s="115">
        <f>[6]MMS_TERT!AJ517</f>
        <v>28.058209952502271</v>
      </c>
      <c r="AK35" s="115">
        <f>[5]MMS_TERT!AK517</f>
        <v>31.418801246748146</v>
      </c>
      <c r="AL35" s="115">
        <f>[5]MMS_TERT!AL517</f>
        <v>31.071435161281951</v>
      </c>
      <c r="AM35" s="115">
        <f>[5]MMS_TERT!AM517</f>
        <v>27.058493046393188</v>
      </c>
      <c r="AN35" s="115">
        <f>[5]MMS_TERT!AN517</f>
        <v>31.418801246748146</v>
      </c>
      <c r="AO35" s="115">
        <f>[5]MMS_TERT!AO517</f>
        <v>31.071435161281951</v>
      </c>
      <c r="AP35" s="115">
        <f>[5]MMS_TERT!AP517</f>
        <v>27.058493046393188</v>
      </c>
    </row>
    <row r="36" spans="1:42">
      <c r="A36" s="114" t="s">
        <v>432</v>
      </c>
      <c r="B36" s="115">
        <f>[3]MMS_TERT!B532</f>
        <v>0</v>
      </c>
      <c r="C36" s="115">
        <f>[3]MMS_TERT!C532</f>
        <v>0</v>
      </c>
      <c r="D36" s="115">
        <f>[3]MMS_TERT!D532</f>
        <v>0</v>
      </c>
      <c r="E36" s="115">
        <f>[3]MMS_TERT!E532</f>
        <v>0</v>
      </c>
      <c r="F36" s="115">
        <f>[3]MMS_TERT!F532</f>
        <v>0</v>
      </c>
      <c r="G36" s="115">
        <f>[3]MMS_TERT!G532</f>
        <v>0</v>
      </c>
      <c r="H36" s="115">
        <f>[3]MMS_TERT!H532</f>
        <v>0</v>
      </c>
      <c r="I36" s="115">
        <f>[3]MMS_TERT!I532</f>
        <v>0</v>
      </c>
      <c r="J36" s="115">
        <f>[3]MMS_TERT!J532</f>
        <v>0</v>
      </c>
      <c r="K36" s="115">
        <f>[3]MMS_TERT!K532</f>
        <v>0</v>
      </c>
      <c r="L36" s="115">
        <f>[3]MMS_TERT!L532</f>
        <v>0</v>
      </c>
      <c r="M36" s="115">
        <f>[3]MMS_TERT!M532</f>
        <v>0</v>
      </c>
      <c r="N36" s="115">
        <f>[3]MMS_TERT!N532</f>
        <v>0</v>
      </c>
      <c r="O36" s="115">
        <f>[3]MMS_TERT!O532</f>
        <v>0</v>
      </c>
      <c r="P36" s="115">
        <f>[3]MMS_TERT!P532</f>
        <v>0</v>
      </c>
      <c r="Q36" s="115">
        <f>[3]MMS_TERT!Q532</f>
        <v>0</v>
      </c>
      <c r="R36" s="115">
        <f>[3]MMS_TERT!R532</f>
        <v>0</v>
      </c>
      <c r="S36" s="115">
        <f>[3]MMS_TERT!S532</f>
        <v>0</v>
      </c>
      <c r="T36" s="115">
        <f>[3]MMS_TERT!T532</f>
        <v>0</v>
      </c>
      <c r="U36" s="115">
        <f>[3]MMS_TERT!U532</f>
        <v>0</v>
      </c>
      <c r="V36" s="115">
        <f>[3]MMS_TERT!V532</f>
        <v>0</v>
      </c>
      <c r="W36" s="115">
        <f>[3]MMS_TERT!W532</f>
        <v>0</v>
      </c>
      <c r="X36" s="115">
        <f>[3]MMS_TERT!X532</f>
        <v>0</v>
      </c>
      <c r="Y36" s="115">
        <f>[3]MMS_TERT!Y532</f>
        <v>0</v>
      </c>
      <c r="Z36" s="115">
        <f>[3]MMS_TERT!Z532</f>
        <v>0</v>
      </c>
      <c r="AA36" s="115">
        <f>[3]MMS_TERT!AA532</f>
        <v>0</v>
      </c>
      <c r="AB36" s="115">
        <f>[3]MMS_TERT!AB532</f>
        <v>0</v>
      </c>
      <c r="AC36" s="115">
        <f>[3]MMS_TERT!AC532</f>
        <v>0</v>
      </c>
      <c r="AD36" s="115">
        <f>[3]MMS_TERT!AD532</f>
        <v>0</v>
      </c>
      <c r="AE36" s="115">
        <f>[3]MMS_TERT!AE532</f>
        <v>0</v>
      </c>
      <c r="AF36" s="115">
        <f>[3]MMS_TERT!AF532</f>
        <v>0</v>
      </c>
      <c r="AG36" s="115">
        <f>[3]MMS_TERT!AG532</f>
        <v>0</v>
      </c>
      <c r="AH36" s="115">
        <f>[4]MMS_TERT!AH532</f>
        <v>0</v>
      </c>
      <c r="AI36" s="115">
        <f>[5]MMS_TERT!AI518</f>
        <v>0</v>
      </c>
      <c r="AJ36" s="115">
        <f>[6]MMS_TERT!AJ518</f>
        <v>0</v>
      </c>
      <c r="AK36" s="115">
        <f>[5]MMS_TERT!AK518</f>
        <v>0</v>
      </c>
      <c r="AL36" s="115">
        <f>[5]MMS_TERT!AL518</f>
        <v>0</v>
      </c>
      <c r="AM36" s="115">
        <f>[5]MMS_TERT!AM518</f>
        <v>0</v>
      </c>
      <c r="AN36" s="115">
        <f>[5]MMS_TERT!AN518</f>
        <v>0</v>
      </c>
      <c r="AO36" s="115">
        <f>[5]MMS_TERT!AO518</f>
        <v>0</v>
      </c>
      <c r="AP36" s="115">
        <f>[5]MMS_TERT!AP518</f>
        <v>0</v>
      </c>
    </row>
    <row r="37" spans="1:42">
      <c r="A37" s="114" t="s">
        <v>433</v>
      </c>
      <c r="B37" s="115">
        <f>[3]MMS_TERT!B533</f>
        <v>0</v>
      </c>
      <c r="C37" s="115">
        <f>[3]MMS_TERT!C533</f>
        <v>0</v>
      </c>
      <c r="D37" s="115">
        <f>[3]MMS_TERT!D533</f>
        <v>0</v>
      </c>
      <c r="E37" s="115">
        <f>[3]MMS_TERT!E533</f>
        <v>0</v>
      </c>
      <c r="F37" s="115">
        <f>[3]MMS_TERT!F533</f>
        <v>0</v>
      </c>
      <c r="G37" s="115">
        <f>[3]MMS_TERT!G533</f>
        <v>0</v>
      </c>
      <c r="H37" s="115">
        <f>[3]MMS_TERT!H533</f>
        <v>0</v>
      </c>
      <c r="I37" s="115">
        <f>[3]MMS_TERT!I533</f>
        <v>0</v>
      </c>
      <c r="J37" s="115">
        <f>[3]MMS_TERT!J533</f>
        <v>0</v>
      </c>
      <c r="K37" s="115">
        <f>[3]MMS_TERT!K533</f>
        <v>0</v>
      </c>
      <c r="L37" s="115">
        <f>[3]MMS_TERT!L533</f>
        <v>0</v>
      </c>
      <c r="M37" s="115">
        <f>[3]MMS_TERT!M533</f>
        <v>0</v>
      </c>
      <c r="N37" s="115">
        <f>[3]MMS_TERT!N533</f>
        <v>0</v>
      </c>
      <c r="O37" s="115">
        <f>[3]MMS_TERT!O533</f>
        <v>0</v>
      </c>
      <c r="P37" s="115">
        <f>[3]MMS_TERT!P533</f>
        <v>0</v>
      </c>
      <c r="Q37" s="115">
        <f>[3]MMS_TERT!Q533</f>
        <v>0</v>
      </c>
      <c r="R37" s="115">
        <f>[3]MMS_TERT!R533</f>
        <v>0</v>
      </c>
      <c r="S37" s="115">
        <f>[3]MMS_TERT!S533</f>
        <v>0</v>
      </c>
      <c r="T37" s="115">
        <f>[3]MMS_TERT!T533</f>
        <v>0</v>
      </c>
      <c r="U37" s="115">
        <f>[3]MMS_TERT!U533</f>
        <v>0</v>
      </c>
      <c r="V37" s="115">
        <f>[3]MMS_TERT!V533</f>
        <v>0</v>
      </c>
      <c r="W37" s="115">
        <f>[3]MMS_TERT!W533</f>
        <v>0</v>
      </c>
      <c r="X37" s="115">
        <f>[3]MMS_TERT!X533</f>
        <v>0</v>
      </c>
      <c r="Y37" s="115">
        <f>[3]MMS_TERT!Y533</f>
        <v>0</v>
      </c>
      <c r="Z37" s="115">
        <f>[3]MMS_TERT!Z533</f>
        <v>0</v>
      </c>
      <c r="AA37" s="115">
        <f>[3]MMS_TERT!AA533</f>
        <v>0</v>
      </c>
      <c r="AB37" s="115">
        <f>[3]MMS_TERT!AB533</f>
        <v>0</v>
      </c>
      <c r="AC37" s="115">
        <f>[3]MMS_TERT!AC533</f>
        <v>0</v>
      </c>
      <c r="AD37" s="115">
        <f>[3]MMS_TERT!AD533</f>
        <v>0</v>
      </c>
      <c r="AE37" s="115">
        <f>[3]MMS_TERT!AE533</f>
        <v>0</v>
      </c>
      <c r="AF37" s="115">
        <f>[3]MMS_TERT!AF533</f>
        <v>0</v>
      </c>
      <c r="AG37" s="115">
        <f>[3]MMS_TERT!AG533</f>
        <v>0</v>
      </c>
      <c r="AH37" s="115">
        <f>[4]MMS_TERT!AH533</f>
        <v>0</v>
      </c>
      <c r="AI37" s="115">
        <f>[5]MMS_TERT!AI519</f>
        <v>0</v>
      </c>
      <c r="AJ37" s="115">
        <f>[6]MMS_TERT!AJ519</f>
        <v>0</v>
      </c>
      <c r="AK37" s="115">
        <f>[5]MMS_TERT!AK519</f>
        <v>0</v>
      </c>
      <c r="AL37" s="115">
        <f>[5]MMS_TERT!AL519</f>
        <v>0</v>
      </c>
      <c r="AM37" s="115">
        <f>[5]MMS_TERT!AM519</f>
        <v>0</v>
      </c>
      <c r="AN37" s="115">
        <f>[5]MMS_TERT!AN519</f>
        <v>0</v>
      </c>
      <c r="AO37" s="115">
        <f>[5]MMS_TERT!AO519</f>
        <v>0</v>
      </c>
      <c r="AP37" s="115">
        <f>[5]MMS_TERT!AP519</f>
        <v>0</v>
      </c>
    </row>
    <row r="38" spans="1:42">
      <c r="A38" s="114" t="s">
        <v>434</v>
      </c>
      <c r="B38" s="115">
        <f>[3]MMS_TERT!B534</f>
        <v>0</v>
      </c>
      <c r="C38" s="115">
        <f>[3]MMS_TERT!C534</f>
        <v>0</v>
      </c>
      <c r="D38" s="115">
        <f>[3]MMS_TERT!D534</f>
        <v>0</v>
      </c>
      <c r="E38" s="115">
        <f>[3]MMS_TERT!E534</f>
        <v>0</v>
      </c>
      <c r="F38" s="115">
        <f>[3]MMS_TERT!F534</f>
        <v>0</v>
      </c>
      <c r="G38" s="115">
        <f>[3]MMS_TERT!G534</f>
        <v>0</v>
      </c>
      <c r="H38" s="115">
        <f>[3]MMS_TERT!H534</f>
        <v>0</v>
      </c>
      <c r="I38" s="115">
        <f>[3]MMS_TERT!I534</f>
        <v>0</v>
      </c>
      <c r="J38" s="115">
        <f>[3]MMS_TERT!J534</f>
        <v>0</v>
      </c>
      <c r="K38" s="115">
        <f>[3]MMS_TERT!K534</f>
        <v>0</v>
      </c>
      <c r="L38" s="115">
        <f>[3]MMS_TERT!L534</f>
        <v>2.739579718078335E-13</v>
      </c>
      <c r="M38" s="115">
        <f>[3]MMS_TERT!M534</f>
        <v>0.28744489268649659</v>
      </c>
      <c r="N38" s="115">
        <f>[3]MMS_TERT!N534</f>
        <v>0.58375528008259614</v>
      </c>
      <c r="O38" s="115">
        <f>[3]MMS_TERT!O534</f>
        <v>0.95254744368938848</v>
      </c>
      <c r="P38" s="115">
        <f>[3]MMS_TERT!P534</f>
        <v>1.3747712666975751</v>
      </c>
      <c r="Q38" s="115">
        <f>[3]MMS_TERT!Q534</f>
        <v>1.8350045700884197</v>
      </c>
      <c r="R38" s="115">
        <f>[3]MMS_TERT!R534</f>
        <v>2.2371511870889274</v>
      </c>
      <c r="S38" s="115">
        <f>[3]MMS_TERT!S534</f>
        <v>2.6102573264089268</v>
      </c>
      <c r="T38" s="115">
        <f>[3]MMS_TERT!T534</f>
        <v>3.3549896816965017</v>
      </c>
      <c r="U38" s="115">
        <f>[3]MMS_TERT!U534</f>
        <v>10.205023501591596</v>
      </c>
      <c r="V38" s="115">
        <f>[3]MMS_TERT!V534</f>
        <v>17.103339154649095</v>
      </c>
      <c r="W38" s="115">
        <f>[3]MMS_TERT!W534</f>
        <v>28.806120036491645</v>
      </c>
      <c r="X38" s="115">
        <f>[3]MMS_TERT!X534</f>
        <v>41.395505343804842</v>
      </c>
      <c r="Y38" s="115">
        <f>[3]MMS_TERT!Y534</f>
        <v>49.570823737498642</v>
      </c>
      <c r="Z38" s="115">
        <f>[3]MMS_TERT!Z534</f>
        <v>47.930553121013226</v>
      </c>
      <c r="AA38" s="115">
        <f>[3]MMS_TERT!AA534</f>
        <v>47.426603289422658</v>
      </c>
      <c r="AB38" s="115">
        <f>[3]MMS_TERT!AB534</f>
        <v>45.546991274058193</v>
      </c>
      <c r="AC38" s="115">
        <f>[3]MMS_TERT!AC534</f>
        <v>46.464020070121684</v>
      </c>
      <c r="AD38" s="115">
        <f>[3]MMS_TERT!AD534</f>
        <v>45.431327817075726</v>
      </c>
      <c r="AE38" s="115">
        <f>[3]MMS_TERT!AE534</f>
        <v>43.438971758560832</v>
      </c>
      <c r="AF38" s="115">
        <f>[3]MMS_TERT!AF534</f>
        <v>44.585357769596193</v>
      </c>
      <c r="AG38" s="115">
        <f>[3]MMS_TERT!AG534</f>
        <v>47.832615082953986</v>
      </c>
      <c r="AH38" s="115">
        <f>[4]MMS_TERT!AH534</f>
        <v>46.13947755076606</v>
      </c>
      <c r="AI38" s="115">
        <f>[5]MMS_TERT!AI520</f>
        <v>46.233567091142312</v>
      </c>
      <c r="AJ38" s="115">
        <f>[6]MMS_TERT!AJ520</f>
        <v>44.028160944501153</v>
      </c>
      <c r="AK38" s="115">
        <f>[5]MMS_TERT!AK520</f>
        <v>45.067897812145873</v>
      </c>
      <c r="AL38" s="115">
        <f>[5]MMS_TERT!AL520</f>
        <v>45.553814749432284</v>
      </c>
      <c r="AM38" s="115">
        <f>[5]MMS_TERT!AM520</f>
        <v>46.233567091142319</v>
      </c>
      <c r="AN38" s="115">
        <f>[5]MMS_TERT!AN520</f>
        <v>45.067897812145873</v>
      </c>
      <c r="AO38" s="115">
        <f>[5]MMS_TERT!AO520</f>
        <v>45.553814749432284</v>
      </c>
      <c r="AP38" s="115">
        <f>[5]MMS_TERT!AP520</f>
        <v>46.233567091142319</v>
      </c>
    </row>
    <row r="39" spans="1:42">
      <c r="A39" s="114" t="s">
        <v>435</v>
      </c>
      <c r="B39" s="115">
        <f>[3]MMS_TERT!B535</f>
        <v>0</v>
      </c>
      <c r="C39" s="115">
        <f>[3]MMS_TERT!C535</f>
        <v>0</v>
      </c>
      <c r="D39" s="115">
        <f>[3]MMS_TERT!D535</f>
        <v>0</v>
      </c>
      <c r="E39" s="115">
        <f>[3]MMS_TERT!E535</f>
        <v>0</v>
      </c>
      <c r="F39" s="115">
        <f>[3]MMS_TERT!F535</f>
        <v>0</v>
      </c>
      <c r="G39" s="115">
        <f>[3]MMS_TERT!G535</f>
        <v>0</v>
      </c>
      <c r="H39" s="115">
        <f>[3]MMS_TERT!H535</f>
        <v>0</v>
      </c>
      <c r="I39" s="115">
        <f>[3]MMS_TERT!I535</f>
        <v>0</v>
      </c>
      <c r="J39" s="115">
        <f>[3]MMS_TERT!J535</f>
        <v>0</v>
      </c>
      <c r="K39" s="115">
        <f>[3]MMS_TERT!K535</f>
        <v>0</v>
      </c>
      <c r="L39" s="115">
        <f>[3]MMS_TERT!L535</f>
        <v>2.739579718078335E-13</v>
      </c>
      <c r="M39" s="115">
        <f>[3]MMS_TERT!M535</f>
        <v>5.6123814151983918E-3</v>
      </c>
      <c r="N39" s="115">
        <f>[3]MMS_TERT!N535</f>
        <v>1.1397862227623914E-2</v>
      </c>
      <c r="O39" s="115">
        <f>[3]MMS_TERT!O535</f>
        <v>1.8598554734815091E-2</v>
      </c>
      <c r="P39" s="115">
        <f>[3]MMS_TERT!P535</f>
        <v>2.6842504088177885E-2</v>
      </c>
      <c r="Q39" s="115">
        <f>[3]MMS_TERT!Q535</f>
        <v>3.5828591175474198E-2</v>
      </c>
      <c r="R39" s="115">
        <f>[3]MMS_TERT!R535</f>
        <v>4.3680531692591729E-2</v>
      </c>
      <c r="S39" s="115">
        <f>[3]MMS_TERT!S535</f>
        <v>5.0965454873994773E-2</v>
      </c>
      <c r="T39" s="115">
        <f>[3]MMS_TERT!T535</f>
        <v>6.5506405631011733E-2</v>
      </c>
      <c r="U39" s="115">
        <f>[3]MMS_TERT!U535</f>
        <v>0.19925378984510983</v>
      </c>
      <c r="V39" s="115">
        <f>[3]MMS_TERT!V535</f>
        <v>0.33394388019180804</v>
      </c>
      <c r="W39" s="115">
        <f>[3]MMS_TERT!W535</f>
        <v>0.56244148650014714</v>
      </c>
      <c r="X39" s="115">
        <f>[3]MMS_TERT!X535</f>
        <v>0.80825010555048737</v>
      </c>
      <c r="Y39" s="115">
        <f>[3]MMS_TERT!Y535</f>
        <v>0.96787376275028414</v>
      </c>
      <c r="Z39" s="115">
        <f>[3]MMS_TERT!Z535</f>
        <v>0.92423233193912269</v>
      </c>
      <c r="AA39" s="115">
        <f>[3]MMS_TERT!AA535</f>
        <v>0.90094248508431096</v>
      </c>
      <c r="AB39" s="115">
        <f>[3]MMS_TERT!AB535</f>
        <v>0.86439620668141981</v>
      </c>
      <c r="AC39" s="115">
        <f>[3]MMS_TERT!AC535</f>
        <v>0.88444317701848163</v>
      </c>
      <c r="AD39" s="115">
        <f>[3]MMS_TERT!AD535</f>
        <v>0.87787692841158926</v>
      </c>
      <c r="AE39" s="115">
        <f>[3]MMS_TERT!AE535</f>
        <v>0.83888415440250963</v>
      </c>
      <c r="AF39" s="115">
        <f>[3]MMS_TERT!AF535</f>
        <v>0.85513437641101842</v>
      </c>
      <c r="AG39" s="115">
        <f>[3]MMS_TERT!AG535</f>
        <v>0.92427739237537321</v>
      </c>
      <c r="AH39" s="115">
        <f>[4]MMS_TERT!AH535</f>
        <v>0.88780802743643727</v>
      </c>
      <c r="AI39" s="115">
        <f>[5]MMS_TERT!AI521</f>
        <v>0.94268361608275086</v>
      </c>
      <c r="AJ39" s="115">
        <f>[6]MMS_TERT!AJ521</f>
        <v>0.87944141153453015</v>
      </c>
      <c r="AK39" s="115">
        <f>[5]MMS_TERT!AK521</f>
        <v>0.91891609390747275</v>
      </c>
      <c r="AL39" s="115">
        <f>[5]MMS_TERT!AL521</f>
        <v>0.92882374249219046</v>
      </c>
      <c r="AM39" s="115">
        <f>[5]MMS_TERT!AM521</f>
        <v>0.94268361608275097</v>
      </c>
      <c r="AN39" s="115">
        <f>[5]MMS_TERT!AN521</f>
        <v>0.91891609390747275</v>
      </c>
      <c r="AO39" s="115">
        <f>[5]MMS_TERT!AO521</f>
        <v>0.92882374249219046</v>
      </c>
      <c r="AP39" s="115">
        <f>[5]MMS_TERT!AP521</f>
        <v>0.94268361608275097</v>
      </c>
    </row>
    <row r="40" spans="1:42">
      <c r="A40" s="114" t="s">
        <v>436</v>
      </c>
      <c r="B40" s="115">
        <f>[3]MMS_TERT!B536</f>
        <v>0</v>
      </c>
      <c r="C40" s="115">
        <f>[3]MMS_TERT!C536</f>
        <v>0</v>
      </c>
      <c r="D40" s="115">
        <f>[3]MMS_TERT!D536</f>
        <v>0</v>
      </c>
      <c r="E40" s="115">
        <f>[3]MMS_TERT!E536</f>
        <v>0</v>
      </c>
      <c r="F40" s="115">
        <f>[3]MMS_TERT!F536</f>
        <v>0</v>
      </c>
      <c r="G40" s="115">
        <f>[3]MMS_TERT!G536</f>
        <v>0</v>
      </c>
      <c r="H40" s="115">
        <f>[3]MMS_TERT!H536</f>
        <v>0</v>
      </c>
      <c r="I40" s="115">
        <f>[3]MMS_TERT!I536</f>
        <v>0</v>
      </c>
      <c r="J40" s="115">
        <f>[3]MMS_TERT!J536</f>
        <v>0</v>
      </c>
      <c r="K40" s="115">
        <f>[3]MMS_TERT!K536</f>
        <v>0</v>
      </c>
      <c r="L40" s="115">
        <f>[3]MMS_TERT!L536</f>
        <v>0</v>
      </c>
      <c r="M40" s="115">
        <f>[3]MMS_TERT!M536</f>
        <v>0</v>
      </c>
      <c r="N40" s="115">
        <f>[3]MMS_TERT!N536</f>
        <v>0</v>
      </c>
      <c r="O40" s="115">
        <f>[3]MMS_TERT!O536</f>
        <v>0</v>
      </c>
      <c r="P40" s="115">
        <f>[3]MMS_TERT!P536</f>
        <v>0</v>
      </c>
      <c r="Q40" s="115">
        <f>[3]MMS_TERT!Q536</f>
        <v>0</v>
      </c>
      <c r="R40" s="115">
        <f>[3]MMS_TERT!R536</f>
        <v>0</v>
      </c>
      <c r="S40" s="115">
        <f>[3]MMS_TERT!S536</f>
        <v>0</v>
      </c>
      <c r="T40" s="115">
        <f>[3]MMS_TERT!T536</f>
        <v>0</v>
      </c>
      <c r="U40" s="115">
        <f>[3]MMS_TERT!U536</f>
        <v>0</v>
      </c>
      <c r="V40" s="115">
        <f>[3]MMS_TERT!V536</f>
        <v>0</v>
      </c>
      <c r="W40" s="115">
        <f>[3]MMS_TERT!W536</f>
        <v>0</v>
      </c>
      <c r="X40" s="115">
        <f>[3]MMS_TERT!X536</f>
        <v>0</v>
      </c>
      <c r="Y40" s="115">
        <f>[3]MMS_TERT!Y536</f>
        <v>0</v>
      </c>
      <c r="Z40" s="115">
        <f>[3]MMS_TERT!Z536</f>
        <v>0</v>
      </c>
      <c r="AA40" s="115">
        <f>[3]MMS_TERT!AA536</f>
        <v>0</v>
      </c>
      <c r="AB40" s="115">
        <f>[3]MMS_TERT!AB536</f>
        <v>0</v>
      </c>
      <c r="AC40" s="115">
        <f>[3]MMS_TERT!AC536</f>
        <v>0</v>
      </c>
      <c r="AD40" s="115">
        <f>[3]MMS_TERT!AD536</f>
        <v>0</v>
      </c>
      <c r="AE40" s="115">
        <f>[3]MMS_TERT!AE536</f>
        <v>0</v>
      </c>
      <c r="AF40" s="115">
        <f>[3]MMS_TERT!AF536</f>
        <v>0</v>
      </c>
      <c r="AG40" s="115">
        <f>[3]MMS_TERT!AG536</f>
        <v>0</v>
      </c>
      <c r="AH40" s="115">
        <f>[4]MMS_TERT!AH536</f>
        <v>0</v>
      </c>
      <c r="AI40" s="115">
        <f>[5]MMS_TERT!AI522</f>
        <v>0</v>
      </c>
      <c r="AJ40" s="115">
        <f>[6]MMS_TERT!AJ522</f>
        <v>0</v>
      </c>
      <c r="AK40" s="115">
        <f>[5]MMS_TERT!AK522</f>
        <v>0</v>
      </c>
      <c r="AL40" s="115">
        <f>[5]MMS_TERT!AL522</f>
        <v>0</v>
      </c>
      <c r="AM40" s="115">
        <f>[5]MMS_TERT!AM522</f>
        <v>0</v>
      </c>
      <c r="AN40" s="115">
        <f>[5]MMS_TERT!AN522</f>
        <v>0</v>
      </c>
      <c r="AO40" s="115">
        <f>[5]MMS_TERT!AO522</f>
        <v>0</v>
      </c>
      <c r="AP40" s="115">
        <f>[5]MMS_TERT!AP522</f>
        <v>0</v>
      </c>
    </row>
    <row r="41" spans="1:42" ht="15.75" thickBot="1">
      <c r="A41" s="116" t="s">
        <v>437</v>
      </c>
      <c r="B41" s="120">
        <f>[3]MMS_TERT!B537</f>
        <v>0.99999999999999989</v>
      </c>
      <c r="C41" s="120">
        <f>[3]MMS_TERT!C537</f>
        <v>0.99999999999999989</v>
      </c>
      <c r="D41" s="120">
        <f>[3]MMS_TERT!D537</f>
        <v>1.0000000000000002</v>
      </c>
      <c r="E41" s="120">
        <f>[3]MMS_TERT!E537</f>
        <v>1</v>
      </c>
      <c r="F41" s="120">
        <f>[3]MMS_TERT!F537</f>
        <v>1</v>
      </c>
      <c r="G41" s="120">
        <f>[3]MMS_TERT!G537</f>
        <v>1</v>
      </c>
      <c r="H41" s="120">
        <f>[3]MMS_TERT!H537</f>
        <v>0.99999999999999989</v>
      </c>
      <c r="I41" s="120">
        <f>[3]MMS_TERT!I537</f>
        <v>1</v>
      </c>
      <c r="J41" s="120">
        <f>[3]MMS_TERT!J537</f>
        <v>1</v>
      </c>
      <c r="K41" s="120">
        <f>[3]MMS_TERT!K537</f>
        <v>1</v>
      </c>
      <c r="L41" s="120">
        <f>[3]MMS_TERT!L537</f>
        <v>0.99999999999999467</v>
      </c>
      <c r="M41" s="120">
        <f>[3]MMS_TERT!M537</f>
        <v>1.0010737221475734</v>
      </c>
      <c r="N41" s="120">
        <f>[3]MMS_TERT!N537</f>
        <v>1.003076153962561</v>
      </c>
      <c r="O41" s="120">
        <f>[3]MMS_TERT!O537</f>
        <v>1.002316336048338</v>
      </c>
      <c r="P41" s="120">
        <f>[3]MMS_TERT!P537</f>
        <v>1.0050803896963736</v>
      </c>
      <c r="Q41" s="120">
        <f>[3]MMS_TERT!Q537</f>
        <v>1.0043927004988342</v>
      </c>
      <c r="R41" s="120">
        <f>[3]MMS_TERT!R537</f>
        <v>1.0053412374610953</v>
      </c>
      <c r="S41" s="120">
        <f>[3]MMS_TERT!S537</f>
        <v>1.0066057623445408</v>
      </c>
      <c r="T41" s="120">
        <f>[3]MMS_TERT!T537</f>
        <v>1.0079263610172458</v>
      </c>
      <c r="U41" s="120">
        <f>[3]MMS_TERT!U537</f>
        <v>1.029835893201877</v>
      </c>
      <c r="V41" s="120">
        <f>[3]MMS_TERT!V537</f>
        <v>1.0450976831032794</v>
      </c>
      <c r="W41" s="120">
        <f>[3]MMS_TERT!W537</f>
        <v>1.0440715222026342</v>
      </c>
      <c r="X41" s="120">
        <f>[3]MMS_TERT!X537</f>
        <v>1.0634083633973259</v>
      </c>
      <c r="Y41" s="120">
        <f>[3]MMS_TERT!Y537</f>
        <v>1.0799411026146521</v>
      </c>
      <c r="Z41" s="120">
        <f>[3]MMS_TERT!Z537</f>
        <v>1.061104036245802</v>
      </c>
      <c r="AA41" s="120">
        <f>[3]MMS_TERT!AA537</f>
        <v>1.0466367070182914</v>
      </c>
      <c r="AB41" s="120">
        <f>[3]MMS_TERT!AB537</f>
        <v>0</v>
      </c>
      <c r="AC41" s="120">
        <f>[3]MMS_TERT!AC537</f>
        <v>0</v>
      </c>
      <c r="AD41" s="120">
        <f>[3]MMS_TERT!AD537</f>
        <v>0</v>
      </c>
      <c r="AE41" s="120">
        <f>[3]MMS_TERT!AE537</f>
        <v>0</v>
      </c>
      <c r="AF41" s="120">
        <f>[3]MMS_TERT!AF537</f>
        <v>0</v>
      </c>
      <c r="AG41" s="120">
        <f>[3]MMS_TERT!AG537</f>
        <v>0</v>
      </c>
      <c r="AH41" s="120">
        <f>[4]MMS_TERT!AH537</f>
        <v>0</v>
      </c>
      <c r="AI41" s="120">
        <f>[5]MMS_TERT!AI523</f>
        <v>0</v>
      </c>
      <c r="AJ41" s="120">
        <f>[6]MMS_TERT!AJ523</f>
        <v>0</v>
      </c>
      <c r="AK41" s="120">
        <f>[5]MMS_TERT!AK523</f>
        <v>0</v>
      </c>
      <c r="AL41" s="120">
        <f>[5]MMS_TERT!AL523</f>
        <v>0</v>
      </c>
      <c r="AM41" s="120">
        <f>[5]MMS_TERT!AM523</f>
        <v>0</v>
      </c>
      <c r="AN41" s="120">
        <f>[5]MMS_TERT!AN523</f>
        <v>0</v>
      </c>
      <c r="AO41" s="120">
        <f>[5]MMS_TERT!AO523</f>
        <v>0</v>
      </c>
      <c r="AP41" s="120">
        <f>[5]MMS_TERT!AP523</f>
        <v>0</v>
      </c>
    </row>
    <row r="42" spans="1:42" ht="15.75" thickTop="1">
      <c r="A42" s="166" t="s">
        <v>438</v>
      </c>
      <c r="B42" s="167">
        <f>SUM(B32:B41)</f>
        <v>99.999999999999986</v>
      </c>
      <c r="C42" s="167">
        <f t="shared" ref="C42:AH42" si="4">SUM(C32:C41)</f>
        <v>99.999999999999986</v>
      </c>
      <c r="D42" s="167">
        <f t="shared" si="4"/>
        <v>100</v>
      </c>
      <c r="E42" s="167">
        <f t="shared" si="4"/>
        <v>100</v>
      </c>
      <c r="F42" s="167">
        <f t="shared" si="4"/>
        <v>100</v>
      </c>
      <c r="G42" s="167">
        <f t="shared" si="4"/>
        <v>100</v>
      </c>
      <c r="H42" s="167">
        <f t="shared" si="4"/>
        <v>99.999999999999986</v>
      </c>
      <c r="I42" s="167">
        <f t="shared" si="4"/>
        <v>100</v>
      </c>
      <c r="J42" s="167">
        <f t="shared" si="4"/>
        <v>100</v>
      </c>
      <c r="K42" s="167">
        <f t="shared" si="4"/>
        <v>100</v>
      </c>
      <c r="L42" s="167">
        <f t="shared" si="4"/>
        <v>100</v>
      </c>
      <c r="M42" s="167">
        <f t="shared" si="4"/>
        <v>100</v>
      </c>
      <c r="N42" s="167">
        <f t="shared" si="4"/>
        <v>100.00000000000001</v>
      </c>
      <c r="O42" s="167">
        <f t="shared" si="4"/>
        <v>100</v>
      </c>
      <c r="P42" s="167">
        <f t="shared" si="4"/>
        <v>100.00000000000001</v>
      </c>
      <c r="Q42" s="167">
        <f t="shared" si="4"/>
        <v>100.00000000000001</v>
      </c>
      <c r="R42" s="167">
        <f t="shared" si="4"/>
        <v>99.999999999999972</v>
      </c>
      <c r="S42" s="167">
        <f t="shared" si="4"/>
        <v>100</v>
      </c>
      <c r="T42" s="167">
        <f t="shared" si="4"/>
        <v>99.999999999999986</v>
      </c>
      <c r="U42" s="167">
        <f t="shared" si="4"/>
        <v>100</v>
      </c>
      <c r="V42" s="167">
        <f t="shared" si="4"/>
        <v>100</v>
      </c>
      <c r="W42" s="167">
        <f t="shared" si="4"/>
        <v>100</v>
      </c>
      <c r="X42" s="167">
        <f t="shared" si="4"/>
        <v>99.999999999999986</v>
      </c>
      <c r="Y42" s="167">
        <f t="shared" si="4"/>
        <v>100</v>
      </c>
      <c r="Z42" s="167">
        <f t="shared" si="4"/>
        <v>100</v>
      </c>
      <c r="AA42" s="167">
        <f t="shared" si="4"/>
        <v>100.00000000000003</v>
      </c>
      <c r="AB42" s="167">
        <f t="shared" si="4"/>
        <v>100</v>
      </c>
      <c r="AC42" s="167">
        <f t="shared" si="4"/>
        <v>100</v>
      </c>
      <c r="AD42" s="167">
        <f t="shared" si="4"/>
        <v>100.00000000000001</v>
      </c>
      <c r="AE42" s="167">
        <f t="shared" si="4"/>
        <v>100</v>
      </c>
      <c r="AF42" s="167">
        <f t="shared" si="4"/>
        <v>99.999999999999986</v>
      </c>
      <c r="AG42" s="167">
        <f t="shared" si="4"/>
        <v>99.999999999999986</v>
      </c>
      <c r="AH42" s="167">
        <f t="shared" si="4"/>
        <v>100</v>
      </c>
      <c r="AI42" s="167">
        <f>SUM(AI32:AI41)</f>
        <v>100</v>
      </c>
      <c r="AJ42" s="167">
        <f>SUM(AJ32:AJ41)</f>
        <v>100</v>
      </c>
      <c r="AK42" s="167">
        <f t="shared" ref="AK42:AP42" si="5">SUM(AK32:AK41)</f>
        <v>100</v>
      </c>
      <c r="AL42" s="167">
        <f t="shared" si="5"/>
        <v>100</v>
      </c>
      <c r="AM42" s="167">
        <f t="shared" si="5"/>
        <v>100</v>
      </c>
      <c r="AN42" s="167">
        <f t="shared" si="5"/>
        <v>100</v>
      </c>
      <c r="AO42" s="167">
        <f t="shared" si="5"/>
        <v>100</v>
      </c>
      <c r="AP42" s="167">
        <f t="shared" si="5"/>
        <v>100</v>
      </c>
    </row>
    <row r="43" spans="1:42" ht="15.75" thickBot="1">
      <c r="A43" s="118"/>
      <c r="B43" s="108"/>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H43" s="108"/>
      <c r="AI43" s="108"/>
    </row>
    <row r="44" spans="1:42" ht="15.75" thickTop="1">
      <c r="A44" s="109" t="s">
        <v>7</v>
      </c>
      <c r="B44" s="110">
        <v>1990</v>
      </c>
      <c r="C44" s="110">
        <v>1991</v>
      </c>
      <c r="D44" s="110">
        <v>1992</v>
      </c>
      <c r="E44" s="110">
        <v>1993</v>
      </c>
      <c r="F44" s="110">
        <v>1994</v>
      </c>
      <c r="G44" s="110">
        <v>1995</v>
      </c>
      <c r="H44" s="110">
        <v>1996</v>
      </c>
      <c r="I44" s="110">
        <v>1997</v>
      </c>
      <c r="J44" s="110">
        <v>1998</v>
      </c>
      <c r="K44" s="110">
        <v>1999</v>
      </c>
      <c r="L44" s="110">
        <v>2000</v>
      </c>
      <c r="M44" s="110">
        <v>2001</v>
      </c>
      <c r="N44" s="110">
        <v>2002</v>
      </c>
      <c r="O44" s="110">
        <v>2003</v>
      </c>
      <c r="P44" s="110">
        <v>2004</v>
      </c>
      <c r="Q44" s="110">
        <v>2005</v>
      </c>
      <c r="R44" s="110">
        <v>2006</v>
      </c>
      <c r="S44" s="110">
        <v>2007</v>
      </c>
      <c r="T44" s="110">
        <v>2008</v>
      </c>
      <c r="U44" s="110">
        <v>2009</v>
      </c>
      <c r="V44" s="110">
        <v>2010</v>
      </c>
      <c r="W44" s="110">
        <v>2011</v>
      </c>
      <c r="X44" s="110">
        <v>2012</v>
      </c>
      <c r="Y44" s="110">
        <v>2013</v>
      </c>
      <c r="Z44" s="110">
        <v>2014</v>
      </c>
      <c r="AA44" s="110">
        <v>2015</v>
      </c>
      <c r="AB44" s="110">
        <v>2016</v>
      </c>
      <c r="AC44" s="110">
        <v>2017</v>
      </c>
      <c r="AD44" s="110">
        <v>2018</v>
      </c>
      <c r="AE44" s="110">
        <v>2019</v>
      </c>
      <c r="AF44" s="110">
        <v>2020</v>
      </c>
      <c r="AG44" s="110">
        <v>2021</v>
      </c>
      <c r="AH44" s="110">
        <v>2022</v>
      </c>
      <c r="AI44" s="110">
        <v>2023</v>
      </c>
      <c r="AJ44" s="110">
        <v>2024</v>
      </c>
      <c r="AK44" s="110">
        <v>2025</v>
      </c>
      <c r="AL44" s="168">
        <v>2030</v>
      </c>
      <c r="AM44" s="110">
        <v>2035</v>
      </c>
      <c r="AN44" s="168">
        <v>2040</v>
      </c>
      <c r="AO44" s="110">
        <v>2045</v>
      </c>
      <c r="AP44" s="168">
        <v>2050</v>
      </c>
    </row>
    <row r="45" spans="1:42">
      <c r="A45" s="111" t="s">
        <v>326</v>
      </c>
      <c r="B45" s="113"/>
      <c r="C45" s="113"/>
      <c r="D45" s="113"/>
      <c r="E45" s="113"/>
      <c r="F45" s="113"/>
      <c r="G45" s="113"/>
      <c r="H45" s="113"/>
      <c r="I45" s="113"/>
      <c r="J45" s="113"/>
      <c r="K45" s="113"/>
      <c r="L45" s="113"/>
      <c r="M45" s="113"/>
      <c r="N45" s="113"/>
      <c r="O45" s="113"/>
      <c r="P45" s="113"/>
      <c r="Q45" s="113"/>
      <c r="R45" s="113"/>
      <c r="S45" s="113"/>
      <c r="T45" s="113"/>
      <c r="U45" s="113"/>
      <c r="V45" s="113"/>
      <c r="W45" s="119"/>
      <c r="X45" s="119"/>
      <c r="Y45" s="119"/>
      <c r="Z45" s="119"/>
      <c r="AA45" s="119"/>
      <c r="AB45" s="119"/>
      <c r="AC45" s="119"/>
      <c r="AD45" s="119"/>
      <c r="AE45" s="119"/>
      <c r="AF45" s="119"/>
      <c r="AG45" s="113" t="s">
        <v>4</v>
      </c>
      <c r="AH45" s="119"/>
      <c r="AI45" s="119"/>
      <c r="AJ45" s="119"/>
      <c r="AK45" s="113" t="s">
        <v>4</v>
      </c>
      <c r="AL45" s="113" t="s">
        <v>4</v>
      </c>
      <c r="AM45" s="113" t="s">
        <v>4</v>
      </c>
      <c r="AN45" s="113" t="s">
        <v>4</v>
      </c>
      <c r="AO45" s="113" t="s">
        <v>4</v>
      </c>
      <c r="AP45" s="113" t="s">
        <v>4</v>
      </c>
    </row>
    <row r="46" spans="1:42">
      <c r="A46" s="114" t="s">
        <v>428</v>
      </c>
      <c r="B46" s="115">
        <f>[3]MMS_TERT!B569</f>
        <v>0</v>
      </c>
      <c r="C46" s="115">
        <f>[3]MMS_TERT!C569</f>
        <v>0</v>
      </c>
      <c r="D46" s="115">
        <f>[3]MMS_TERT!D569</f>
        <v>0</v>
      </c>
      <c r="E46" s="115">
        <f>[3]MMS_TERT!E569</f>
        <v>0</v>
      </c>
      <c r="F46" s="115">
        <f>[3]MMS_TERT!F569</f>
        <v>0</v>
      </c>
      <c r="G46" s="115">
        <f>[3]MMS_TERT!G569</f>
        <v>0</v>
      </c>
      <c r="H46" s="115">
        <f>[3]MMS_TERT!H569</f>
        <v>0</v>
      </c>
      <c r="I46" s="115">
        <f>[3]MMS_TERT!I569</f>
        <v>0</v>
      </c>
      <c r="J46" s="115">
        <f>[3]MMS_TERT!J569</f>
        <v>0</v>
      </c>
      <c r="K46" s="115">
        <f>[3]MMS_TERT!K569</f>
        <v>0</v>
      </c>
      <c r="L46" s="115">
        <f>[3]MMS_TERT!L569</f>
        <v>0</v>
      </c>
      <c r="M46" s="115">
        <f>[3]MMS_TERT!M569</f>
        <v>0</v>
      </c>
      <c r="N46" s="115">
        <f>[3]MMS_TERT!N569</f>
        <v>0</v>
      </c>
      <c r="O46" s="115">
        <f>[3]MMS_TERT!O569</f>
        <v>0</v>
      </c>
      <c r="P46" s="115">
        <f>[3]MMS_TERT!P569</f>
        <v>0</v>
      </c>
      <c r="Q46" s="115">
        <f>[3]MMS_TERT!Q569</f>
        <v>0</v>
      </c>
      <c r="R46" s="115">
        <f>[3]MMS_TERT!R569</f>
        <v>0</v>
      </c>
      <c r="S46" s="115">
        <f>[3]MMS_TERT!S569</f>
        <v>0</v>
      </c>
      <c r="T46" s="115">
        <f>[3]MMS_TERT!T569</f>
        <v>0</v>
      </c>
      <c r="U46" s="115">
        <f>[3]MMS_TERT!U569</f>
        <v>0</v>
      </c>
      <c r="V46" s="115">
        <f>[3]MMS_TERT!V569</f>
        <v>0</v>
      </c>
      <c r="W46" s="115">
        <f>[3]MMS_TERT!W569</f>
        <v>0</v>
      </c>
      <c r="X46" s="115">
        <f>[3]MMS_TERT!X569</f>
        <v>0</v>
      </c>
      <c r="Y46" s="115">
        <f>[3]MMS_TERT!Y569</f>
        <v>0</v>
      </c>
      <c r="Z46" s="115">
        <f>[3]MMS_TERT!Z569</f>
        <v>0</v>
      </c>
      <c r="AA46" s="115">
        <f>[3]MMS_TERT!AA569</f>
        <v>0</v>
      </c>
      <c r="AB46" s="115">
        <f>[3]MMS_TERT!AB569</f>
        <v>0</v>
      </c>
      <c r="AC46" s="115">
        <f>[3]MMS_TERT!AC569</f>
        <v>0</v>
      </c>
      <c r="AD46" s="115">
        <f>[3]MMS_TERT!AD569</f>
        <v>0</v>
      </c>
      <c r="AE46" s="115">
        <f>[3]MMS_TERT!AE569</f>
        <v>0</v>
      </c>
      <c r="AF46" s="115">
        <f>[3]MMS_TERT!AF569</f>
        <v>0</v>
      </c>
      <c r="AG46" s="115">
        <f>[3]MMS_TERT!AG569</f>
        <v>0</v>
      </c>
      <c r="AH46" s="115">
        <f>[4]MMS_TERT!AH569</f>
        <v>0</v>
      </c>
      <c r="AI46" s="115">
        <f>[5]MMS_TERT!AI555</f>
        <v>0</v>
      </c>
      <c r="AJ46" s="115">
        <f>[6]MMS_TERT!AJ555</f>
        <v>0</v>
      </c>
      <c r="AK46" s="115">
        <f>[5]MMS_TERT!AK555</f>
        <v>0</v>
      </c>
      <c r="AL46" s="115">
        <f>[5]MMS_TERT!AL555</f>
        <v>0</v>
      </c>
      <c r="AM46" s="115">
        <f>[5]MMS_TERT!AM555</f>
        <v>0</v>
      </c>
      <c r="AN46" s="115">
        <f>[5]MMS_TERT!AN555</f>
        <v>0</v>
      </c>
      <c r="AO46" s="115">
        <f>[5]MMS_TERT!AO555</f>
        <v>0</v>
      </c>
      <c r="AP46" s="115">
        <f>[5]MMS_TERT!AP555</f>
        <v>0</v>
      </c>
    </row>
    <row r="47" spans="1:42">
      <c r="A47" s="114" t="s">
        <v>429</v>
      </c>
      <c r="B47" s="115">
        <f>[3]MMS_TERT!B570</f>
        <v>76</v>
      </c>
      <c r="C47" s="115">
        <f>[3]MMS_TERT!C570</f>
        <v>76</v>
      </c>
      <c r="D47" s="115">
        <f>[3]MMS_TERT!D570</f>
        <v>76</v>
      </c>
      <c r="E47" s="115">
        <f>[3]MMS_TERT!E570</f>
        <v>76</v>
      </c>
      <c r="F47" s="115">
        <f>[3]MMS_TERT!F570</f>
        <v>76</v>
      </c>
      <c r="G47" s="115">
        <f>[3]MMS_TERT!G570</f>
        <v>76</v>
      </c>
      <c r="H47" s="115">
        <f>[3]MMS_TERT!H570</f>
        <v>76</v>
      </c>
      <c r="I47" s="115">
        <f>[3]MMS_TERT!I570</f>
        <v>76</v>
      </c>
      <c r="J47" s="115">
        <f>[3]MMS_TERT!J570</f>
        <v>76</v>
      </c>
      <c r="K47" s="115">
        <f>[3]MMS_TERT!K570</f>
        <v>76</v>
      </c>
      <c r="L47" s="115">
        <f>[3]MMS_TERT!L570</f>
        <v>75.999999999998337</v>
      </c>
      <c r="M47" s="115">
        <f>[3]MMS_TERT!M570</f>
        <v>75.99623671063911</v>
      </c>
      <c r="N47" s="115">
        <f>[3]MMS_TERT!N570</f>
        <v>75.621387387541489</v>
      </c>
      <c r="O47" s="115">
        <f>[3]MMS_TERT!O570</f>
        <v>75.252393397090273</v>
      </c>
      <c r="P47" s="115">
        <f>[3]MMS_TERT!P570</f>
        <v>74.748358709686187</v>
      </c>
      <c r="Q47" s="115">
        <f>[3]MMS_TERT!Q570</f>
        <v>74.150174845657361</v>
      </c>
      <c r="R47" s="115">
        <f>[3]MMS_TERT!R570</f>
        <v>73.710089648256798</v>
      </c>
      <c r="S47" s="115">
        <f>[3]MMS_TERT!S570</f>
        <v>73.197775441540131</v>
      </c>
      <c r="T47" s="115">
        <f>[3]MMS_TERT!T570</f>
        <v>71.852422188358389</v>
      </c>
      <c r="U47" s="115">
        <f>[3]MMS_TERT!U570</f>
        <v>62.109062299882801</v>
      </c>
      <c r="V47" s="115">
        <f>[3]MMS_TERT!V570</f>
        <v>50.879570095719053</v>
      </c>
      <c r="W47" s="115">
        <f>[3]MMS_TERT!W570</f>
        <v>46.722872891941378</v>
      </c>
      <c r="X47" s="115">
        <f>[3]MMS_TERT!X570</f>
        <v>34.048111220750116</v>
      </c>
      <c r="Y47" s="115">
        <f>[3]MMS_TERT!Y570</f>
        <v>22.259340084440904</v>
      </c>
      <c r="Z47" s="115">
        <f>[3]MMS_TERT!Z570</f>
        <v>24.442419239000532</v>
      </c>
      <c r="AA47" s="115">
        <f>[3]MMS_TERT!AA570</f>
        <v>28.143042436984871</v>
      </c>
      <c r="AB47" s="115">
        <f>[3]MMS_TERT!AB570</f>
        <v>28.179780882470673</v>
      </c>
      <c r="AC47" s="115">
        <f>[3]MMS_TERT!AC570</f>
        <v>26.361511895889183</v>
      </c>
      <c r="AD47" s="115">
        <f>[3]MMS_TERT!AD570</f>
        <v>25.967735312307621</v>
      </c>
      <c r="AE47" s="115">
        <f>[3]MMS_TERT!AE570</f>
        <v>25.398091506957044</v>
      </c>
      <c r="AF47" s="115">
        <f>[3]MMS_TERT!AF570</f>
        <v>24.964724502434894</v>
      </c>
      <c r="AG47" s="115">
        <f>[3]MMS_TERT!AG570</f>
        <v>37.606814281375385</v>
      </c>
      <c r="AH47" s="115">
        <f>[4]MMS_TERT!AH570</f>
        <v>26.847297697308548</v>
      </c>
      <c r="AI47" s="115">
        <f>[5]MMS_TERT!AI556</f>
        <v>25.922239895457849</v>
      </c>
      <c r="AJ47" s="115">
        <f>[6]MMS_TERT!AJ556</f>
        <v>25.368409232776589</v>
      </c>
      <c r="AK47" s="115">
        <f>[5]MMS_TERT!AK556</f>
        <v>25.712312108764845</v>
      </c>
      <c r="AL47" s="115">
        <f>[5]MMS_TERT!AL556</f>
        <v>24.978678278877911</v>
      </c>
      <c r="AM47" s="115">
        <f>[5]MMS_TERT!AM556</f>
        <v>25.922239895457849</v>
      </c>
      <c r="AN47" s="115">
        <f>[5]MMS_TERT!AN556</f>
        <v>25.712312108764845</v>
      </c>
      <c r="AO47" s="115">
        <f>[5]MMS_TERT!AO556</f>
        <v>24.978678278877911</v>
      </c>
      <c r="AP47" s="115">
        <f>[5]MMS_TERT!AP556</f>
        <v>25.922239895457849</v>
      </c>
    </row>
    <row r="48" spans="1:42">
      <c r="A48" s="114" t="s">
        <v>430</v>
      </c>
      <c r="B48" s="115">
        <f>[3]MMS_TERT!B571</f>
        <v>0</v>
      </c>
      <c r="C48" s="115">
        <f>[3]MMS_TERT!C571</f>
        <v>0</v>
      </c>
      <c r="D48" s="115">
        <f>[3]MMS_TERT!D571</f>
        <v>0</v>
      </c>
      <c r="E48" s="115">
        <f>[3]MMS_TERT!E571</f>
        <v>0</v>
      </c>
      <c r="F48" s="115">
        <f>[3]MMS_TERT!F571</f>
        <v>0</v>
      </c>
      <c r="G48" s="115">
        <f>[3]MMS_TERT!G571</f>
        <v>0</v>
      </c>
      <c r="H48" s="115">
        <f>[3]MMS_TERT!H571</f>
        <v>0</v>
      </c>
      <c r="I48" s="115">
        <f>[3]MMS_TERT!I571</f>
        <v>0</v>
      </c>
      <c r="J48" s="115">
        <f>[3]MMS_TERT!J571</f>
        <v>0</v>
      </c>
      <c r="K48" s="115">
        <f>[3]MMS_TERT!K571</f>
        <v>0</v>
      </c>
      <c r="L48" s="115">
        <f>[3]MMS_TERT!L571</f>
        <v>0</v>
      </c>
      <c r="M48" s="115">
        <f>[3]MMS_TERT!M571</f>
        <v>0</v>
      </c>
      <c r="N48" s="115">
        <f>[3]MMS_TERT!N571</f>
        <v>0</v>
      </c>
      <c r="O48" s="115">
        <f>[3]MMS_TERT!O571</f>
        <v>0</v>
      </c>
      <c r="P48" s="115">
        <f>[3]MMS_TERT!P571</f>
        <v>0</v>
      </c>
      <c r="Q48" s="115">
        <f>[3]MMS_TERT!Q571</f>
        <v>0</v>
      </c>
      <c r="R48" s="115">
        <f>[3]MMS_TERT!R571</f>
        <v>0</v>
      </c>
      <c r="S48" s="115">
        <f>[3]MMS_TERT!S571</f>
        <v>0</v>
      </c>
      <c r="T48" s="115">
        <f>[3]MMS_TERT!T571</f>
        <v>0</v>
      </c>
      <c r="U48" s="115">
        <f>[3]MMS_TERT!U571</f>
        <v>0</v>
      </c>
      <c r="V48" s="115">
        <f>[3]MMS_TERT!V571</f>
        <v>0</v>
      </c>
      <c r="W48" s="115">
        <f>[3]MMS_TERT!W571</f>
        <v>0</v>
      </c>
      <c r="X48" s="115">
        <f>[3]MMS_TERT!X571</f>
        <v>0</v>
      </c>
      <c r="Y48" s="115">
        <f>[3]MMS_TERT!Y571</f>
        <v>0</v>
      </c>
      <c r="Z48" s="115">
        <f>[3]MMS_TERT!Z571</f>
        <v>0</v>
      </c>
      <c r="AA48" s="115">
        <f>[3]MMS_TERT!AA571</f>
        <v>0</v>
      </c>
      <c r="AB48" s="115">
        <f>[3]MMS_TERT!AB571</f>
        <v>0</v>
      </c>
      <c r="AC48" s="115">
        <f>[3]MMS_TERT!AC571</f>
        <v>0</v>
      </c>
      <c r="AD48" s="115">
        <f>[3]MMS_TERT!AD571</f>
        <v>0</v>
      </c>
      <c r="AE48" s="115">
        <f>[3]MMS_TERT!AE571</f>
        <v>0</v>
      </c>
      <c r="AF48" s="115">
        <f>[3]MMS_TERT!AF571</f>
        <v>0</v>
      </c>
      <c r="AG48" s="115">
        <f>[3]MMS_TERT!AG571</f>
        <v>0</v>
      </c>
      <c r="AH48" s="115">
        <f>[4]MMS_TERT!AH571</f>
        <v>0</v>
      </c>
      <c r="AI48" s="115">
        <f>[5]MMS_TERT!AI557</f>
        <v>0</v>
      </c>
      <c r="AJ48" s="115">
        <f>[6]MMS_TERT!AJ557</f>
        <v>0</v>
      </c>
      <c r="AK48" s="115">
        <f>[5]MMS_TERT!AK557</f>
        <v>0</v>
      </c>
      <c r="AL48" s="115">
        <f>[5]MMS_TERT!AL557</f>
        <v>0</v>
      </c>
      <c r="AM48" s="115">
        <f>[5]MMS_TERT!AM557</f>
        <v>0</v>
      </c>
      <c r="AN48" s="115">
        <f>[5]MMS_TERT!AN557</f>
        <v>0</v>
      </c>
      <c r="AO48" s="115">
        <f>[5]MMS_TERT!AO557</f>
        <v>0</v>
      </c>
      <c r="AP48" s="115">
        <f>[5]MMS_TERT!AP557</f>
        <v>0</v>
      </c>
    </row>
    <row r="49" spans="1:42">
      <c r="A49" s="114" t="s">
        <v>431</v>
      </c>
      <c r="B49" s="115">
        <f>[3]MMS_TERT!B572</f>
        <v>23</v>
      </c>
      <c r="C49" s="115">
        <f>[3]MMS_TERT!C572</f>
        <v>23</v>
      </c>
      <c r="D49" s="115">
        <f>[3]MMS_TERT!D572</f>
        <v>23</v>
      </c>
      <c r="E49" s="115">
        <f>[3]MMS_TERT!E572</f>
        <v>23</v>
      </c>
      <c r="F49" s="115">
        <f>[3]MMS_TERT!F572</f>
        <v>23</v>
      </c>
      <c r="G49" s="115">
        <f>[3]MMS_TERT!G572</f>
        <v>23</v>
      </c>
      <c r="H49" s="115">
        <f>[3]MMS_TERT!H572</f>
        <v>23.000000000000004</v>
      </c>
      <c r="I49" s="115">
        <f>[3]MMS_TERT!I572</f>
        <v>23</v>
      </c>
      <c r="J49" s="115">
        <f>[3]MMS_TERT!J572</f>
        <v>23.000000000000004</v>
      </c>
      <c r="K49" s="115">
        <f>[3]MMS_TERT!K572</f>
        <v>23</v>
      </c>
      <c r="L49" s="115">
        <f>[3]MMS_TERT!L572</f>
        <v>22.999999999999496</v>
      </c>
      <c r="M49" s="115">
        <f>[3]MMS_TERT!M572</f>
        <v>22.698875964888259</v>
      </c>
      <c r="N49" s="115">
        <f>[3]MMS_TERT!N572</f>
        <v>22.766651110042329</v>
      </c>
      <c r="O49" s="115">
        <f>[3]MMS_TERT!O572</f>
        <v>22.806800135032688</v>
      </c>
      <c r="P49" s="115">
        <f>[3]MMS_TERT!P572</f>
        <v>22.836981732299812</v>
      </c>
      <c r="Q49" s="115">
        <f>[3]MMS_TERT!Q572</f>
        <v>22.932002302403561</v>
      </c>
      <c r="R49" s="115">
        <f>[3]MMS_TERT!R572</f>
        <v>22.952250137385853</v>
      </c>
      <c r="S49" s="115">
        <f>[3]MMS_TERT!S572</f>
        <v>23.016892956406167</v>
      </c>
      <c r="T49" s="115">
        <f>[3]MMS_TERT!T572</f>
        <v>23.135460761357947</v>
      </c>
      <c r="U49" s="115">
        <f>[3]MMS_TERT!U572</f>
        <v>24.067526702071344</v>
      </c>
      <c r="V49" s="115">
        <f>[3]MMS_TERT!V572</f>
        <v>25.217603519057256</v>
      </c>
      <c r="W49" s="115">
        <f>[3]MMS_TERT!W572</f>
        <v>25.600029318056222</v>
      </c>
      <c r="X49" s="115">
        <f>[3]MMS_TERT!X572</f>
        <v>26.836532108021789</v>
      </c>
      <c r="Y49" s="115">
        <f>[3]MMS_TERT!Y572</f>
        <v>28.040345167414454</v>
      </c>
      <c r="Z49" s="115">
        <f>[3]MMS_TERT!Z572</f>
        <v>27.954328586651261</v>
      </c>
      <c r="AA49" s="115">
        <f>[3]MMS_TERT!AA572</f>
        <v>26.90968201145964</v>
      </c>
      <c r="AB49" s="115">
        <f>[3]MMS_TERT!AB572</f>
        <v>30.447119574163711</v>
      </c>
      <c r="AC49" s="115">
        <f>[3]MMS_TERT!AC572</f>
        <v>33.083172299621886</v>
      </c>
      <c r="AD49" s="115">
        <f>[3]MMS_TERT!AD572</f>
        <v>35.271136546244605</v>
      </c>
      <c r="AE49" s="115">
        <f>[3]MMS_TERT!AE572</f>
        <v>35.297347645495414</v>
      </c>
      <c r="AF49" s="115">
        <f>[3]MMS_TERT!AF572</f>
        <v>36.947792263603645</v>
      </c>
      <c r="AG49" s="115">
        <f>[3]MMS_TERT!AG572</f>
        <v>51.080121760135846</v>
      </c>
      <c r="AH49" s="115">
        <f>[4]MMS_TERT!AH572</f>
        <v>37.311401917913059</v>
      </c>
      <c r="AI49" s="115">
        <f>[5]MMS_TERT!AI558</f>
        <v>35.209341590287238</v>
      </c>
      <c r="AJ49" s="115">
        <f>[6]MMS_TERT!AJ558</f>
        <v>34.357215653839148</v>
      </c>
      <c r="AK49" s="115">
        <f>[5]MMS_TERT!AK558</f>
        <v>35.734040056669251</v>
      </c>
      <c r="AL49" s="115">
        <f>[5]MMS_TERT!AL558</f>
        <v>36.968443852739313</v>
      </c>
      <c r="AM49" s="115">
        <f>[5]MMS_TERT!AM558</f>
        <v>35.209341590287238</v>
      </c>
      <c r="AN49" s="115">
        <f>[5]MMS_TERT!AN558</f>
        <v>35.734040056669251</v>
      </c>
      <c r="AO49" s="115">
        <f>[5]MMS_TERT!AO558</f>
        <v>36.968443852739313</v>
      </c>
      <c r="AP49" s="115">
        <f>[5]MMS_TERT!AP558</f>
        <v>35.209341590287238</v>
      </c>
    </row>
    <row r="50" spans="1:42">
      <c r="A50" s="114" t="s">
        <v>432</v>
      </c>
      <c r="B50" s="115">
        <f>[3]MMS_TERT!B573</f>
        <v>0</v>
      </c>
      <c r="C50" s="115">
        <f>[3]MMS_TERT!C573</f>
        <v>0</v>
      </c>
      <c r="D50" s="115">
        <f>[3]MMS_TERT!D573</f>
        <v>0</v>
      </c>
      <c r="E50" s="115">
        <f>[3]MMS_TERT!E573</f>
        <v>0</v>
      </c>
      <c r="F50" s="115">
        <f>[3]MMS_TERT!F573</f>
        <v>0</v>
      </c>
      <c r="G50" s="115">
        <f>[3]MMS_TERT!G573</f>
        <v>0</v>
      </c>
      <c r="H50" s="115">
        <f>[3]MMS_TERT!H573</f>
        <v>0</v>
      </c>
      <c r="I50" s="115">
        <f>[3]MMS_TERT!I573</f>
        <v>0</v>
      </c>
      <c r="J50" s="115">
        <f>[3]MMS_TERT!J573</f>
        <v>0</v>
      </c>
      <c r="K50" s="115">
        <f>[3]MMS_TERT!K573</f>
        <v>0</v>
      </c>
      <c r="L50" s="115">
        <f>[3]MMS_TERT!L573</f>
        <v>0</v>
      </c>
      <c r="M50" s="115">
        <f>[3]MMS_TERT!M573</f>
        <v>0</v>
      </c>
      <c r="N50" s="115">
        <f>[3]MMS_TERT!N573</f>
        <v>0</v>
      </c>
      <c r="O50" s="115">
        <f>[3]MMS_TERT!O573</f>
        <v>0</v>
      </c>
      <c r="P50" s="115">
        <f>[3]MMS_TERT!P573</f>
        <v>0</v>
      </c>
      <c r="Q50" s="115">
        <f>[3]MMS_TERT!Q573</f>
        <v>0</v>
      </c>
      <c r="R50" s="115">
        <f>[3]MMS_TERT!R573</f>
        <v>0</v>
      </c>
      <c r="S50" s="115">
        <f>[3]MMS_TERT!S573</f>
        <v>0</v>
      </c>
      <c r="T50" s="115">
        <f>[3]MMS_TERT!T573</f>
        <v>0</v>
      </c>
      <c r="U50" s="115">
        <f>[3]MMS_TERT!U573</f>
        <v>0</v>
      </c>
      <c r="V50" s="115">
        <f>[3]MMS_TERT!V573</f>
        <v>0</v>
      </c>
      <c r="W50" s="115">
        <f>[3]MMS_TERT!W573</f>
        <v>0</v>
      </c>
      <c r="X50" s="115">
        <f>[3]MMS_TERT!X573</f>
        <v>0</v>
      </c>
      <c r="Y50" s="115">
        <f>[3]MMS_TERT!Y573</f>
        <v>0</v>
      </c>
      <c r="Z50" s="115">
        <f>[3]MMS_TERT!Z573</f>
        <v>0</v>
      </c>
      <c r="AA50" s="115">
        <f>[3]MMS_TERT!AA573</f>
        <v>0</v>
      </c>
      <c r="AB50" s="115">
        <f>[3]MMS_TERT!AB573</f>
        <v>0</v>
      </c>
      <c r="AC50" s="115">
        <f>[3]MMS_TERT!AC573</f>
        <v>0</v>
      </c>
      <c r="AD50" s="115">
        <f>[3]MMS_TERT!AD573</f>
        <v>0</v>
      </c>
      <c r="AE50" s="115">
        <f>[3]MMS_TERT!AE573</f>
        <v>0</v>
      </c>
      <c r="AF50" s="115">
        <f>[3]MMS_TERT!AF573</f>
        <v>0</v>
      </c>
      <c r="AG50" s="115">
        <f>[3]MMS_TERT!AG573</f>
        <v>0</v>
      </c>
      <c r="AH50" s="115">
        <f>[4]MMS_TERT!AH573</f>
        <v>0</v>
      </c>
      <c r="AI50" s="115">
        <f>[5]MMS_TERT!AI559</f>
        <v>0</v>
      </c>
      <c r="AJ50" s="115">
        <f>[6]MMS_TERT!AJ559</f>
        <v>0</v>
      </c>
      <c r="AK50" s="115">
        <f>[5]MMS_TERT!AK559</f>
        <v>0</v>
      </c>
      <c r="AL50" s="115">
        <f>[5]MMS_TERT!AL559</f>
        <v>0</v>
      </c>
      <c r="AM50" s="115">
        <f>[5]MMS_TERT!AM559</f>
        <v>0</v>
      </c>
      <c r="AN50" s="115">
        <f>[5]MMS_TERT!AN559</f>
        <v>0</v>
      </c>
      <c r="AO50" s="115">
        <f>[5]MMS_TERT!AO559</f>
        <v>0</v>
      </c>
      <c r="AP50" s="115">
        <f>[5]MMS_TERT!AP559</f>
        <v>0</v>
      </c>
    </row>
    <row r="51" spans="1:42">
      <c r="A51" s="114" t="s">
        <v>433</v>
      </c>
      <c r="B51" s="115">
        <f>[3]MMS_TERT!B574</f>
        <v>0</v>
      </c>
      <c r="C51" s="115">
        <f>[3]MMS_TERT!C574</f>
        <v>0</v>
      </c>
      <c r="D51" s="115">
        <f>[3]MMS_TERT!D574</f>
        <v>0</v>
      </c>
      <c r="E51" s="115">
        <f>[3]MMS_TERT!E574</f>
        <v>0</v>
      </c>
      <c r="F51" s="115">
        <f>[3]MMS_TERT!F574</f>
        <v>0</v>
      </c>
      <c r="G51" s="115">
        <f>[3]MMS_TERT!G574</f>
        <v>0</v>
      </c>
      <c r="H51" s="115">
        <f>[3]MMS_TERT!H574</f>
        <v>0</v>
      </c>
      <c r="I51" s="115">
        <f>[3]MMS_TERT!I574</f>
        <v>0</v>
      </c>
      <c r="J51" s="115">
        <f>[3]MMS_TERT!J574</f>
        <v>0</v>
      </c>
      <c r="K51" s="115">
        <f>[3]MMS_TERT!K574</f>
        <v>0</v>
      </c>
      <c r="L51" s="115">
        <f>[3]MMS_TERT!L574</f>
        <v>0</v>
      </c>
      <c r="M51" s="115">
        <f>[3]MMS_TERT!M574</f>
        <v>0</v>
      </c>
      <c r="N51" s="115">
        <f>[3]MMS_TERT!N574</f>
        <v>0</v>
      </c>
      <c r="O51" s="115">
        <f>[3]MMS_TERT!O574</f>
        <v>0</v>
      </c>
      <c r="P51" s="115">
        <f>[3]MMS_TERT!P574</f>
        <v>0</v>
      </c>
      <c r="Q51" s="115">
        <f>[3]MMS_TERT!Q574</f>
        <v>0</v>
      </c>
      <c r="R51" s="115">
        <f>[3]MMS_TERT!R574</f>
        <v>0</v>
      </c>
      <c r="S51" s="115">
        <f>[3]MMS_TERT!S574</f>
        <v>0</v>
      </c>
      <c r="T51" s="115">
        <f>[3]MMS_TERT!T574</f>
        <v>0</v>
      </c>
      <c r="U51" s="115">
        <f>[3]MMS_TERT!U574</f>
        <v>0</v>
      </c>
      <c r="V51" s="115">
        <f>[3]MMS_TERT!V574</f>
        <v>0</v>
      </c>
      <c r="W51" s="115">
        <f>[3]MMS_TERT!W574</f>
        <v>0</v>
      </c>
      <c r="X51" s="115">
        <f>[3]MMS_TERT!X574</f>
        <v>0</v>
      </c>
      <c r="Y51" s="115">
        <f>[3]MMS_TERT!Y574</f>
        <v>0</v>
      </c>
      <c r="Z51" s="115">
        <f>[3]MMS_TERT!Z574</f>
        <v>0</v>
      </c>
      <c r="AA51" s="115">
        <f>[3]MMS_TERT!AA574</f>
        <v>0</v>
      </c>
      <c r="AB51" s="115">
        <f>[3]MMS_TERT!AB574</f>
        <v>0</v>
      </c>
      <c r="AC51" s="115">
        <f>[3]MMS_TERT!AC574</f>
        <v>0</v>
      </c>
      <c r="AD51" s="115">
        <f>[3]MMS_TERT!AD574</f>
        <v>0</v>
      </c>
      <c r="AE51" s="115">
        <f>[3]MMS_TERT!AE574</f>
        <v>0</v>
      </c>
      <c r="AF51" s="115">
        <f>[3]MMS_TERT!AF574</f>
        <v>0</v>
      </c>
      <c r="AG51" s="115">
        <f>[3]MMS_TERT!AG574</f>
        <v>0</v>
      </c>
      <c r="AH51" s="115">
        <f>[4]MMS_TERT!AH574</f>
        <v>0</v>
      </c>
      <c r="AI51" s="115">
        <f>[5]MMS_TERT!AI560</f>
        <v>0</v>
      </c>
      <c r="AJ51" s="115">
        <f>[6]MMS_TERT!AJ560</f>
        <v>0</v>
      </c>
      <c r="AK51" s="115">
        <f>[5]MMS_TERT!AK560</f>
        <v>0</v>
      </c>
      <c r="AL51" s="115">
        <f>[5]MMS_TERT!AL560</f>
        <v>0</v>
      </c>
      <c r="AM51" s="115">
        <f>[5]MMS_TERT!AM560</f>
        <v>0</v>
      </c>
      <c r="AN51" s="115">
        <f>[5]MMS_TERT!AN560</f>
        <v>0</v>
      </c>
      <c r="AO51" s="115">
        <f>[5]MMS_TERT!AO560</f>
        <v>0</v>
      </c>
      <c r="AP51" s="115">
        <f>[5]MMS_TERT!AP560</f>
        <v>0</v>
      </c>
    </row>
    <row r="52" spans="1:42">
      <c r="A52" s="114" t="s">
        <v>434</v>
      </c>
      <c r="B52" s="115">
        <f>[3]MMS_TERT!B575</f>
        <v>0</v>
      </c>
      <c r="C52" s="115">
        <f>[3]MMS_TERT!C575</f>
        <v>0</v>
      </c>
      <c r="D52" s="115">
        <f>[3]MMS_TERT!D575</f>
        <v>0</v>
      </c>
      <c r="E52" s="115">
        <f>[3]MMS_TERT!E575</f>
        <v>0</v>
      </c>
      <c r="F52" s="115">
        <f>[3]MMS_TERT!F575</f>
        <v>0</v>
      </c>
      <c r="G52" s="115">
        <f>[3]MMS_TERT!G575</f>
        <v>0</v>
      </c>
      <c r="H52" s="115">
        <f>[3]MMS_TERT!H575</f>
        <v>0</v>
      </c>
      <c r="I52" s="115">
        <f>[3]MMS_TERT!I575</f>
        <v>0</v>
      </c>
      <c r="J52" s="115">
        <f>[3]MMS_TERT!J575</f>
        <v>0</v>
      </c>
      <c r="K52" s="115">
        <f>[3]MMS_TERT!K575</f>
        <v>0</v>
      </c>
      <c r="L52" s="115">
        <f>[3]MMS_TERT!L575</f>
        <v>1.0892461834001589E-12</v>
      </c>
      <c r="M52" s="115">
        <f>[3]MMS_TERT!M575</f>
        <v>0.30493684143793121</v>
      </c>
      <c r="N52" s="115">
        <f>[3]MMS_TERT!N575</f>
        <v>0.60902533016762417</v>
      </c>
      <c r="O52" s="115">
        <f>[3]MMS_TERT!O575</f>
        <v>0.9361016161134853</v>
      </c>
      <c r="P52" s="115">
        <f>[3]MMS_TERT!P575</f>
        <v>1.4086251204677573</v>
      </c>
      <c r="Q52" s="115">
        <f>[3]MMS_TERT!Q575</f>
        <v>1.9076024861944301</v>
      </c>
      <c r="R52" s="115">
        <f>[3]MMS_TERT!R575</f>
        <v>2.326547873503348</v>
      </c>
      <c r="S52" s="115">
        <f>[3]MMS_TERT!S575</f>
        <v>2.7713715599212652</v>
      </c>
      <c r="T52" s="115">
        <f>[3]MMS_TERT!T575</f>
        <v>3.9929337568317771</v>
      </c>
      <c r="U52" s="115">
        <f>[3]MMS_TERT!U575</f>
        <v>12.763167530994249</v>
      </c>
      <c r="V52" s="115">
        <f>[3]MMS_TERT!V575</f>
        <v>22.791918741212349</v>
      </c>
      <c r="W52" s="115">
        <f>[3]MMS_TERT!W575</f>
        <v>26.549343194493328</v>
      </c>
      <c r="X52" s="115">
        <f>[3]MMS_TERT!X575</f>
        <v>37.933130587174276</v>
      </c>
      <c r="Y52" s="115">
        <f>[3]MMS_TERT!Y575</f>
        <v>48.46505725178276</v>
      </c>
      <c r="Z52" s="115">
        <f>[3]MMS_TERT!Z575</f>
        <v>46.428700553060331</v>
      </c>
      <c r="AA52" s="115">
        <f>[3]MMS_TERT!AA575</f>
        <v>43.826038801077992</v>
      </c>
      <c r="AB52" s="115">
        <f>[3]MMS_TERT!AB575</f>
        <v>41.373099543365619</v>
      </c>
      <c r="AC52" s="115">
        <f>[3]MMS_TERT!AC575</f>
        <v>40.555315804488934</v>
      </c>
      <c r="AD52" s="115">
        <f>[3]MMS_TERT!AD575</f>
        <v>38.761128141447777</v>
      </c>
      <c r="AE52" s="115">
        <f>[3]MMS_TERT!AE575</f>
        <v>39.304560847547535</v>
      </c>
      <c r="AF52" s="115">
        <f>[3]MMS_TERT!AF575</f>
        <v>38.087483233961464</v>
      </c>
      <c r="AG52" s="115">
        <f>[3]MMS_TERT!AG575</f>
        <v>11.313063958488769</v>
      </c>
      <c r="AH52" s="115">
        <f>[4]MMS_TERT!AH575</f>
        <v>35.841300384778378</v>
      </c>
      <c r="AI52" s="115">
        <f>[5]MMS_TERT!AI561</f>
        <v>38.868418514254913</v>
      </c>
      <c r="AJ52" s="115">
        <f>[6]MMS_TERT!AJ561</f>
        <v>40.274375113384259</v>
      </c>
      <c r="AK52" s="115">
        <f>[5]MMS_TERT!AK561</f>
        <v>38.553647834565901</v>
      </c>
      <c r="AL52" s="115">
        <f>[5]MMS_TERT!AL561</f>
        <v>38.052877868382772</v>
      </c>
      <c r="AM52" s="115">
        <f>[5]MMS_TERT!AM561</f>
        <v>38.868418514254913</v>
      </c>
      <c r="AN52" s="115">
        <f>[5]MMS_TERT!AN561</f>
        <v>38.553647834565901</v>
      </c>
      <c r="AO52" s="115">
        <f>[5]MMS_TERT!AO561</f>
        <v>38.052877868382772</v>
      </c>
      <c r="AP52" s="115">
        <f>[5]MMS_TERT!AP561</f>
        <v>38.868418514254913</v>
      </c>
    </row>
    <row r="53" spans="1:42">
      <c r="A53" s="114" t="s">
        <v>435</v>
      </c>
      <c r="B53" s="115">
        <f>[3]MMS_TERT!B576</f>
        <v>0</v>
      </c>
      <c r="C53" s="115">
        <f>[3]MMS_TERT!C576</f>
        <v>0</v>
      </c>
      <c r="D53" s="115">
        <f>[3]MMS_TERT!D576</f>
        <v>0</v>
      </c>
      <c r="E53" s="115">
        <f>[3]MMS_TERT!E576</f>
        <v>0</v>
      </c>
      <c r="F53" s="115">
        <f>[3]MMS_TERT!F576</f>
        <v>0</v>
      </c>
      <c r="G53" s="115">
        <f>[3]MMS_TERT!G576</f>
        <v>0</v>
      </c>
      <c r="H53" s="115">
        <f>[3]MMS_TERT!H576</f>
        <v>0</v>
      </c>
      <c r="I53" s="115">
        <f>[3]MMS_TERT!I576</f>
        <v>0</v>
      </c>
      <c r="J53" s="115">
        <f>[3]MMS_TERT!J576</f>
        <v>0</v>
      </c>
      <c r="K53" s="115">
        <f>[3]MMS_TERT!K576</f>
        <v>0</v>
      </c>
      <c r="L53" s="115">
        <f>[3]MMS_TERT!L576</f>
        <v>1.0892461834001589E-12</v>
      </c>
      <c r="M53" s="115">
        <f>[3]MMS_TERT!M576</f>
        <v>0</v>
      </c>
      <c r="N53" s="115">
        <f>[3]MMS_TERT!N576</f>
        <v>0</v>
      </c>
      <c r="O53" s="115">
        <f>[3]MMS_TERT!O576</f>
        <v>0</v>
      </c>
      <c r="P53" s="115">
        <f>[3]MMS_TERT!P576</f>
        <v>0</v>
      </c>
      <c r="Q53" s="115">
        <f>[3]MMS_TERT!Q576</f>
        <v>0</v>
      </c>
      <c r="R53" s="115">
        <f>[3]MMS_TERT!R576</f>
        <v>0</v>
      </c>
      <c r="S53" s="115">
        <f>[3]MMS_TERT!S576</f>
        <v>0</v>
      </c>
      <c r="T53" s="115">
        <f>[3]MMS_TERT!T576</f>
        <v>0</v>
      </c>
      <c r="U53" s="115">
        <f>[3]MMS_TERT!U576</f>
        <v>0</v>
      </c>
      <c r="V53" s="115">
        <f>[3]MMS_TERT!V576</f>
        <v>0</v>
      </c>
      <c r="W53" s="115">
        <f>[3]MMS_TERT!W576</f>
        <v>0</v>
      </c>
      <c r="X53" s="115">
        <f>[3]MMS_TERT!X576</f>
        <v>0</v>
      </c>
      <c r="Y53" s="115">
        <f>[3]MMS_TERT!Y576</f>
        <v>0</v>
      </c>
      <c r="Z53" s="115">
        <f>[3]MMS_TERT!Z576</f>
        <v>0</v>
      </c>
      <c r="AA53" s="115">
        <f>[3]MMS_TERT!AA576</f>
        <v>0</v>
      </c>
      <c r="AB53" s="115">
        <f>[3]MMS_TERT!AB576</f>
        <v>0</v>
      </c>
      <c r="AC53" s="115">
        <f>[3]MMS_TERT!AC576</f>
        <v>0</v>
      </c>
      <c r="AD53" s="115">
        <f>[3]MMS_TERT!AD576</f>
        <v>0</v>
      </c>
      <c r="AE53" s="115">
        <f>[3]MMS_TERT!AE576</f>
        <v>0</v>
      </c>
      <c r="AF53" s="115">
        <f>[3]MMS_TERT!AF576</f>
        <v>0</v>
      </c>
      <c r="AG53" s="115">
        <f>[3]MMS_TERT!AG576</f>
        <v>0</v>
      </c>
      <c r="AH53" s="115">
        <f>[4]MMS_TERT!AH576</f>
        <v>0</v>
      </c>
      <c r="AI53" s="115">
        <f>[5]MMS_TERT!AI562</f>
        <v>0</v>
      </c>
      <c r="AJ53" s="115">
        <f>[6]MMS_TERT!AJ562</f>
        <v>0</v>
      </c>
      <c r="AK53" s="115">
        <f>[5]MMS_TERT!AK562</f>
        <v>0</v>
      </c>
      <c r="AL53" s="115">
        <f>[5]MMS_TERT!AL562</f>
        <v>0</v>
      </c>
      <c r="AM53" s="115">
        <f>[5]MMS_TERT!AM562</f>
        <v>0</v>
      </c>
      <c r="AN53" s="115">
        <f>[5]MMS_TERT!AN562</f>
        <v>0</v>
      </c>
      <c r="AO53" s="115">
        <f>[5]MMS_TERT!AO562</f>
        <v>0</v>
      </c>
      <c r="AP53" s="115">
        <f>[5]MMS_TERT!AP562</f>
        <v>0</v>
      </c>
    </row>
    <row r="54" spans="1:42">
      <c r="A54" s="114" t="s">
        <v>436</v>
      </c>
      <c r="B54" s="115">
        <f>[3]MMS_TERT!B577</f>
        <v>0</v>
      </c>
      <c r="C54" s="115">
        <f>[3]MMS_TERT!C577</f>
        <v>0</v>
      </c>
      <c r="D54" s="115">
        <f>[3]MMS_TERT!D577</f>
        <v>0</v>
      </c>
      <c r="E54" s="115">
        <f>[3]MMS_TERT!E577</f>
        <v>0</v>
      </c>
      <c r="F54" s="115">
        <f>[3]MMS_TERT!F577</f>
        <v>0</v>
      </c>
      <c r="G54" s="115">
        <f>[3]MMS_TERT!G577</f>
        <v>0</v>
      </c>
      <c r="H54" s="115">
        <f>[3]MMS_TERT!H577</f>
        <v>0</v>
      </c>
      <c r="I54" s="115">
        <f>[3]MMS_TERT!I577</f>
        <v>0</v>
      </c>
      <c r="J54" s="115">
        <f>[3]MMS_TERT!J577</f>
        <v>0</v>
      </c>
      <c r="K54" s="115">
        <f>[3]MMS_TERT!K577</f>
        <v>0</v>
      </c>
      <c r="L54" s="115">
        <f>[3]MMS_TERT!L577</f>
        <v>0</v>
      </c>
      <c r="M54" s="115">
        <f>[3]MMS_TERT!M577</f>
        <v>0</v>
      </c>
      <c r="N54" s="115">
        <f>[3]MMS_TERT!N577</f>
        <v>0</v>
      </c>
      <c r="O54" s="115">
        <f>[3]MMS_TERT!O577</f>
        <v>0</v>
      </c>
      <c r="P54" s="115">
        <f>[3]MMS_TERT!P577</f>
        <v>0</v>
      </c>
      <c r="Q54" s="115">
        <f>[3]MMS_TERT!Q577</f>
        <v>0</v>
      </c>
      <c r="R54" s="115">
        <f>[3]MMS_TERT!R577</f>
        <v>0</v>
      </c>
      <c r="S54" s="115">
        <f>[3]MMS_TERT!S577</f>
        <v>0</v>
      </c>
      <c r="T54" s="115">
        <f>[3]MMS_TERT!T577</f>
        <v>0</v>
      </c>
      <c r="U54" s="115">
        <f>[3]MMS_TERT!U577</f>
        <v>0</v>
      </c>
      <c r="V54" s="115">
        <f>[3]MMS_TERT!V577</f>
        <v>0</v>
      </c>
      <c r="W54" s="115">
        <f>[3]MMS_TERT!W577</f>
        <v>0</v>
      </c>
      <c r="X54" s="115">
        <f>[3]MMS_TERT!X577</f>
        <v>0</v>
      </c>
      <c r="Y54" s="115">
        <f>[3]MMS_TERT!Y577</f>
        <v>0</v>
      </c>
      <c r="Z54" s="115">
        <f>[3]MMS_TERT!Z577</f>
        <v>0</v>
      </c>
      <c r="AA54" s="115">
        <f>[3]MMS_TERT!AA577</f>
        <v>0</v>
      </c>
      <c r="AB54" s="115">
        <f>[3]MMS_TERT!AB577</f>
        <v>0</v>
      </c>
      <c r="AC54" s="115">
        <f>[3]MMS_TERT!AC577</f>
        <v>0</v>
      </c>
      <c r="AD54" s="115">
        <f>[3]MMS_TERT!AD577</f>
        <v>0</v>
      </c>
      <c r="AE54" s="115">
        <f>[3]MMS_TERT!AE577</f>
        <v>0</v>
      </c>
      <c r="AF54" s="115">
        <f>[3]MMS_TERT!AF577</f>
        <v>0</v>
      </c>
      <c r="AG54" s="115">
        <f>[3]MMS_TERT!AG577</f>
        <v>0</v>
      </c>
      <c r="AH54" s="115">
        <f>[4]MMS_TERT!AH577</f>
        <v>0</v>
      </c>
      <c r="AI54" s="115">
        <f>[5]MMS_TERT!AI563</f>
        <v>0</v>
      </c>
      <c r="AJ54" s="115">
        <f>[6]MMS_TERT!AJ563</f>
        <v>0</v>
      </c>
      <c r="AK54" s="115">
        <f>[5]MMS_TERT!AK563</f>
        <v>0</v>
      </c>
      <c r="AL54" s="115">
        <f>[5]MMS_TERT!AL563</f>
        <v>0</v>
      </c>
      <c r="AM54" s="115">
        <f>[5]MMS_TERT!AM563</f>
        <v>0</v>
      </c>
      <c r="AN54" s="115">
        <f>[5]MMS_TERT!AN563</f>
        <v>0</v>
      </c>
      <c r="AO54" s="115">
        <f>[5]MMS_TERT!AO563</f>
        <v>0</v>
      </c>
      <c r="AP54" s="115">
        <f>[5]MMS_TERT!AP563</f>
        <v>0</v>
      </c>
    </row>
    <row r="55" spans="1:42" ht="15.75" thickBot="1">
      <c r="A55" s="116" t="s">
        <v>437</v>
      </c>
      <c r="B55" s="120">
        <f>[3]MMS_TERT!B578</f>
        <v>1</v>
      </c>
      <c r="C55" s="120">
        <f>[3]MMS_TERT!C578</f>
        <v>1</v>
      </c>
      <c r="D55" s="120">
        <f>[3]MMS_TERT!D578</f>
        <v>1</v>
      </c>
      <c r="E55" s="120">
        <f>[3]MMS_TERT!E578</f>
        <v>1</v>
      </c>
      <c r="F55" s="120">
        <f>[3]MMS_TERT!F578</f>
        <v>1</v>
      </c>
      <c r="G55" s="120">
        <f>[3]MMS_TERT!G578</f>
        <v>1</v>
      </c>
      <c r="H55" s="120">
        <f>[3]MMS_TERT!H578</f>
        <v>1</v>
      </c>
      <c r="I55" s="120">
        <f>[3]MMS_TERT!I578</f>
        <v>1</v>
      </c>
      <c r="J55" s="120">
        <f>[3]MMS_TERT!J578</f>
        <v>1</v>
      </c>
      <c r="K55" s="120">
        <f>[3]MMS_TERT!K578</f>
        <v>1</v>
      </c>
      <c r="L55" s="120">
        <f>[3]MMS_TERT!L578</f>
        <v>0.99999999999997813</v>
      </c>
      <c r="M55" s="120">
        <f>[3]MMS_TERT!M578</f>
        <v>0.999950483034725</v>
      </c>
      <c r="N55" s="120">
        <f>[3]MMS_TERT!N578</f>
        <v>1.002936172248561</v>
      </c>
      <c r="O55" s="120">
        <f>[3]MMS_TERT!O578</f>
        <v>1.0047048517635546</v>
      </c>
      <c r="P55" s="120">
        <f>[3]MMS_TERT!P578</f>
        <v>1.0060344375462473</v>
      </c>
      <c r="Q55" s="120">
        <f>[3]MMS_TERT!Q578</f>
        <v>1.0102203657446507</v>
      </c>
      <c r="R55" s="120">
        <f>[3]MMS_TERT!R578</f>
        <v>1.0111123408540024</v>
      </c>
      <c r="S55" s="120">
        <f>[3]MMS_TERT!S578</f>
        <v>1.0139600421324304</v>
      </c>
      <c r="T55" s="120">
        <f>[3]MMS_TERT!T578</f>
        <v>1.0191832934518923</v>
      </c>
      <c r="U55" s="120">
        <f>[3]MMS_TERT!U578</f>
        <v>1.0602434670516012</v>
      </c>
      <c r="V55" s="120">
        <f>[3]MMS_TERT!V578</f>
        <v>1.1109076440113332</v>
      </c>
      <c r="W55" s="120">
        <f>[3]MMS_TERT!W578</f>
        <v>1.1277545955090849</v>
      </c>
      <c r="X55" s="120">
        <f>[3]MMS_TERT!X578</f>
        <v>1.1822260840538235</v>
      </c>
      <c r="Y55" s="120">
        <f>[3]MMS_TERT!Y578</f>
        <v>1.2352574963618703</v>
      </c>
      <c r="Z55" s="120">
        <f>[3]MMS_TERT!Z578</f>
        <v>1.1745516212878679</v>
      </c>
      <c r="AA55" s="120">
        <f>[3]MMS_TERT!AA578</f>
        <v>1.1212367504774849</v>
      </c>
      <c r="AB55" s="120">
        <f>[3]MMS_TERT!AB578</f>
        <v>0</v>
      </c>
      <c r="AC55" s="120">
        <f>[3]MMS_TERT!AC578</f>
        <v>0</v>
      </c>
      <c r="AD55" s="120">
        <f>[3]MMS_TERT!AD578</f>
        <v>0</v>
      </c>
      <c r="AE55" s="120">
        <f>[3]MMS_TERT!AE578</f>
        <v>0</v>
      </c>
      <c r="AF55" s="120">
        <f>[3]MMS_TERT!AF578</f>
        <v>0</v>
      </c>
      <c r="AG55" s="120">
        <f>[3]MMS_TERT!AG578</f>
        <v>0</v>
      </c>
      <c r="AH55" s="120">
        <f>[4]MMS_TERT!AH578</f>
        <v>0</v>
      </c>
      <c r="AI55" s="120">
        <f>[5]MMS_TERT!AI564</f>
        <v>0</v>
      </c>
      <c r="AJ55" s="120">
        <f>[6]MMS_TERT!AJ564</f>
        <v>0</v>
      </c>
      <c r="AK55" s="120">
        <f>[5]MMS_TERT!AK564</f>
        <v>0</v>
      </c>
      <c r="AL55" s="120">
        <f>[5]MMS_TERT!AL564</f>
        <v>0</v>
      </c>
      <c r="AM55" s="120">
        <f>[5]MMS_TERT!AM564</f>
        <v>0</v>
      </c>
      <c r="AN55" s="120">
        <f>[5]MMS_TERT!AN564</f>
        <v>0</v>
      </c>
      <c r="AO55" s="120">
        <f>[5]MMS_TERT!AO564</f>
        <v>0</v>
      </c>
      <c r="AP55" s="120">
        <f>[5]MMS_TERT!AP564</f>
        <v>0</v>
      </c>
    </row>
    <row r="56" spans="1:42" ht="15.75" thickTop="1">
      <c r="A56" s="166" t="s">
        <v>438</v>
      </c>
      <c r="B56" s="167">
        <f>SUM(B46:B55)</f>
        <v>100</v>
      </c>
      <c r="C56" s="167">
        <f t="shared" ref="C56:AH56" si="6">SUM(C46:C55)</f>
        <v>100</v>
      </c>
      <c r="D56" s="167">
        <f t="shared" si="6"/>
        <v>100</v>
      </c>
      <c r="E56" s="167">
        <f t="shared" si="6"/>
        <v>100</v>
      </c>
      <c r="F56" s="167">
        <f t="shared" si="6"/>
        <v>100</v>
      </c>
      <c r="G56" s="167">
        <f t="shared" si="6"/>
        <v>100</v>
      </c>
      <c r="H56" s="167">
        <f t="shared" si="6"/>
        <v>100</v>
      </c>
      <c r="I56" s="167">
        <f t="shared" si="6"/>
        <v>100</v>
      </c>
      <c r="J56" s="167">
        <f t="shared" si="6"/>
        <v>100</v>
      </c>
      <c r="K56" s="167">
        <f t="shared" si="6"/>
        <v>100</v>
      </c>
      <c r="L56" s="167">
        <f t="shared" si="6"/>
        <v>100</v>
      </c>
      <c r="M56" s="167">
        <f t="shared" si="6"/>
        <v>100.00000000000003</v>
      </c>
      <c r="N56" s="167">
        <f t="shared" si="6"/>
        <v>100.00000000000001</v>
      </c>
      <c r="O56" s="167">
        <f t="shared" si="6"/>
        <v>100</v>
      </c>
      <c r="P56" s="167">
        <f t="shared" si="6"/>
        <v>100.00000000000001</v>
      </c>
      <c r="Q56" s="167">
        <f t="shared" si="6"/>
        <v>100</v>
      </c>
      <c r="R56" s="167">
        <f t="shared" si="6"/>
        <v>99.999999999999986</v>
      </c>
      <c r="S56" s="167">
        <f t="shared" si="6"/>
        <v>99.999999999999986</v>
      </c>
      <c r="T56" s="167">
        <f t="shared" si="6"/>
        <v>100</v>
      </c>
      <c r="U56" s="167">
        <f t="shared" si="6"/>
        <v>100</v>
      </c>
      <c r="V56" s="167">
        <f t="shared" si="6"/>
        <v>99.999999999999986</v>
      </c>
      <c r="W56" s="167">
        <f t="shared" si="6"/>
        <v>100.00000000000003</v>
      </c>
      <c r="X56" s="167">
        <f t="shared" si="6"/>
        <v>100</v>
      </c>
      <c r="Y56" s="167">
        <f t="shared" si="6"/>
        <v>99.999999999999986</v>
      </c>
      <c r="Z56" s="167">
        <f t="shared" si="6"/>
        <v>99.999999999999986</v>
      </c>
      <c r="AA56" s="167">
        <f t="shared" si="6"/>
        <v>99.999999999999986</v>
      </c>
      <c r="AB56" s="167">
        <f t="shared" si="6"/>
        <v>100</v>
      </c>
      <c r="AC56" s="167">
        <f t="shared" si="6"/>
        <v>100</v>
      </c>
      <c r="AD56" s="167">
        <f t="shared" si="6"/>
        <v>100</v>
      </c>
      <c r="AE56" s="167">
        <f t="shared" si="6"/>
        <v>100</v>
      </c>
      <c r="AF56" s="167">
        <f t="shared" si="6"/>
        <v>100</v>
      </c>
      <c r="AG56" s="167">
        <f t="shared" si="6"/>
        <v>100</v>
      </c>
      <c r="AH56" s="167">
        <f t="shared" si="6"/>
        <v>99.999999999999986</v>
      </c>
      <c r="AI56" s="167">
        <f>SUM(AI46:AI55)</f>
        <v>100</v>
      </c>
      <c r="AJ56" s="167">
        <f>SUM(AJ46:AJ55)</f>
        <v>100</v>
      </c>
      <c r="AK56" s="167">
        <f t="shared" ref="AK56:AP56" si="7">SUM(AK46:AK55)</f>
        <v>100</v>
      </c>
      <c r="AL56" s="167">
        <f t="shared" si="7"/>
        <v>100</v>
      </c>
      <c r="AM56" s="167">
        <f t="shared" si="7"/>
        <v>100</v>
      </c>
      <c r="AN56" s="167">
        <f t="shared" si="7"/>
        <v>100</v>
      </c>
      <c r="AO56" s="167">
        <f t="shared" si="7"/>
        <v>100</v>
      </c>
      <c r="AP56" s="167">
        <f t="shared" si="7"/>
        <v>100</v>
      </c>
    </row>
    <row r="57" spans="1:42" ht="15.75" thickBot="1">
      <c r="A57" s="118"/>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H57" s="108"/>
      <c r="AI57" s="108"/>
    </row>
    <row r="58" spans="1:42" ht="15.75" thickTop="1">
      <c r="A58" s="109" t="s">
        <v>0</v>
      </c>
      <c r="B58" s="110">
        <v>1990</v>
      </c>
      <c r="C58" s="110">
        <v>1991</v>
      </c>
      <c r="D58" s="110">
        <v>1992</v>
      </c>
      <c r="E58" s="110">
        <v>1993</v>
      </c>
      <c r="F58" s="110">
        <v>1994</v>
      </c>
      <c r="G58" s="110">
        <v>1995</v>
      </c>
      <c r="H58" s="110">
        <v>1996</v>
      </c>
      <c r="I58" s="110">
        <v>1997</v>
      </c>
      <c r="J58" s="110">
        <v>1998</v>
      </c>
      <c r="K58" s="110">
        <v>1999</v>
      </c>
      <c r="L58" s="110">
        <v>2000</v>
      </c>
      <c r="M58" s="110">
        <v>2001</v>
      </c>
      <c r="N58" s="110">
        <v>2002</v>
      </c>
      <c r="O58" s="110">
        <v>2003</v>
      </c>
      <c r="P58" s="110">
        <v>2004</v>
      </c>
      <c r="Q58" s="110">
        <v>2005</v>
      </c>
      <c r="R58" s="110">
        <v>2006</v>
      </c>
      <c r="S58" s="110">
        <v>2007</v>
      </c>
      <c r="T58" s="110">
        <v>2008</v>
      </c>
      <c r="U58" s="110">
        <v>2009</v>
      </c>
      <c r="V58" s="110">
        <v>2010</v>
      </c>
      <c r="W58" s="110">
        <v>2011</v>
      </c>
      <c r="X58" s="110">
        <v>2012</v>
      </c>
      <c r="Y58" s="110">
        <v>2013</v>
      </c>
      <c r="Z58" s="110">
        <v>2014</v>
      </c>
      <c r="AA58" s="110">
        <v>2015</v>
      </c>
      <c r="AB58" s="110">
        <v>2016</v>
      </c>
      <c r="AC58" s="110">
        <v>2017</v>
      </c>
      <c r="AD58" s="110">
        <v>2018</v>
      </c>
      <c r="AE58" s="110">
        <v>2019</v>
      </c>
      <c r="AF58" s="168">
        <v>2020</v>
      </c>
      <c r="AG58" s="110">
        <v>2021</v>
      </c>
      <c r="AH58" s="110">
        <v>2022</v>
      </c>
      <c r="AI58" s="110">
        <v>2023</v>
      </c>
      <c r="AJ58" s="110">
        <v>2024</v>
      </c>
      <c r="AK58" s="110">
        <v>2025</v>
      </c>
      <c r="AL58" s="168">
        <v>2030</v>
      </c>
      <c r="AM58" s="110">
        <v>2035</v>
      </c>
      <c r="AN58" s="168">
        <v>2040</v>
      </c>
      <c r="AO58" s="110">
        <v>2045</v>
      </c>
      <c r="AP58" s="168">
        <v>2050</v>
      </c>
    </row>
    <row r="59" spans="1:42">
      <c r="A59" s="111" t="s">
        <v>326</v>
      </c>
      <c r="B59" s="113" t="s">
        <v>4</v>
      </c>
      <c r="C59" s="113" t="s">
        <v>4</v>
      </c>
      <c r="D59" s="113" t="s">
        <v>4</v>
      </c>
      <c r="E59" s="113" t="s">
        <v>4</v>
      </c>
      <c r="F59" s="113" t="s">
        <v>4</v>
      </c>
      <c r="G59" s="113" t="s">
        <v>4</v>
      </c>
      <c r="H59" s="113" t="s">
        <v>4</v>
      </c>
      <c r="I59" s="113" t="s">
        <v>4</v>
      </c>
      <c r="J59" s="113" t="s">
        <v>4</v>
      </c>
      <c r="K59" s="113" t="s">
        <v>4</v>
      </c>
      <c r="L59" s="113" t="s">
        <v>4</v>
      </c>
      <c r="M59" s="113" t="s">
        <v>4</v>
      </c>
      <c r="N59" s="113" t="s">
        <v>4</v>
      </c>
      <c r="O59" s="113" t="s">
        <v>4</v>
      </c>
      <c r="P59" s="113" t="s">
        <v>4</v>
      </c>
      <c r="Q59" s="113" t="s">
        <v>4</v>
      </c>
      <c r="R59" s="113" t="s">
        <v>4</v>
      </c>
      <c r="S59" s="113" t="s">
        <v>4</v>
      </c>
      <c r="T59" s="113" t="s">
        <v>4</v>
      </c>
      <c r="U59" s="113" t="s">
        <v>4</v>
      </c>
      <c r="V59" s="113" t="s">
        <v>4</v>
      </c>
      <c r="W59" s="113" t="s">
        <v>4</v>
      </c>
      <c r="X59" s="113" t="s">
        <v>4</v>
      </c>
      <c r="Y59" s="113" t="s">
        <v>4</v>
      </c>
      <c r="Z59" s="113" t="s">
        <v>4</v>
      </c>
      <c r="AA59" s="113" t="s">
        <v>4</v>
      </c>
      <c r="AB59" s="113" t="s">
        <v>4</v>
      </c>
      <c r="AC59" s="113" t="s">
        <v>4</v>
      </c>
      <c r="AD59" s="113" t="s">
        <v>4</v>
      </c>
      <c r="AE59" s="113" t="s">
        <v>4</v>
      </c>
      <c r="AF59" s="169" t="s">
        <v>4</v>
      </c>
      <c r="AG59" s="113" t="s">
        <v>4</v>
      </c>
      <c r="AH59" s="113" t="s">
        <v>4</v>
      </c>
      <c r="AI59" s="113" t="s">
        <v>4</v>
      </c>
      <c r="AJ59" s="113" t="s">
        <v>4</v>
      </c>
      <c r="AK59" s="113" t="s">
        <v>4</v>
      </c>
      <c r="AL59" s="113" t="s">
        <v>4</v>
      </c>
      <c r="AM59" s="113" t="s">
        <v>4</v>
      </c>
      <c r="AN59" s="113" t="s">
        <v>4</v>
      </c>
      <c r="AO59" s="113" t="s">
        <v>4</v>
      </c>
      <c r="AP59" s="113" t="s">
        <v>4</v>
      </c>
    </row>
    <row r="60" spans="1:42">
      <c r="A60" s="114" t="s">
        <v>428</v>
      </c>
      <c r="B60" s="121">
        <f>[3]MMS_TERT!B612</f>
        <v>0</v>
      </c>
      <c r="C60" s="121">
        <f>[3]MMS_TERT!C612</f>
        <v>0</v>
      </c>
      <c r="D60" s="121">
        <f>[3]MMS_TERT!D612</f>
        <v>0</v>
      </c>
      <c r="E60" s="121">
        <f>[3]MMS_TERT!E612</f>
        <v>0</v>
      </c>
      <c r="F60" s="121">
        <f>[3]MMS_TERT!F612</f>
        <v>0</v>
      </c>
      <c r="G60" s="121">
        <f>[3]MMS_TERT!G612</f>
        <v>0</v>
      </c>
      <c r="H60" s="121">
        <f>[3]MMS_TERT!H612</f>
        <v>0</v>
      </c>
      <c r="I60" s="121">
        <f>[3]MMS_TERT!I612</f>
        <v>0</v>
      </c>
      <c r="J60" s="121">
        <f>[3]MMS_TERT!J612</f>
        <v>0</v>
      </c>
      <c r="K60" s="121">
        <f>[3]MMS_TERT!K612</f>
        <v>0</v>
      </c>
      <c r="L60" s="121">
        <f>[3]MMS_TERT!L612</f>
        <v>0</v>
      </c>
      <c r="M60" s="121">
        <f>[3]MMS_TERT!M612</f>
        <v>0</v>
      </c>
      <c r="N60" s="121">
        <f>[3]MMS_TERT!N612</f>
        <v>0</v>
      </c>
      <c r="O60" s="121">
        <f>[3]MMS_TERT!O612</f>
        <v>0</v>
      </c>
      <c r="P60" s="121">
        <f>[3]MMS_TERT!P612</f>
        <v>0</v>
      </c>
      <c r="Q60" s="121">
        <f>[3]MMS_TERT!Q612</f>
        <v>0</v>
      </c>
      <c r="R60" s="121">
        <f>[3]MMS_TERT!R612</f>
        <v>0</v>
      </c>
      <c r="S60" s="121">
        <f>[3]MMS_TERT!S612</f>
        <v>0</v>
      </c>
      <c r="T60" s="121">
        <f>[3]MMS_TERT!T612</f>
        <v>0</v>
      </c>
      <c r="U60" s="121">
        <f>[3]MMS_TERT!U612</f>
        <v>0</v>
      </c>
      <c r="V60" s="121">
        <f>[3]MMS_TERT!V612</f>
        <v>0</v>
      </c>
      <c r="W60" s="121">
        <f>[3]MMS_TERT!W612</f>
        <v>0</v>
      </c>
      <c r="X60" s="121">
        <f>[3]MMS_TERT!X612</f>
        <v>0</v>
      </c>
      <c r="Y60" s="121">
        <f>[3]MMS_TERT!Y612</f>
        <v>0</v>
      </c>
      <c r="Z60" s="121">
        <f>[3]MMS_TERT!Z612</f>
        <v>0</v>
      </c>
      <c r="AA60" s="121">
        <f>[3]MMS_TERT!AA612</f>
        <v>0</v>
      </c>
      <c r="AB60" s="121">
        <f>[3]MMS_TERT!AB612</f>
        <v>0</v>
      </c>
      <c r="AC60" s="121">
        <f>[3]MMS_TERT!AC612</f>
        <v>0</v>
      </c>
      <c r="AD60" s="121">
        <f>[3]MMS_TERT!AD612</f>
        <v>0</v>
      </c>
      <c r="AE60" s="121">
        <f>[3]MMS_TERT!AE612</f>
        <v>0</v>
      </c>
      <c r="AF60" s="121">
        <f>[3]MMS_TERT!AF612</f>
        <v>0</v>
      </c>
      <c r="AG60" s="121">
        <f>[3]MMS_TERT!AG612</f>
        <v>0</v>
      </c>
      <c r="AH60" s="121">
        <f>[4]MMS_TERT!AH612</f>
        <v>0</v>
      </c>
      <c r="AI60" s="121">
        <f>[5]MMS_TERT!AI598</f>
        <v>0</v>
      </c>
      <c r="AJ60" s="121">
        <f>[6]MMS_TERT!AJ598</f>
        <v>0</v>
      </c>
      <c r="AK60" s="121">
        <f>[5]MMS_TERT!AK598</f>
        <v>0</v>
      </c>
      <c r="AL60" s="121">
        <f>[5]MMS_TERT!AL598</f>
        <v>0</v>
      </c>
      <c r="AM60" s="121">
        <f>[5]MMS_TERT!AM598</f>
        <v>0</v>
      </c>
      <c r="AN60" s="121">
        <f>[5]MMS_TERT!AN598</f>
        <v>0</v>
      </c>
      <c r="AO60" s="121">
        <f>[5]MMS_TERT!AO598</f>
        <v>0</v>
      </c>
      <c r="AP60" s="121">
        <f>[5]MMS_TERT!AP598</f>
        <v>0</v>
      </c>
    </row>
    <row r="61" spans="1:42">
      <c r="A61" s="114" t="s">
        <v>429</v>
      </c>
      <c r="B61" s="121">
        <f>[3]MMS_TERT!B613</f>
        <v>0</v>
      </c>
      <c r="C61" s="121">
        <f>[3]MMS_TERT!C613</f>
        <v>0</v>
      </c>
      <c r="D61" s="121">
        <f>[3]MMS_TERT!D613</f>
        <v>0</v>
      </c>
      <c r="E61" s="121">
        <f>[3]MMS_TERT!E613</f>
        <v>0</v>
      </c>
      <c r="F61" s="121">
        <f>[3]MMS_TERT!F613</f>
        <v>0</v>
      </c>
      <c r="G61" s="121">
        <f>[3]MMS_TERT!G613</f>
        <v>0</v>
      </c>
      <c r="H61" s="121">
        <f>[3]MMS_TERT!H613</f>
        <v>0</v>
      </c>
      <c r="I61" s="121">
        <f>[3]MMS_TERT!I613</f>
        <v>0</v>
      </c>
      <c r="J61" s="121">
        <f>[3]MMS_TERT!J613</f>
        <v>0</v>
      </c>
      <c r="K61" s="121">
        <f>[3]MMS_TERT!K613</f>
        <v>0</v>
      </c>
      <c r="L61" s="121">
        <f>[3]MMS_TERT!L613</f>
        <v>0</v>
      </c>
      <c r="M61" s="121">
        <f>[3]MMS_TERT!M613</f>
        <v>0</v>
      </c>
      <c r="N61" s="121">
        <f>[3]MMS_TERT!N613</f>
        <v>0</v>
      </c>
      <c r="O61" s="121">
        <f>[3]MMS_TERT!O613</f>
        <v>0</v>
      </c>
      <c r="P61" s="121">
        <f>[3]MMS_TERT!P613</f>
        <v>0</v>
      </c>
      <c r="Q61" s="121">
        <f>[3]MMS_TERT!Q613</f>
        <v>0</v>
      </c>
      <c r="R61" s="121">
        <f>[3]MMS_TERT!R613</f>
        <v>0</v>
      </c>
      <c r="S61" s="121">
        <f>[3]MMS_TERT!S613</f>
        <v>0</v>
      </c>
      <c r="T61" s="121">
        <f>[3]MMS_TERT!T613</f>
        <v>0</v>
      </c>
      <c r="U61" s="121">
        <f>[3]MMS_TERT!U613</f>
        <v>0</v>
      </c>
      <c r="V61" s="121">
        <f>[3]MMS_TERT!V613</f>
        <v>0</v>
      </c>
      <c r="W61" s="121">
        <f>[3]MMS_TERT!W613</f>
        <v>0</v>
      </c>
      <c r="X61" s="121">
        <f>[3]MMS_TERT!X613</f>
        <v>0</v>
      </c>
      <c r="Y61" s="121">
        <f>[3]MMS_TERT!Y613</f>
        <v>0</v>
      </c>
      <c r="Z61" s="121">
        <f>[3]MMS_TERT!Z613</f>
        <v>0</v>
      </c>
      <c r="AA61" s="121">
        <f>[3]MMS_TERT!AA613</f>
        <v>0</v>
      </c>
      <c r="AB61" s="121">
        <f>[3]MMS_TERT!AB613</f>
        <v>0</v>
      </c>
      <c r="AC61" s="121">
        <f>[3]MMS_TERT!AC613</f>
        <v>0</v>
      </c>
      <c r="AD61" s="121">
        <f>[3]MMS_TERT!AD613</f>
        <v>0</v>
      </c>
      <c r="AE61" s="121">
        <f>[3]MMS_TERT!AE613</f>
        <v>0</v>
      </c>
      <c r="AF61" s="121">
        <f>[3]MMS_TERT!AF613</f>
        <v>0</v>
      </c>
      <c r="AG61" s="121">
        <f>[3]MMS_TERT!AG613</f>
        <v>0</v>
      </c>
      <c r="AH61" s="121">
        <f>[4]MMS_TERT!AH613</f>
        <v>0</v>
      </c>
      <c r="AI61" s="121">
        <f>[5]MMS_TERT!AI599</f>
        <v>0</v>
      </c>
      <c r="AJ61" s="121">
        <f>[6]MMS_TERT!AJ599</f>
        <v>0</v>
      </c>
      <c r="AK61" s="121">
        <f>[5]MMS_TERT!AK599</f>
        <v>0</v>
      </c>
      <c r="AL61" s="121">
        <f>[5]MMS_TERT!AL599</f>
        <v>0</v>
      </c>
      <c r="AM61" s="121">
        <f>[5]MMS_TERT!AM599</f>
        <v>0</v>
      </c>
      <c r="AN61" s="121">
        <f>[5]MMS_TERT!AN599</f>
        <v>0</v>
      </c>
      <c r="AO61" s="121">
        <f>[5]MMS_TERT!AO599</f>
        <v>0</v>
      </c>
      <c r="AP61" s="121">
        <f>[5]MMS_TERT!AP599</f>
        <v>0</v>
      </c>
    </row>
    <row r="62" spans="1:42">
      <c r="A62" s="114" t="s">
        <v>430</v>
      </c>
      <c r="B62" s="121">
        <f>[3]MMS_TERT!B614</f>
        <v>0</v>
      </c>
      <c r="C62" s="121">
        <f>[3]MMS_TERT!C614</f>
        <v>0</v>
      </c>
      <c r="D62" s="121">
        <f>[3]MMS_TERT!D614</f>
        <v>0</v>
      </c>
      <c r="E62" s="121">
        <f>[3]MMS_TERT!E614</f>
        <v>0</v>
      </c>
      <c r="F62" s="121">
        <f>[3]MMS_TERT!F614</f>
        <v>0</v>
      </c>
      <c r="G62" s="121">
        <f>[3]MMS_TERT!G614</f>
        <v>0</v>
      </c>
      <c r="H62" s="121">
        <f>[3]MMS_TERT!H614</f>
        <v>0</v>
      </c>
      <c r="I62" s="121">
        <f>[3]MMS_TERT!I614</f>
        <v>0</v>
      </c>
      <c r="J62" s="121">
        <f>[3]MMS_TERT!J614</f>
        <v>0</v>
      </c>
      <c r="K62" s="121">
        <f>[3]MMS_TERT!K614</f>
        <v>0</v>
      </c>
      <c r="L62" s="121">
        <f>[3]MMS_TERT!L614</f>
        <v>0</v>
      </c>
      <c r="M62" s="121">
        <f>[3]MMS_TERT!M614</f>
        <v>0</v>
      </c>
      <c r="N62" s="121">
        <f>[3]MMS_TERT!N614</f>
        <v>0</v>
      </c>
      <c r="O62" s="121">
        <f>[3]MMS_TERT!O614</f>
        <v>0</v>
      </c>
      <c r="P62" s="121">
        <f>[3]MMS_TERT!P614</f>
        <v>0</v>
      </c>
      <c r="Q62" s="121">
        <f>[3]MMS_TERT!Q614</f>
        <v>0</v>
      </c>
      <c r="R62" s="121">
        <f>[3]MMS_TERT!R614</f>
        <v>0</v>
      </c>
      <c r="S62" s="121">
        <f>[3]MMS_TERT!S614</f>
        <v>0</v>
      </c>
      <c r="T62" s="121">
        <f>[3]MMS_TERT!T614</f>
        <v>0</v>
      </c>
      <c r="U62" s="121">
        <f>[3]MMS_TERT!U614</f>
        <v>0</v>
      </c>
      <c r="V62" s="121">
        <f>[3]MMS_TERT!V614</f>
        <v>0</v>
      </c>
      <c r="W62" s="121">
        <f>[3]MMS_TERT!W614</f>
        <v>0</v>
      </c>
      <c r="X62" s="121">
        <f>[3]MMS_TERT!X614</f>
        <v>0</v>
      </c>
      <c r="Y62" s="121">
        <f>[3]MMS_TERT!Y614</f>
        <v>0</v>
      </c>
      <c r="Z62" s="121">
        <f>[3]MMS_TERT!Z614</f>
        <v>0</v>
      </c>
      <c r="AA62" s="121">
        <f>[3]MMS_TERT!AA614</f>
        <v>0</v>
      </c>
      <c r="AB62" s="121">
        <f>[3]MMS_TERT!AB614</f>
        <v>0</v>
      </c>
      <c r="AC62" s="121">
        <f>[3]MMS_TERT!AC614</f>
        <v>0</v>
      </c>
      <c r="AD62" s="121">
        <f>[3]MMS_TERT!AD614</f>
        <v>0</v>
      </c>
      <c r="AE62" s="121">
        <f>[3]MMS_TERT!AE614</f>
        <v>0</v>
      </c>
      <c r="AF62" s="121">
        <f>[3]MMS_TERT!AF614</f>
        <v>0</v>
      </c>
      <c r="AG62" s="121">
        <f>[3]MMS_TERT!AG614</f>
        <v>0</v>
      </c>
      <c r="AH62" s="121">
        <f>[4]MMS_TERT!AH614</f>
        <v>0</v>
      </c>
      <c r="AI62" s="121">
        <f>[5]MMS_TERT!AI600</f>
        <v>0</v>
      </c>
      <c r="AJ62" s="121">
        <f>[6]MMS_TERT!AJ600</f>
        <v>0</v>
      </c>
      <c r="AK62" s="121">
        <f>[5]MMS_TERT!AK600</f>
        <v>0</v>
      </c>
      <c r="AL62" s="121">
        <f>[5]MMS_TERT!AL600</f>
        <v>0</v>
      </c>
      <c r="AM62" s="121">
        <f>[5]MMS_TERT!AM600</f>
        <v>0</v>
      </c>
      <c r="AN62" s="121">
        <f>[5]MMS_TERT!AN600</f>
        <v>0</v>
      </c>
      <c r="AO62" s="121">
        <f>[5]MMS_TERT!AO600</f>
        <v>0</v>
      </c>
      <c r="AP62" s="121">
        <f>[5]MMS_TERT!AP600</f>
        <v>0</v>
      </c>
    </row>
    <row r="63" spans="1:42">
      <c r="A63" s="114" t="s">
        <v>431</v>
      </c>
      <c r="B63" s="121">
        <f>[3]MMS_TERT!B615</f>
        <v>50</v>
      </c>
      <c r="C63" s="121">
        <f>[3]MMS_TERT!C615</f>
        <v>50</v>
      </c>
      <c r="D63" s="121">
        <f>[3]MMS_TERT!D615</f>
        <v>50</v>
      </c>
      <c r="E63" s="121">
        <f>[3]MMS_TERT!E615</f>
        <v>50</v>
      </c>
      <c r="F63" s="121">
        <f>[3]MMS_TERT!F615</f>
        <v>50</v>
      </c>
      <c r="G63" s="121">
        <f>[3]MMS_TERT!G615</f>
        <v>50</v>
      </c>
      <c r="H63" s="121">
        <f>[3]MMS_TERT!H615</f>
        <v>50</v>
      </c>
      <c r="I63" s="121">
        <f>[3]MMS_TERT!I615</f>
        <v>50</v>
      </c>
      <c r="J63" s="121">
        <f>[3]MMS_TERT!J615</f>
        <v>50</v>
      </c>
      <c r="K63" s="121">
        <f>[3]MMS_TERT!K615</f>
        <v>50</v>
      </c>
      <c r="L63" s="121">
        <f>[3]MMS_TERT!L615</f>
        <v>50</v>
      </c>
      <c r="M63" s="121">
        <f>[3]MMS_TERT!M615</f>
        <v>50</v>
      </c>
      <c r="N63" s="121">
        <f>[3]MMS_TERT!N615</f>
        <v>50</v>
      </c>
      <c r="O63" s="121">
        <f>[3]MMS_TERT!O615</f>
        <v>50</v>
      </c>
      <c r="P63" s="121">
        <f>[3]MMS_TERT!P615</f>
        <v>50</v>
      </c>
      <c r="Q63" s="121">
        <f>[3]MMS_TERT!Q615</f>
        <v>50</v>
      </c>
      <c r="R63" s="121">
        <f>[3]MMS_TERT!R615</f>
        <v>50</v>
      </c>
      <c r="S63" s="121">
        <f>[3]MMS_TERT!S615</f>
        <v>50</v>
      </c>
      <c r="T63" s="121">
        <f>[3]MMS_TERT!T615</f>
        <v>50</v>
      </c>
      <c r="U63" s="121">
        <f>[3]MMS_TERT!U615</f>
        <v>50</v>
      </c>
      <c r="V63" s="121">
        <f>[3]MMS_TERT!V615</f>
        <v>50</v>
      </c>
      <c r="W63" s="121">
        <f>[3]MMS_TERT!W615</f>
        <v>50</v>
      </c>
      <c r="X63" s="121">
        <f>[3]MMS_TERT!X615</f>
        <v>50</v>
      </c>
      <c r="Y63" s="121">
        <f>[3]MMS_TERT!Y615</f>
        <v>50</v>
      </c>
      <c r="Z63" s="121">
        <f>[3]MMS_TERT!Z615</f>
        <v>50</v>
      </c>
      <c r="AA63" s="121">
        <f>[3]MMS_TERT!AA615</f>
        <v>50</v>
      </c>
      <c r="AB63" s="121">
        <f>[3]MMS_TERT!AB615</f>
        <v>50</v>
      </c>
      <c r="AC63" s="121">
        <f>[3]MMS_TERT!AC615</f>
        <v>50</v>
      </c>
      <c r="AD63" s="121">
        <f>[3]MMS_TERT!AD615</f>
        <v>50</v>
      </c>
      <c r="AE63" s="121">
        <f>[3]MMS_TERT!AE615</f>
        <v>50</v>
      </c>
      <c r="AF63" s="121">
        <f>[3]MMS_TERT!AF615</f>
        <v>50</v>
      </c>
      <c r="AG63" s="121">
        <f>[3]MMS_TERT!AG615</f>
        <v>50</v>
      </c>
      <c r="AH63" s="121">
        <f>[4]MMS_TERT!AH615</f>
        <v>50</v>
      </c>
      <c r="AI63" s="121">
        <f>[5]MMS_TERT!AI601</f>
        <v>50</v>
      </c>
      <c r="AJ63" s="121">
        <f>[6]MMS_TERT!AJ601</f>
        <v>50</v>
      </c>
      <c r="AK63" s="121">
        <f>[5]MMS_TERT!AK601</f>
        <v>50</v>
      </c>
      <c r="AL63" s="121">
        <f>[5]MMS_TERT!AL601</f>
        <v>50</v>
      </c>
      <c r="AM63" s="121">
        <f>[5]MMS_TERT!AM601</f>
        <v>50</v>
      </c>
      <c r="AN63" s="121">
        <f>[5]MMS_TERT!AN601</f>
        <v>50</v>
      </c>
      <c r="AO63" s="121">
        <f>[5]MMS_TERT!AO601</f>
        <v>50</v>
      </c>
      <c r="AP63" s="121">
        <f>[5]MMS_TERT!AP601</f>
        <v>50</v>
      </c>
    </row>
    <row r="64" spans="1:42">
      <c r="A64" s="114" t="s">
        <v>432</v>
      </c>
      <c r="B64" s="121">
        <f>[3]MMS_TERT!B616</f>
        <v>50</v>
      </c>
      <c r="C64" s="121">
        <f>[3]MMS_TERT!C616</f>
        <v>50</v>
      </c>
      <c r="D64" s="121">
        <f>[3]MMS_TERT!D616</f>
        <v>50</v>
      </c>
      <c r="E64" s="121">
        <f>[3]MMS_TERT!E616</f>
        <v>50</v>
      </c>
      <c r="F64" s="121">
        <f>[3]MMS_TERT!F616</f>
        <v>50</v>
      </c>
      <c r="G64" s="121">
        <f>[3]MMS_TERT!G616</f>
        <v>50</v>
      </c>
      <c r="H64" s="121">
        <f>[3]MMS_TERT!H616</f>
        <v>50</v>
      </c>
      <c r="I64" s="121">
        <f>[3]MMS_TERT!I616</f>
        <v>50</v>
      </c>
      <c r="J64" s="121">
        <f>[3]MMS_TERT!J616</f>
        <v>50</v>
      </c>
      <c r="K64" s="121">
        <f>[3]MMS_TERT!K616</f>
        <v>50</v>
      </c>
      <c r="L64" s="121">
        <f>[3]MMS_TERT!L616</f>
        <v>50</v>
      </c>
      <c r="M64" s="121">
        <f>[3]MMS_TERT!M616</f>
        <v>50</v>
      </c>
      <c r="N64" s="121">
        <f>[3]MMS_TERT!N616</f>
        <v>50</v>
      </c>
      <c r="O64" s="121">
        <f>[3]MMS_TERT!O616</f>
        <v>50</v>
      </c>
      <c r="P64" s="121">
        <f>[3]MMS_TERT!P616</f>
        <v>50</v>
      </c>
      <c r="Q64" s="121">
        <f>[3]MMS_TERT!Q616</f>
        <v>50</v>
      </c>
      <c r="R64" s="121">
        <f>[3]MMS_TERT!R616</f>
        <v>50</v>
      </c>
      <c r="S64" s="121">
        <f>[3]MMS_TERT!S616</f>
        <v>50</v>
      </c>
      <c r="T64" s="121">
        <f>[3]MMS_TERT!T616</f>
        <v>50</v>
      </c>
      <c r="U64" s="121">
        <f>[3]MMS_TERT!U616</f>
        <v>50</v>
      </c>
      <c r="V64" s="121">
        <f>[3]MMS_TERT!V616</f>
        <v>50</v>
      </c>
      <c r="W64" s="121">
        <f>[3]MMS_TERT!W616</f>
        <v>50</v>
      </c>
      <c r="X64" s="121">
        <f>[3]MMS_TERT!X616</f>
        <v>50</v>
      </c>
      <c r="Y64" s="121">
        <f>[3]MMS_TERT!Y616</f>
        <v>50</v>
      </c>
      <c r="Z64" s="121">
        <f>[3]MMS_TERT!Z616</f>
        <v>50</v>
      </c>
      <c r="AA64" s="121">
        <f>[3]MMS_TERT!AA616</f>
        <v>50</v>
      </c>
      <c r="AB64" s="121">
        <f>[3]MMS_TERT!AB616</f>
        <v>50</v>
      </c>
      <c r="AC64" s="121">
        <f>[3]MMS_TERT!AC616</f>
        <v>50</v>
      </c>
      <c r="AD64" s="121">
        <f>[3]MMS_TERT!AD616</f>
        <v>50</v>
      </c>
      <c r="AE64" s="121">
        <f>[3]MMS_TERT!AE616</f>
        <v>50</v>
      </c>
      <c r="AF64" s="121">
        <f>[3]MMS_TERT!AF616</f>
        <v>50</v>
      </c>
      <c r="AG64" s="121">
        <f>[3]MMS_TERT!AG616</f>
        <v>50</v>
      </c>
      <c r="AH64" s="121">
        <f>[4]MMS_TERT!AH616</f>
        <v>50</v>
      </c>
      <c r="AI64" s="121">
        <f>[5]MMS_TERT!AI602</f>
        <v>50</v>
      </c>
      <c r="AJ64" s="121">
        <f>[6]MMS_TERT!AJ602</f>
        <v>50</v>
      </c>
      <c r="AK64" s="121">
        <f>[5]MMS_TERT!AK602</f>
        <v>50</v>
      </c>
      <c r="AL64" s="121">
        <f>[5]MMS_TERT!AL602</f>
        <v>50</v>
      </c>
      <c r="AM64" s="121">
        <f>[5]MMS_TERT!AM602</f>
        <v>50</v>
      </c>
      <c r="AN64" s="121">
        <f>[5]MMS_TERT!AN602</f>
        <v>50</v>
      </c>
      <c r="AO64" s="121">
        <f>[5]MMS_TERT!AO602</f>
        <v>50</v>
      </c>
      <c r="AP64" s="121">
        <f>[5]MMS_TERT!AP602</f>
        <v>50</v>
      </c>
    </row>
    <row r="65" spans="1:42">
      <c r="A65" s="114" t="s">
        <v>433</v>
      </c>
      <c r="B65" s="121">
        <f>[3]MMS_TERT!B617</f>
        <v>0</v>
      </c>
      <c r="C65" s="121">
        <f>[3]MMS_TERT!C617</f>
        <v>0</v>
      </c>
      <c r="D65" s="121">
        <f>[3]MMS_TERT!D617</f>
        <v>0</v>
      </c>
      <c r="E65" s="121">
        <f>[3]MMS_TERT!E617</f>
        <v>0</v>
      </c>
      <c r="F65" s="121">
        <f>[3]MMS_TERT!F617</f>
        <v>0</v>
      </c>
      <c r="G65" s="121">
        <f>[3]MMS_TERT!G617</f>
        <v>0</v>
      </c>
      <c r="H65" s="121">
        <f>[3]MMS_TERT!H617</f>
        <v>0</v>
      </c>
      <c r="I65" s="121">
        <f>[3]MMS_TERT!I617</f>
        <v>0</v>
      </c>
      <c r="J65" s="121">
        <f>[3]MMS_TERT!J617</f>
        <v>0</v>
      </c>
      <c r="K65" s="121">
        <f>[3]MMS_TERT!K617</f>
        <v>0</v>
      </c>
      <c r="L65" s="121">
        <f>[3]MMS_TERT!L617</f>
        <v>0</v>
      </c>
      <c r="M65" s="121">
        <f>[3]MMS_TERT!M617</f>
        <v>0</v>
      </c>
      <c r="N65" s="121">
        <f>[3]MMS_TERT!N617</f>
        <v>0</v>
      </c>
      <c r="O65" s="121">
        <f>[3]MMS_TERT!O617</f>
        <v>0</v>
      </c>
      <c r="P65" s="121">
        <f>[3]MMS_TERT!P617</f>
        <v>0</v>
      </c>
      <c r="Q65" s="121">
        <f>[3]MMS_TERT!Q617</f>
        <v>0</v>
      </c>
      <c r="R65" s="121">
        <f>[3]MMS_TERT!R617</f>
        <v>0</v>
      </c>
      <c r="S65" s="121">
        <f>[3]MMS_TERT!S617</f>
        <v>0</v>
      </c>
      <c r="T65" s="121">
        <f>[3]MMS_TERT!T617</f>
        <v>0</v>
      </c>
      <c r="U65" s="121">
        <f>[3]MMS_TERT!U617</f>
        <v>0</v>
      </c>
      <c r="V65" s="121">
        <f>[3]MMS_TERT!V617</f>
        <v>0</v>
      </c>
      <c r="W65" s="121">
        <f>[3]MMS_TERT!W617</f>
        <v>0</v>
      </c>
      <c r="X65" s="121">
        <f>[3]MMS_TERT!X617</f>
        <v>0</v>
      </c>
      <c r="Y65" s="121">
        <f>[3]MMS_TERT!Y617</f>
        <v>0</v>
      </c>
      <c r="Z65" s="121">
        <f>[3]MMS_TERT!Z617</f>
        <v>0</v>
      </c>
      <c r="AA65" s="121">
        <f>[3]MMS_TERT!AA617</f>
        <v>0</v>
      </c>
      <c r="AB65" s="121">
        <f>[3]MMS_TERT!AB617</f>
        <v>0</v>
      </c>
      <c r="AC65" s="121">
        <f>[3]MMS_TERT!AC617</f>
        <v>0</v>
      </c>
      <c r="AD65" s="121">
        <f>[3]MMS_TERT!AD617</f>
        <v>0</v>
      </c>
      <c r="AE65" s="121">
        <f>[3]MMS_TERT!AE617</f>
        <v>0</v>
      </c>
      <c r="AF65" s="121">
        <f>[3]MMS_TERT!AF617</f>
        <v>0</v>
      </c>
      <c r="AG65" s="121">
        <f>[3]MMS_TERT!AG617</f>
        <v>0</v>
      </c>
      <c r="AH65" s="121">
        <f>[4]MMS_TERT!AH617</f>
        <v>0</v>
      </c>
      <c r="AI65" s="121">
        <f>[5]MMS_TERT!AI603</f>
        <v>0</v>
      </c>
      <c r="AJ65" s="121">
        <f>[6]MMS_TERT!AJ603</f>
        <v>0</v>
      </c>
      <c r="AK65" s="121">
        <f>[5]MMS_TERT!AK603</f>
        <v>0</v>
      </c>
      <c r="AL65" s="121">
        <f>[5]MMS_TERT!AL603</f>
        <v>0</v>
      </c>
      <c r="AM65" s="121">
        <f>[5]MMS_TERT!AM603</f>
        <v>0</v>
      </c>
      <c r="AN65" s="121">
        <f>[5]MMS_TERT!AN603</f>
        <v>0</v>
      </c>
      <c r="AO65" s="121">
        <f>[5]MMS_TERT!AO603</f>
        <v>0</v>
      </c>
      <c r="AP65" s="121">
        <f>[5]MMS_TERT!AP603</f>
        <v>0</v>
      </c>
    </row>
    <row r="66" spans="1:42">
      <c r="A66" s="114" t="s">
        <v>434</v>
      </c>
      <c r="B66" s="121">
        <f>[3]MMS_TERT!B618</f>
        <v>0</v>
      </c>
      <c r="C66" s="121">
        <f>[3]MMS_TERT!C618</f>
        <v>0</v>
      </c>
      <c r="D66" s="121">
        <f>[3]MMS_TERT!D618</f>
        <v>0</v>
      </c>
      <c r="E66" s="121">
        <f>[3]MMS_TERT!E618</f>
        <v>0</v>
      </c>
      <c r="F66" s="121">
        <f>[3]MMS_TERT!F618</f>
        <v>0</v>
      </c>
      <c r="G66" s="121">
        <f>[3]MMS_TERT!G618</f>
        <v>0</v>
      </c>
      <c r="H66" s="121">
        <f>[3]MMS_TERT!H618</f>
        <v>0</v>
      </c>
      <c r="I66" s="121">
        <f>[3]MMS_TERT!I618</f>
        <v>0</v>
      </c>
      <c r="J66" s="121">
        <f>[3]MMS_TERT!J618</f>
        <v>0</v>
      </c>
      <c r="K66" s="121">
        <f>[3]MMS_TERT!K618</f>
        <v>0</v>
      </c>
      <c r="L66" s="121">
        <f>[3]MMS_TERT!L618</f>
        <v>0</v>
      </c>
      <c r="M66" s="121">
        <f>[3]MMS_TERT!M618</f>
        <v>0</v>
      </c>
      <c r="N66" s="121">
        <f>[3]MMS_TERT!N618</f>
        <v>0</v>
      </c>
      <c r="O66" s="121">
        <f>[3]MMS_TERT!O618</f>
        <v>0</v>
      </c>
      <c r="P66" s="121">
        <f>[3]MMS_TERT!P618</f>
        <v>0</v>
      </c>
      <c r="Q66" s="121">
        <f>[3]MMS_TERT!Q618</f>
        <v>0</v>
      </c>
      <c r="R66" s="121">
        <f>[3]MMS_TERT!R618</f>
        <v>0</v>
      </c>
      <c r="S66" s="121">
        <f>[3]MMS_TERT!S618</f>
        <v>0</v>
      </c>
      <c r="T66" s="121">
        <f>[3]MMS_TERT!T618</f>
        <v>0</v>
      </c>
      <c r="U66" s="121">
        <f>[3]MMS_TERT!U618</f>
        <v>0</v>
      </c>
      <c r="V66" s="121">
        <f>[3]MMS_TERT!V618</f>
        <v>0</v>
      </c>
      <c r="W66" s="121">
        <f>[3]MMS_TERT!W618</f>
        <v>0</v>
      </c>
      <c r="X66" s="121">
        <f>[3]MMS_TERT!X618</f>
        <v>0</v>
      </c>
      <c r="Y66" s="121">
        <f>[3]MMS_TERT!Y618</f>
        <v>0</v>
      </c>
      <c r="Z66" s="121">
        <f>[3]MMS_TERT!Z618</f>
        <v>0</v>
      </c>
      <c r="AA66" s="121">
        <f>[3]MMS_TERT!AA618</f>
        <v>0</v>
      </c>
      <c r="AB66" s="121">
        <f>[3]MMS_TERT!AB618</f>
        <v>0</v>
      </c>
      <c r="AC66" s="121">
        <f>[3]MMS_TERT!AC618</f>
        <v>0</v>
      </c>
      <c r="AD66" s="121">
        <f>[3]MMS_TERT!AD618</f>
        <v>0</v>
      </c>
      <c r="AE66" s="121">
        <f>[3]MMS_TERT!AE618</f>
        <v>0</v>
      </c>
      <c r="AF66" s="121">
        <f>[3]MMS_TERT!AF618</f>
        <v>0</v>
      </c>
      <c r="AG66" s="121">
        <f>[3]MMS_TERT!AG618</f>
        <v>0</v>
      </c>
      <c r="AH66" s="121">
        <f>[4]MMS_TERT!AH618</f>
        <v>0</v>
      </c>
      <c r="AI66" s="121">
        <f>[5]MMS_TERT!AI604</f>
        <v>0</v>
      </c>
      <c r="AJ66" s="121">
        <f>[6]MMS_TERT!AJ604</f>
        <v>0</v>
      </c>
      <c r="AK66" s="121">
        <f>[5]MMS_TERT!AK604</f>
        <v>0</v>
      </c>
      <c r="AL66" s="121">
        <f>[5]MMS_TERT!AL604</f>
        <v>0</v>
      </c>
      <c r="AM66" s="121">
        <f>[5]MMS_TERT!AM604</f>
        <v>0</v>
      </c>
      <c r="AN66" s="121">
        <f>[5]MMS_TERT!AN604</f>
        <v>0</v>
      </c>
      <c r="AO66" s="121">
        <f>[5]MMS_TERT!AO604</f>
        <v>0</v>
      </c>
      <c r="AP66" s="121">
        <f>[5]MMS_TERT!AP604</f>
        <v>0</v>
      </c>
    </row>
    <row r="67" spans="1:42">
      <c r="A67" s="114" t="s">
        <v>435</v>
      </c>
      <c r="B67" s="121">
        <f>[3]MMS_TERT!B619</f>
        <v>0</v>
      </c>
      <c r="C67" s="121">
        <f>[3]MMS_TERT!C619</f>
        <v>0</v>
      </c>
      <c r="D67" s="121">
        <f>[3]MMS_TERT!D619</f>
        <v>0</v>
      </c>
      <c r="E67" s="121">
        <f>[3]MMS_TERT!E619</f>
        <v>0</v>
      </c>
      <c r="F67" s="121">
        <f>[3]MMS_TERT!F619</f>
        <v>0</v>
      </c>
      <c r="G67" s="121">
        <f>[3]MMS_TERT!G619</f>
        <v>0</v>
      </c>
      <c r="H67" s="121">
        <f>[3]MMS_TERT!H619</f>
        <v>0</v>
      </c>
      <c r="I67" s="121">
        <f>[3]MMS_TERT!I619</f>
        <v>0</v>
      </c>
      <c r="J67" s="121">
        <f>[3]MMS_TERT!J619</f>
        <v>0</v>
      </c>
      <c r="K67" s="121">
        <f>[3]MMS_TERT!K619</f>
        <v>0</v>
      </c>
      <c r="L67" s="121">
        <f>[3]MMS_TERT!L619</f>
        <v>0</v>
      </c>
      <c r="M67" s="121">
        <f>[3]MMS_TERT!M619</f>
        <v>0</v>
      </c>
      <c r="N67" s="121">
        <f>[3]MMS_TERT!N619</f>
        <v>0</v>
      </c>
      <c r="O67" s="121">
        <f>[3]MMS_TERT!O619</f>
        <v>0</v>
      </c>
      <c r="P67" s="121">
        <f>[3]MMS_TERT!P619</f>
        <v>0</v>
      </c>
      <c r="Q67" s="121">
        <f>[3]MMS_TERT!Q619</f>
        <v>0</v>
      </c>
      <c r="R67" s="121">
        <f>[3]MMS_TERT!R619</f>
        <v>0</v>
      </c>
      <c r="S67" s="121">
        <f>[3]MMS_TERT!S619</f>
        <v>0</v>
      </c>
      <c r="T67" s="121">
        <f>[3]MMS_TERT!T619</f>
        <v>0</v>
      </c>
      <c r="U67" s="121">
        <f>[3]MMS_TERT!U619</f>
        <v>0</v>
      </c>
      <c r="V67" s="121">
        <f>[3]MMS_TERT!V619</f>
        <v>0</v>
      </c>
      <c r="W67" s="121">
        <f>[3]MMS_TERT!W619</f>
        <v>0</v>
      </c>
      <c r="X67" s="121">
        <f>[3]MMS_TERT!X619</f>
        <v>0</v>
      </c>
      <c r="Y67" s="121">
        <f>[3]MMS_TERT!Y619</f>
        <v>0</v>
      </c>
      <c r="Z67" s="121">
        <f>[3]MMS_TERT!Z619</f>
        <v>0</v>
      </c>
      <c r="AA67" s="121">
        <f>[3]MMS_TERT!AA619</f>
        <v>0</v>
      </c>
      <c r="AB67" s="121">
        <f>[3]MMS_TERT!AB619</f>
        <v>0</v>
      </c>
      <c r="AC67" s="121">
        <f>[3]MMS_TERT!AC619</f>
        <v>0</v>
      </c>
      <c r="AD67" s="121">
        <f>[3]MMS_TERT!AD619</f>
        <v>0</v>
      </c>
      <c r="AE67" s="121">
        <f>[3]MMS_TERT!AE619</f>
        <v>0</v>
      </c>
      <c r="AF67" s="121">
        <f>[3]MMS_TERT!AF619</f>
        <v>0</v>
      </c>
      <c r="AG67" s="121">
        <f>[3]MMS_TERT!AG619</f>
        <v>0</v>
      </c>
      <c r="AH67" s="121">
        <f>[4]MMS_TERT!AH619</f>
        <v>0</v>
      </c>
      <c r="AI67" s="121">
        <f>[5]MMS_TERT!AI605</f>
        <v>0</v>
      </c>
      <c r="AJ67" s="121">
        <f>[6]MMS_TERT!AJ605</f>
        <v>0</v>
      </c>
      <c r="AK67" s="121">
        <f>[5]MMS_TERT!AK605</f>
        <v>0</v>
      </c>
      <c r="AL67" s="121">
        <f>[5]MMS_TERT!AL605</f>
        <v>0</v>
      </c>
      <c r="AM67" s="121">
        <f>[5]MMS_TERT!AM605</f>
        <v>0</v>
      </c>
      <c r="AN67" s="121">
        <f>[5]MMS_TERT!AN605</f>
        <v>0</v>
      </c>
      <c r="AO67" s="121">
        <f>[5]MMS_TERT!AO605</f>
        <v>0</v>
      </c>
      <c r="AP67" s="121">
        <f>[5]MMS_TERT!AP605</f>
        <v>0</v>
      </c>
    </row>
    <row r="68" spans="1:42">
      <c r="A68" s="114" t="s">
        <v>436</v>
      </c>
      <c r="B68" s="121">
        <f>[3]MMS_TERT!B620</f>
        <v>0</v>
      </c>
      <c r="C68" s="121">
        <f>[3]MMS_TERT!C620</f>
        <v>0</v>
      </c>
      <c r="D68" s="121">
        <f>[3]MMS_TERT!D620</f>
        <v>0</v>
      </c>
      <c r="E68" s="121">
        <f>[3]MMS_TERT!E620</f>
        <v>0</v>
      </c>
      <c r="F68" s="121">
        <f>[3]MMS_TERT!F620</f>
        <v>0</v>
      </c>
      <c r="G68" s="121">
        <f>[3]MMS_TERT!G620</f>
        <v>0</v>
      </c>
      <c r="H68" s="121">
        <f>[3]MMS_TERT!H620</f>
        <v>0</v>
      </c>
      <c r="I68" s="121">
        <f>[3]MMS_TERT!I620</f>
        <v>0</v>
      </c>
      <c r="J68" s="121">
        <f>[3]MMS_TERT!J620</f>
        <v>0</v>
      </c>
      <c r="K68" s="121">
        <f>[3]MMS_TERT!K620</f>
        <v>0</v>
      </c>
      <c r="L68" s="121">
        <f>[3]MMS_TERT!L620</f>
        <v>0</v>
      </c>
      <c r="M68" s="121">
        <f>[3]MMS_TERT!M620</f>
        <v>0</v>
      </c>
      <c r="N68" s="121">
        <f>[3]MMS_TERT!N620</f>
        <v>0</v>
      </c>
      <c r="O68" s="121">
        <f>[3]MMS_TERT!O620</f>
        <v>0</v>
      </c>
      <c r="P68" s="121">
        <f>[3]MMS_TERT!P620</f>
        <v>0</v>
      </c>
      <c r="Q68" s="121">
        <f>[3]MMS_TERT!Q620</f>
        <v>0</v>
      </c>
      <c r="R68" s="121">
        <f>[3]MMS_TERT!R620</f>
        <v>0</v>
      </c>
      <c r="S68" s="121">
        <f>[3]MMS_TERT!S620</f>
        <v>0</v>
      </c>
      <c r="T68" s="121">
        <f>[3]MMS_TERT!T620</f>
        <v>0</v>
      </c>
      <c r="U68" s="121">
        <f>[3]MMS_TERT!U620</f>
        <v>0</v>
      </c>
      <c r="V68" s="121">
        <f>[3]MMS_TERT!V620</f>
        <v>0</v>
      </c>
      <c r="W68" s="121">
        <f>[3]MMS_TERT!W620</f>
        <v>0</v>
      </c>
      <c r="X68" s="121">
        <f>[3]MMS_TERT!X620</f>
        <v>0</v>
      </c>
      <c r="Y68" s="121">
        <f>[3]MMS_TERT!Y620</f>
        <v>0</v>
      </c>
      <c r="Z68" s="121">
        <f>[3]MMS_TERT!Z620</f>
        <v>0</v>
      </c>
      <c r="AA68" s="121">
        <f>[3]MMS_TERT!AA620</f>
        <v>0</v>
      </c>
      <c r="AB68" s="121">
        <f>[3]MMS_TERT!AB620</f>
        <v>0</v>
      </c>
      <c r="AC68" s="121">
        <f>[3]MMS_TERT!AC620</f>
        <v>0</v>
      </c>
      <c r="AD68" s="121">
        <f>[3]MMS_TERT!AD620</f>
        <v>0</v>
      </c>
      <c r="AE68" s="121">
        <f>[3]MMS_TERT!AE620</f>
        <v>0</v>
      </c>
      <c r="AF68" s="121">
        <f>[3]MMS_TERT!AF620</f>
        <v>0</v>
      </c>
      <c r="AG68" s="121">
        <f>[3]MMS_TERT!AG620</f>
        <v>0</v>
      </c>
      <c r="AH68" s="121">
        <f>[4]MMS_TERT!AH620</f>
        <v>0</v>
      </c>
      <c r="AI68" s="121">
        <f>[5]MMS_TERT!AI606</f>
        <v>0</v>
      </c>
      <c r="AJ68" s="121">
        <f>[6]MMS_TERT!AJ606</f>
        <v>0</v>
      </c>
      <c r="AK68" s="121">
        <f>[5]MMS_TERT!AK606</f>
        <v>0</v>
      </c>
      <c r="AL68" s="121">
        <f>[5]MMS_TERT!AL606</f>
        <v>0</v>
      </c>
      <c r="AM68" s="121">
        <f>[5]MMS_TERT!AM606</f>
        <v>0</v>
      </c>
      <c r="AN68" s="121">
        <f>[5]MMS_TERT!AN606</f>
        <v>0</v>
      </c>
      <c r="AO68" s="121">
        <f>[5]MMS_TERT!AO606</f>
        <v>0</v>
      </c>
      <c r="AP68" s="121">
        <f>[5]MMS_TERT!AP606</f>
        <v>0</v>
      </c>
    </row>
    <row r="69" spans="1:42" ht="15.75" thickBot="1">
      <c r="A69" s="116" t="s">
        <v>437</v>
      </c>
      <c r="B69" s="117">
        <f>[3]MMS_TERT!B621</f>
        <v>0</v>
      </c>
      <c r="C69" s="117">
        <f>[3]MMS_TERT!C621</f>
        <v>0</v>
      </c>
      <c r="D69" s="117">
        <f>[3]MMS_TERT!D621</f>
        <v>0</v>
      </c>
      <c r="E69" s="117">
        <f>[3]MMS_TERT!E621</f>
        <v>0</v>
      </c>
      <c r="F69" s="117">
        <f>[3]MMS_TERT!F621</f>
        <v>0</v>
      </c>
      <c r="G69" s="117">
        <f>[3]MMS_TERT!G621</f>
        <v>0</v>
      </c>
      <c r="H69" s="117">
        <f>[3]MMS_TERT!H621</f>
        <v>0</v>
      </c>
      <c r="I69" s="117">
        <f>[3]MMS_TERT!I621</f>
        <v>0</v>
      </c>
      <c r="J69" s="117">
        <f>[3]MMS_TERT!J621</f>
        <v>0</v>
      </c>
      <c r="K69" s="117">
        <f>[3]MMS_TERT!K621</f>
        <v>0</v>
      </c>
      <c r="L69" s="117">
        <f>[3]MMS_TERT!L621</f>
        <v>0</v>
      </c>
      <c r="M69" s="117">
        <f>[3]MMS_TERT!M621</f>
        <v>0</v>
      </c>
      <c r="N69" s="117">
        <f>[3]MMS_TERT!N621</f>
        <v>0</v>
      </c>
      <c r="O69" s="117">
        <f>[3]MMS_TERT!O621</f>
        <v>0</v>
      </c>
      <c r="P69" s="117">
        <f>[3]MMS_TERT!P621</f>
        <v>0</v>
      </c>
      <c r="Q69" s="117">
        <f>[3]MMS_TERT!Q621</f>
        <v>0</v>
      </c>
      <c r="R69" s="117">
        <f>[3]MMS_TERT!R621</f>
        <v>0</v>
      </c>
      <c r="S69" s="117">
        <f>[3]MMS_TERT!S621</f>
        <v>0</v>
      </c>
      <c r="T69" s="117">
        <f>[3]MMS_TERT!T621</f>
        <v>0</v>
      </c>
      <c r="U69" s="117">
        <f>[3]MMS_TERT!U621</f>
        <v>0</v>
      </c>
      <c r="V69" s="117">
        <f>[3]MMS_TERT!V621</f>
        <v>0</v>
      </c>
      <c r="W69" s="117">
        <f>[3]MMS_TERT!W621</f>
        <v>0</v>
      </c>
      <c r="X69" s="117">
        <f>[3]MMS_TERT!X621</f>
        <v>0</v>
      </c>
      <c r="Y69" s="117">
        <f>[3]MMS_TERT!Y621</f>
        <v>0</v>
      </c>
      <c r="Z69" s="117">
        <f>[3]MMS_TERT!Z621</f>
        <v>0</v>
      </c>
      <c r="AA69" s="117">
        <f>[3]MMS_TERT!AA621</f>
        <v>0</v>
      </c>
      <c r="AB69" s="117">
        <f>[3]MMS_TERT!AB621</f>
        <v>0</v>
      </c>
      <c r="AC69" s="117">
        <f>[3]MMS_TERT!AC621</f>
        <v>0</v>
      </c>
      <c r="AD69" s="117">
        <f>[3]MMS_TERT!AD621</f>
        <v>0</v>
      </c>
      <c r="AE69" s="117">
        <f>[3]MMS_TERT!AE621</f>
        <v>0</v>
      </c>
      <c r="AF69" s="117">
        <f>[3]MMS_TERT!AF621</f>
        <v>0</v>
      </c>
      <c r="AG69" s="117">
        <f>[3]MMS_TERT!AG621</f>
        <v>0</v>
      </c>
      <c r="AH69" s="117">
        <f>[4]MMS_TERT!AH621</f>
        <v>0</v>
      </c>
      <c r="AI69" s="117">
        <f>[5]MMS_TERT!AI607</f>
        <v>0</v>
      </c>
      <c r="AJ69" s="117">
        <f>[6]MMS_TERT!AJ607</f>
        <v>0</v>
      </c>
      <c r="AK69" s="117">
        <f>[5]MMS_TERT!AK607</f>
        <v>0</v>
      </c>
      <c r="AL69" s="117">
        <f>[5]MMS_TERT!AL607</f>
        <v>0</v>
      </c>
      <c r="AM69" s="117">
        <f>[5]MMS_TERT!AM607</f>
        <v>0</v>
      </c>
      <c r="AN69" s="117">
        <f>[5]MMS_TERT!AN607</f>
        <v>0</v>
      </c>
      <c r="AO69" s="117">
        <f>[5]MMS_TERT!AO607</f>
        <v>0</v>
      </c>
      <c r="AP69" s="117">
        <f>[5]MMS_TERT!AP607</f>
        <v>0</v>
      </c>
    </row>
    <row r="70" spans="1:42" ht="15.75" thickTop="1">
      <c r="A70" s="166" t="s">
        <v>438</v>
      </c>
      <c r="B70" s="167">
        <f>SUM(B60:B69)</f>
        <v>100</v>
      </c>
      <c r="C70" s="167">
        <f t="shared" ref="C70:AH70" si="8">SUM(C60:C69)</f>
        <v>100</v>
      </c>
      <c r="D70" s="167">
        <f t="shared" si="8"/>
        <v>100</v>
      </c>
      <c r="E70" s="167">
        <f t="shared" si="8"/>
        <v>100</v>
      </c>
      <c r="F70" s="167">
        <f t="shared" si="8"/>
        <v>100</v>
      </c>
      <c r="G70" s="167">
        <f t="shared" si="8"/>
        <v>100</v>
      </c>
      <c r="H70" s="167">
        <f t="shared" si="8"/>
        <v>100</v>
      </c>
      <c r="I70" s="167">
        <f t="shared" si="8"/>
        <v>100</v>
      </c>
      <c r="J70" s="167">
        <f t="shared" si="8"/>
        <v>100</v>
      </c>
      <c r="K70" s="167">
        <f t="shared" si="8"/>
        <v>100</v>
      </c>
      <c r="L70" s="167">
        <f t="shared" si="8"/>
        <v>100</v>
      </c>
      <c r="M70" s="167">
        <f t="shared" si="8"/>
        <v>100</v>
      </c>
      <c r="N70" s="167">
        <f t="shared" si="8"/>
        <v>100</v>
      </c>
      <c r="O70" s="167">
        <f t="shared" si="8"/>
        <v>100</v>
      </c>
      <c r="P70" s="167">
        <f t="shared" si="8"/>
        <v>100</v>
      </c>
      <c r="Q70" s="167">
        <f t="shared" si="8"/>
        <v>100</v>
      </c>
      <c r="R70" s="167">
        <f t="shared" si="8"/>
        <v>100</v>
      </c>
      <c r="S70" s="167">
        <f t="shared" si="8"/>
        <v>100</v>
      </c>
      <c r="T70" s="167">
        <f t="shared" si="8"/>
        <v>100</v>
      </c>
      <c r="U70" s="167">
        <f t="shared" si="8"/>
        <v>100</v>
      </c>
      <c r="V70" s="167">
        <f t="shared" si="8"/>
        <v>100</v>
      </c>
      <c r="W70" s="167">
        <f t="shared" si="8"/>
        <v>100</v>
      </c>
      <c r="X70" s="167">
        <f t="shared" si="8"/>
        <v>100</v>
      </c>
      <c r="Y70" s="167">
        <f t="shared" si="8"/>
        <v>100</v>
      </c>
      <c r="Z70" s="167">
        <f t="shared" si="8"/>
        <v>100</v>
      </c>
      <c r="AA70" s="167">
        <f t="shared" si="8"/>
        <v>100</v>
      </c>
      <c r="AB70" s="167">
        <f t="shared" si="8"/>
        <v>100</v>
      </c>
      <c r="AC70" s="167">
        <f t="shared" si="8"/>
        <v>100</v>
      </c>
      <c r="AD70" s="167">
        <f t="shared" si="8"/>
        <v>100</v>
      </c>
      <c r="AE70" s="167">
        <f t="shared" si="8"/>
        <v>100</v>
      </c>
      <c r="AF70" s="167">
        <f t="shared" si="8"/>
        <v>100</v>
      </c>
      <c r="AG70" s="167">
        <f t="shared" si="8"/>
        <v>100</v>
      </c>
      <c r="AH70" s="167">
        <f t="shared" si="8"/>
        <v>100</v>
      </c>
      <c r="AI70" s="167">
        <f>SUM(AI60:AI69)</f>
        <v>100</v>
      </c>
      <c r="AJ70" s="167">
        <f>SUM(AJ60:AJ69)</f>
        <v>100</v>
      </c>
      <c r="AK70" s="167">
        <f t="shared" ref="AK70:AP70" si="9">SUM(AK60:AK69)</f>
        <v>100</v>
      </c>
      <c r="AL70" s="167">
        <f t="shared" si="9"/>
        <v>100</v>
      </c>
      <c r="AM70" s="167">
        <f t="shared" si="9"/>
        <v>100</v>
      </c>
      <c r="AN70" s="167">
        <f t="shared" si="9"/>
        <v>100</v>
      </c>
      <c r="AO70" s="167">
        <f t="shared" si="9"/>
        <v>100</v>
      </c>
      <c r="AP70" s="167">
        <f t="shared" si="9"/>
        <v>100</v>
      </c>
    </row>
    <row r="71" spans="1:42" ht="15.75" thickBot="1">
      <c r="A71" s="118"/>
      <c r="B71" s="108"/>
      <c r="C71" s="108"/>
      <c r="D71" s="108"/>
      <c r="E71" s="108"/>
      <c r="F71" s="108"/>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H71" s="108"/>
      <c r="AI71" s="108"/>
      <c r="AJ71" s="171"/>
      <c r="AK71" s="172"/>
      <c r="AL71" s="172"/>
      <c r="AM71" s="172"/>
      <c r="AN71" s="172"/>
      <c r="AO71" s="172"/>
      <c r="AP71" s="172"/>
    </row>
    <row r="72" spans="1:42" ht="15.75" thickTop="1">
      <c r="A72" s="109" t="s">
        <v>1</v>
      </c>
      <c r="B72" s="110">
        <v>1990</v>
      </c>
      <c r="C72" s="110">
        <v>1991</v>
      </c>
      <c r="D72" s="110">
        <v>1992</v>
      </c>
      <c r="E72" s="110">
        <v>1993</v>
      </c>
      <c r="F72" s="110">
        <v>1994</v>
      </c>
      <c r="G72" s="110">
        <v>1995</v>
      </c>
      <c r="H72" s="110">
        <v>1996</v>
      </c>
      <c r="I72" s="110">
        <v>1997</v>
      </c>
      <c r="J72" s="110">
        <v>1998</v>
      </c>
      <c r="K72" s="110">
        <v>1999</v>
      </c>
      <c r="L72" s="110">
        <v>2000</v>
      </c>
      <c r="M72" s="110">
        <v>2001</v>
      </c>
      <c r="N72" s="110">
        <v>2002</v>
      </c>
      <c r="O72" s="110">
        <v>2003</v>
      </c>
      <c r="P72" s="110">
        <v>2004</v>
      </c>
      <c r="Q72" s="110">
        <v>2005</v>
      </c>
      <c r="R72" s="110">
        <v>2006</v>
      </c>
      <c r="S72" s="110">
        <v>2007</v>
      </c>
      <c r="T72" s="110">
        <v>2008</v>
      </c>
      <c r="U72" s="110">
        <v>2009</v>
      </c>
      <c r="V72" s="110">
        <v>2010</v>
      </c>
      <c r="W72" s="110">
        <v>2011</v>
      </c>
      <c r="X72" s="110">
        <v>2012</v>
      </c>
      <c r="Y72" s="110">
        <v>2013</v>
      </c>
      <c r="Z72" s="110">
        <v>2014</v>
      </c>
      <c r="AA72" s="110">
        <v>2015</v>
      </c>
      <c r="AB72" s="110">
        <v>2016</v>
      </c>
      <c r="AC72" s="110">
        <v>2017</v>
      </c>
      <c r="AD72" s="110">
        <v>2018</v>
      </c>
      <c r="AE72" s="110">
        <v>2019</v>
      </c>
      <c r="AF72" s="168">
        <v>2020</v>
      </c>
      <c r="AG72" s="110">
        <v>2021</v>
      </c>
      <c r="AH72" s="110">
        <v>2022</v>
      </c>
      <c r="AI72" s="110">
        <v>2023</v>
      </c>
      <c r="AJ72" s="110">
        <v>2024</v>
      </c>
      <c r="AK72" s="110">
        <v>2025</v>
      </c>
      <c r="AL72" s="168">
        <v>2030</v>
      </c>
      <c r="AM72" s="110">
        <v>2035</v>
      </c>
      <c r="AN72" s="168">
        <v>2040</v>
      </c>
      <c r="AO72" s="110">
        <v>2045</v>
      </c>
      <c r="AP72" s="168">
        <v>2050</v>
      </c>
    </row>
    <row r="73" spans="1:42">
      <c r="A73" s="111" t="s">
        <v>326</v>
      </c>
      <c r="B73" s="113" t="s">
        <v>4</v>
      </c>
      <c r="C73" s="113" t="s">
        <v>4</v>
      </c>
      <c r="D73" s="113" t="s">
        <v>4</v>
      </c>
      <c r="E73" s="113" t="s">
        <v>4</v>
      </c>
      <c r="F73" s="113" t="s">
        <v>4</v>
      </c>
      <c r="G73" s="113" t="s">
        <v>4</v>
      </c>
      <c r="H73" s="113" t="s">
        <v>4</v>
      </c>
      <c r="I73" s="113" t="s">
        <v>4</v>
      </c>
      <c r="J73" s="113" t="s">
        <v>4</v>
      </c>
      <c r="K73" s="113" t="s">
        <v>4</v>
      </c>
      <c r="L73" s="113" t="s">
        <v>4</v>
      </c>
      <c r="M73" s="113" t="s">
        <v>4</v>
      </c>
      <c r="N73" s="113" t="s">
        <v>4</v>
      </c>
      <c r="O73" s="113" t="s">
        <v>4</v>
      </c>
      <c r="P73" s="113" t="s">
        <v>4</v>
      </c>
      <c r="Q73" s="113" t="s">
        <v>4</v>
      </c>
      <c r="R73" s="113" t="s">
        <v>4</v>
      </c>
      <c r="S73" s="113" t="s">
        <v>4</v>
      </c>
      <c r="T73" s="113" t="s">
        <v>4</v>
      </c>
      <c r="U73" s="113" t="s">
        <v>4</v>
      </c>
      <c r="V73" s="113" t="s">
        <v>4</v>
      </c>
      <c r="W73" s="113" t="s">
        <v>4</v>
      </c>
      <c r="X73" s="113" t="s">
        <v>4</v>
      </c>
      <c r="Y73" s="113" t="s">
        <v>4</v>
      </c>
      <c r="Z73" s="113" t="s">
        <v>4</v>
      </c>
      <c r="AA73" s="113" t="s">
        <v>4</v>
      </c>
      <c r="AB73" s="113" t="s">
        <v>4</v>
      </c>
      <c r="AC73" s="113" t="s">
        <v>4</v>
      </c>
      <c r="AD73" s="113" t="s">
        <v>4</v>
      </c>
      <c r="AE73" s="113" t="s">
        <v>4</v>
      </c>
      <c r="AF73" s="169" t="s">
        <v>4</v>
      </c>
      <c r="AG73" s="113" t="s">
        <v>4</v>
      </c>
      <c r="AH73" s="113" t="s">
        <v>4</v>
      </c>
      <c r="AI73" s="113" t="s">
        <v>4</v>
      </c>
      <c r="AJ73" s="113" t="s">
        <v>4</v>
      </c>
      <c r="AK73" s="113" t="s">
        <v>4</v>
      </c>
      <c r="AL73" s="113" t="s">
        <v>4</v>
      </c>
      <c r="AM73" s="113" t="s">
        <v>4</v>
      </c>
      <c r="AN73" s="113" t="s">
        <v>4</v>
      </c>
      <c r="AO73" s="113" t="s">
        <v>4</v>
      </c>
      <c r="AP73" s="113" t="s">
        <v>4</v>
      </c>
    </row>
    <row r="74" spans="1:42">
      <c r="A74" s="114" t="s">
        <v>428</v>
      </c>
      <c r="B74" s="121">
        <f>[3]MMS_TERT!B656</f>
        <v>0</v>
      </c>
      <c r="C74" s="121">
        <f>[3]MMS_TERT!C656</f>
        <v>0</v>
      </c>
      <c r="D74" s="121">
        <f>[3]MMS_TERT!D656</f>
        <v>0</v>
      </c>
      <c r="E74" s="121">
        <f>[3]MMS_TERT!E656</f>
        <v>0</v>
      </c>
      <c r="F74" s="121">
        <f>[3]MMS_TERT!F656</f>
        <v>0</v>
      </c>
      <c r="G74" s="121">
        <f>[3]MMS_TERT!G656</f>
        <v>0</v>
      </c>
      <c r="H74" s="121">
        <f>[3]MMS_TERT!H656</f>
        <v>0</v>
      </c>
      <c r="I74" s="121">
        <f>[3]MMS_TERT!I656</f>
        <v>0</v>
      </c>
      <c r="J74" s="121">
        <f>[3]MMS_TERT!J656</f>
        <v>0</v>
      </c>
      <c r="K74" s="121">
        <f>[3]MMS_TERT!K656</f>
        <v>0</v>
      </c>
      <c r="L74" s="121">
        <f>[3]MMS_TERT!L656</f>
        <v>0</v>
      </c>
      <c r="M74" s="121">
        <f>[3]MMS_TERT!M656</f>
        <v>0</v>
      </c>
      <c r="N74" s="121">
        <f>[3]MMS_TERT!N656</f>
        <v>0</v>
      </c>
      <c r="O74" s="121">
        <f>[3]MMS_TERT!O656</f>
        <v>0</v>
      </c>
      <c r="P74" s="121">
        <f>[3]MMS_TERT!P656</f>
        <v>0</v>
      </c>
      <c r="Q74" s="121">
        <f>[3]MMS_TERT!Q656</f>
        <v>0</v>
      </c>
      <c r="R74" s="121">
        <f>[3]MMS_TERT!R656</f>
        <v>0</v>
      </c>
      <c r="S74" s="121">
        <f>[3]MMS_TERT!S656</f>
        <v>0</v>
      </c>
      <c r="T74" s="121">
        <f>[3]MMS_TERT!T656</f>
        <v>0</v>
      </c>
      <c r="U74" s="121">
        <f>[3]MMS_TERT!U656</f>
        <v>0</v>
      </c>
      <c r="V74" s="121">
        <f>[3]MMS_TERT!V656</f>
        <v>0</v>
      </c>
      <c r="W74" s="121">
        <f>[3]MMS_TERT!W656</f>
        <v>0</v>
      </c>
      <c r="X74" s="121">
        <f>[3]MMS_TERT!X656</f>
        <v>0</v>
      </c>
      <c r="Y74" s="121">
        <f>[3]MMS_TERT!Y656</f>
        <v>0</v>
      </c>
      <c r="Z74" s="121">
        <f>[3]MMS_TERT!Z656</f>
        <v>0</v>
      </c>
      <c r="AA74" s="121">
        <f>[3]MMS_TERT!AA656</f>
        <v>0</v>
      </c>
      <c r="AB74" s="121">
        <f>[3]MMS_TERT!AB656</f>
        <v>0</v>
      </c>
      <c r="AC74" s="121">
        <f>[3]MMS_TERT!AC656</f>
        <v>0</v>
      </c>
      <c r="AD74" s="121">
        <f>[3]MMS_TERT!AD656</f>
        <v>0</v>
      </c>
      <c r="AE74" s="121">
        <f>[3]MMS_TERT!AE656</f>
        <v>0</v>
      </c>
      <c r="AF74" s="121">
        <f>[3]MMS_TERT!AF656</f>
        <v>0</v>
      </c>
      <c r="AG74" s="121">
        <f>[3]MMS_TERT!AG656</f>
        <v>0</v>
      </c>
      <c r="AH74" s="121">
        <f>[4]MMS_TERT!AH656</f>
        <v>0</v>
      </c>
      <c r="AI74" s="121">
        <f>[5]MMS_TERT!AI642</f>
        <v>0</v>
      </c>
      <c r="AJ74" s="121">
        <f>[6]MMS_TERT!AJ642</f>
        <v>0</v>
      </c>
      <c r="AK74" s="121">
        <f>[5]MMS_TERT!AK642</f>
        <v>0</v>
      </c>
      <c r="AL74" s="121">
        <f>[5]MMS_TERT!AL642</f>
        <v>0</v>
      </c>
      <c r="AM74" s="121">
        <f>[5]MMS_TERT!AM642</f>
        <v>0</v>
      </c>
      <c r="AN74" s="121">
        <f>[5]MMS_TERT!AN642</f>
        <v>0</v>
      </c>
      <c r="AO74" s="121">
        <f>[5]MMS_TERT!AO642</f>
        <v>0</v>
      </c>
      <c r="AP74" s="121">
        <f>[5]MMS_TERT!AP642</f>
        <v>0</v>
      </c>
    </row>
    <row r="75" spans="1:42">
      <c r="A75" s="114" t="s">
        <v>429</v>
      </c>
      <c r="B75" s="121">
        <f>[3]MMS_TERT!B657</f>
        <v>0</v>
      </c>
      <c r="C75" s="121">
        <f>[3]MMS_TERT!C657</f>
        <v>0</v>
      </c>
      <c r="D75" s="121">
        <f>[3]MMS_TERT!D657</f>
        <v>0</v>
      </c>
      <c r="E75" s="121">
        <f>[3]MMS_TERT!E657</f>
        <v>0</v>
      </c>
      <c r="F75" s="121">
        <f>[3]MMS_TERT!F657</f>
        <v>0</v>
      </c>
      <c r="G75" s="121">
        <f>[3]MMS_TERT!G657</f>
        <v>0</v>
      </c>
      <c r="H75" s="121">
        <f>[3]MMS_TERT!H657</f>
        <v>0</v>
      </c>
      <c r="I75" s="121">
        <f>[3]MMS_TERT!I657</f>
        <v>0</v>
      </c>
      <c r="J75" s="121">
        <f>[3]MMS_TERT!J657</f>
        <v>0</v>
      </c>
      <c r="K75" s="121">
        <f>[3]MMS_TERT!K657</f>
        <v>0</v>
      </c>
      <c r="L75" s="121">
        <f>[3]MMS_TERT!L657</f>
        <v>0</v>
      </c>
      <c r="M75" s="121">
        <f>[3]MMS_TERT!M657</f>
        <v>0</v>
      </c>
      <c r="N75" s="121">
        <f>[3]MMS_TERT!N657</f>
        <v>0</v>
      </c>
      <c r="O75" s="121">
        <f>[3]MMS_TERT!O657</f>
        <v>0</v>
      </c>
      <c r="P75" s="121">
        <f>[3]MMS_TERT!P657</f>
        <v>0</v>
      </c>
      <c r="Q75" s="121">
        <f>[3]MMS_TERT!Q657</f>
        <v>0</v>
      </c>
      <c r="R75" s="121">
        <f>[3]MMS_TERT!R657</f>
        <v>0</v>
      </c>
      <c r="S75" s="121">
        <f>[3]MMS_TERT!S657</f>
        <v>0</v>
      </c>
      <c r="T75" s="121">
        <f>[3]MMS_TERT!T657</f>
        <v>0</v>
      </c>
      <c r="U75" s="121">
        <f>[3]MMS_TERT!U657</f>
        <v>0</v>
      </c>
      <c r="V75" s="121">
        <f>[3]MMS_TERT!V657</f>
        <v>0</v>
      </c>
      <c r="W75" s="121">
        <f>[3]MMS_TERT!W657</f>
        <v>0</v>
      </c>
      <c r="X75" s="121">
        <f>[3]MMS_TERT!X657</f>
        <v>0</v>
      </c>
      <c r="Y75" s="121">
        <f>[3]MMS_TERT!Y657</f>
        <v>0</v>
      </c>
      <c r="Z75" s="121">
        <f>[3]MMS_TERT!Z657</f>
        <v>0</v>
      </c>
      <c r="AA75" s="121">
        <f>[3]MMS_TERT!AA657</f>
        <v>0</v>
      </c>
      <c r="AB75" s="121">
        <f>[3]MMS_TERT!AB657</f>
        <v>0</v>
      </c>
      <c r="AC75" s="121">
        <f>[3]MMS_TERT!AC657</f>
        <v>0</v>
      </c>
      <c r="AD75" s="121">
        <f>[3]MMS_TERT!AD657</f>
        <v>0</v>
      </c>
      <c r="AE75" s="121">
        <f>[3]MMS_TERT!AE657</f>
        <v>0</v>
      </c>
      <c r="AF75" s="121">
        <f>[3]MMS_TERT!AF657</f>
        <v>0</v>
      </c>
      <c r="AG75" s="121">
        <f>[3]MMS_TERT!AG657</f>
        <v>0</v>
      </c>
      <c r="AH75" s="121">
        <f>[4]MMS_TERT!AH657</f>
        <v>0</v>
      </c>
      <c r="AI75" s="121">
        <f>[5]MMS_TERT!AI643</f>
        <v>0</v>
      </c>
      <c r="AJ75" s="121">
        <f>[6]MMS_TERT!AJ643</f>
        <v>0</v>
      </c>
      <c r="AK75" s="121">
        <f>[5]MMS_TERT!AK643</f>
        <v>0</v>
      </c>
      <c r="AL75" s="121">
        <f>[5]MMS_TERT!AL643</f>
        <v>0</v>
      </c>
      <c r="AM75" s="121">
        <f>[5]MMS_TERT!AM643</f>
        <v>0</v>
      </c>
      <c r="AN75" s="121">
        <f>[5]MMS_TERT!AN643</f>
        <v>0</v>
      </c>
      <c r="AO75" s="121">
        <f>[5]MMS_TERT!AO643</f>
        <v>0</v>
      </c>
      <c r="AP75" s="121">
        <f>[5]MMS_TERT!AP643</f>
        <v>0</v>
      </c>
    </row>
    <row r="76" spans="1:42">
      <c r="A76" s="114" t="s">
        <v>430</v>
      </c>
      <c r="B76" s="121">
        <f>[3]MMS_TERT!B658</f>
        <v>0</v>
      </c>
      <c r="C76" s="121">
        <f>[3]MMS_TERT!C658</f>
        <v>0</v>
      </c>
      <c r="D76" s="121">
        <f>[3]MMS_TERT!D658</f>
        <v>0</v>
      </c>
      <c r="E76" s="121">
        <f>[3]MMS_TERT!E658</f>
        <v>0</v>
      </c>
      <c r="F76" s="121">
        <f>[3]MMS_TERT!F658</f>
        <v>0</v>
      </c>
      <c r="G76" s="121">
        <f>[3]MMS_TERT!G658</f>
        <v>0</v>
      </c>
      <c r="H76" s="121">
        <f>[3]MMS_TERT!H658</f>
        <v>0</v>
      </c>
      <c r="I76" s="121">
        <f>[3]MMS_TERT!I658</f>
        <v>0</v>
      </c>
      <c r="J76" s="121">
        <f>[3]MMS_TERT!J658</f>
        <v>0</v>
      </c>
      <c r="K76" s="121">
        <f>[3]MMS_TERT!K658</f>
        <v>0</v>
      </c>
      <c r="L76" s="121">
        <f>[3]MMS_TERT!L658</f>
        <v>0</v>
      </c>
      <c r="M76" s="121">
        <f>[3]MMS_TERT!M658</f>
        <v>0</v>
      </c>
      <c r="N76" s="121">
        <f>[3]MMS_TERT!N658</f>
        <v>0</v>
      </c>
      <c r="O76" s="121">
        <f>[3]MMS_TERT!O658</f>
        <v>0</v>
      </c>
      <c r="P76" s="121">
        <f>[3]MMS_TERT!P658</f>
        <v>0</v>
      </c>
      <c r="Q76" s="121">
        <f>[3]MMS_TERT!Q658</f>
        <v>0</v>
      </c>
      <c r="R76" s="121">
        <f>[3]MMS_TERT!R658</f>
        <v>0</v>
      </c>
      <c r="S76" s="121">
        <f>[3]MMS_TERT!S658</f>
        <v>0</v>
      </c>
      <c r="T76" s="121">
        <f>[3]MMS_TERT!T658</f>
        <v>0</v>
      </c>
      <c r="U76" s="121">
        <f>[3]MMS_TERT!U658</f>
        <v>0</v>
      </c>
      <c r="V76" s="121">
        <f>[3]MMS_TERT!V658</f>
        <v>0</v>
      </c>
      <c r="W76" s="121">
        <f>[3]MMS_TERT!W658</f>
        <v>0</v>
      </c>
      <c r="X76" s="121">
        <f>[3]MMS_TERT!X658</f>
        <v>0</v>
      </c>
      <c r="Y76" s="121">
        <f>[3]MMS_TERT!Y658</f>
        <v>0</v>
      </c>
      <c r="Z76" s="121">
        <f>[3]MMS_TERT!Z658</f>
        <v>0</v>
      </c>
      <c r="AA76" s="121">
        <f>[3]MMS_TERT!AA658</f>
        <v>0</v>
      </c>
      <c r="AB76" s="121">
        <f>[3]MMS_TERT!AB658</f>
        <v>0</v>
      </c>
      <c r="AC76" s="121">
        <f>[3]MMS_TERT!AC658</f>
        <v>0</v>
      </c>
      <c r="AD76" s="121">
        <f>[3]MMS_TERT!AD658</f>
        <v>0</v>
      </c>
      <c r="AE76" s="121">
        <f>[3]MMS_TERT!AE658</f>
        <v>0</v>
      </c>
      <c r="AF76" s="121">
        <f>[3]MMS_TERT!AF658</f>
        <v>0</v>
      </c>
      <c r="AG76" s="121">
        <f>[3]MMS_TERT!AG658</f>
        <v>0</v>
      </c>
      <c r="AH76" s="121">
        <f>[4]MMS_TERT!AH658</f>
        <v>0</v>
      </c>
      <c r="AI76" s="121">
        <f>[5]MMS_TERT!AI644</f>
        <v>0</v>
      </c>
      <c r="AJ76" s="121">
        <f>[6]MMS_TERT!AJ644</f>
        <v>0</v>
      </c>
      <c r="AK76" s="121">
        <f>[5]MMS_TERT!AK644</f>
        <v>0</v>
      </c>
      <c r="AL76" s="121">
        <f>[5]MMS_TERT!AL644</f>
        <v>0</v>
      </c>
      <c r="AM76" s="121">
        <f>[5]MMS_TERT!AM644</f>
        <v>0</v>
      </c>
      <c r="AN76" s="121">
        <f>[5]MMS_TERT!AN644</f>
        <v>0</v>
      </c>
      <c r="AO76" s="121">
        <f>[5]MMS_TERT!AO644</f>
        <v>0</v>
      </c>
      <c r="AP76" s="121">
        <f>[5]MMS_TERT!AP644</f>
        <v>0</v>
      </c>
    </row>
    <row r="77" spans="1:42">
      <c r="A77" s="114" t="s">
        <v>431</v>
      </c>
      <c r="B77" s="121">
        <f>[3]MMS_TERT!B659</f>
        <v>0</v>
      </c>
      <c r="C77" s="121">
        <f>[3]MMS_TERT!C659</f>
        <v>0</v>
      </c>
      <c r="D77" s="121">
        <f>[3]MMS_TERT!D659</f>
        <v>0</v>
      </c>
      <c r="E77" s="121">
        <f>[3]MMS_TERT!E659</f>
        <v>0</v>
      </c>
      <c r="F77" s="121">
        <f>[3]MMS_TERT!F659</f>
        <v>0</v>
      </c>
      <c r="G77" s="121">
        <f>[3]MMS_TERT!G659</f>
        <v>0</v>
      </c>
      <c r="H77" s="121">
        <f>[3]MMS_TERT!H659</f>
        <v>0</v>
      </c>
      <c r="I77" s="121">
        <f>[3]MMS_TERT!I659</f>
        <v>0</v>
      </c>
      <c r="J77" s="121">
        <f>[3]MMS_TERT!J659</f>
        <v>0</v>
      </c>
      <c r="K77" s="121">
        <f>[3]MMS_TERT!K659</f>
        <v>0</v>
      </c>
      <c r="L77" s="121">
        <f>[3]MMS_TERT!L659</f>
        <v>0</v>
      </c>
      <c r="M77" s="121">
        <f>[3]MMS_TERT!M659</f>
        <v>0</v>
      </c>
      <c r="N77" s="121">
        <f>[3]MMS_TERT!N659</f>
        <v>0</v>
      </c>
      <c r="O77" s="121">
        <f>[3]MMS_TERT!O659</f>
        <v>0</v>
      </c>
      <c r="P77" s="121">
        <f>[3]MMS_TERT!P659</f>
        <v>0</v>
      </c>
      <c r="Q77" s="121">
        <f>[3]MMS_TERT!Q659</f>
        <v>0</v>
      </c>
      <c r="R77" s="121">
        <f>[3]MMS_TERT!R659</f>
        <v>0</v>
      </c>
      <c r="S77" s="121">
        <f>[3]MMS_TERT!S659</f>
        <v>0</v>
      </c>
      <c r="T77" s="121">
        <f>[3]MMS_TERT!T659</f>
        <v>0</v>
      </c>
      <c r="U77" s="121">
        <f>[3]MMS_TERT!U659</f>
        <v>1</v>
      </c>
      <c r="V77" s="121">
        <f>[3]MMS_TERT!V659</f>
        <v>2.9999999999999996</v>
      </c>
      <c r="W77" s="121">
        <f>[3]MMS_TERT!W659</f>
        <v>5.0000000000000009</v>
      </c>
      <c r="X77" s="121">
        <f>[3]MMS_TERT!X659</f>
        <v>6.9999999999999991</v>
      </c>
      <c r="Y77" s="121">
        <f>[3]MMS_TERT!Y659</f>
        <v>9</v>
      </c>
      <c r="Z77" s="121">
        <f>[3]MMS_TERT!Z659</f>
        <v>15</v>
      </c>
      <c r="AA77" s="121">
        <f>[3]MMS_TERT!AA659</f>
        <v>27</v>
      </c>
      <c r="AB77" s="121">
        <f>[3]MMS_TERT!AB659</f>
        <v>34</v>
      </c>
      <c r="AC77" s="121">
        <f>[3]MMS_TERT!AC659</f>
        <v>40</v>
      </c>
      <c r="AD77" s="121">
        <f>[3]MMS_TERT!AD659</f>
        <v>40</v>
      </c>
      <c r="AE77" s="121">
        <f>[3]MMS_TERT!AE659</f>
        <v>40</v>
      </c>
      <c r="AF77" s="121">
        <f>[3]MMS_TERT!AF659</f>
        <v>40</v>
      </c>
      <c r="AG77" s="121">
        <f>[3]MMS_TERT!AG659</f>
        <v>40</v>
      </c>
      <c r="AH77" s="121">
        <f>[4]MMS_TERT!AH659</f>
        <v>40</v>
      </c>
      <c r="AI77" s="121">
        <f>[5]MMS_TERT!AI645</f>
        <v>40</v>
      </c>
      <c r="AJ77" s="121">
        <f>[6]MMS_TERT!AJ645</f>
        <v>40</v>
      </c>
      <c r="AK77" s="121">
        <f>[5]MMS_TERT!AK645</f>
        <v>40</v>
      </c>
      <c r="AL77" s="121">
        <f>[5]MMS_TERT!AL645</f>
        <v>40</v>
      </c>
      <c r="AM77" s="121">
        <f>[5]MMS_TERT!AM645</f>
        <v>40</v>
      </c>
      <c r="AN77" s="121">
        <f>[5]MMS_TERT!AN645</f>
        <v>40</v>
      </c>
      <c r="AO77" s="121">
        <f>[5]MMS_TERT!AO645</f>
        <v>40</v>
      </c>
      <c r="AP77" s="121">
        <f>[5]MMS_TERT!AP645</f>
        <v>40</v>
      </c>
    </row>
    <row r="78" spans="1:42">
      <c r="A78" s="114" t="s">
        <v>432</v>
      </c>
      <c r="B78" s="121">
        <f>[3]MMS_TERT!B660</f>
        <v>96</v>
      </c>
      <c r="C78" s="121">
        <f>[3]MMS_TERT!C660</f>
        <v>96</v>
      </c>
      <c r="D78" s="121">
        <f>[3]MMS_TERT!D660</f>
        <v>96.000000000000014</v>
      </c>
      <c r="E78" s="121">
        <f>[3]MMS_TERT!E660</f>
        <v>96</v>
      </c>
      <c r="F78" s="121">
        <f>[3]MMS_TERT!F660</f>
        <v>96</v>
      </c>
      <c r="G78" s="121">
        <f>[3]MMS_TERT!G660</f>
        <v>96</v>
      </c>
      <c r="H78" s="121">
        <f>[3]MMS_TERT!H660</f>
        <v>96</v>
      </c>
      <c r="I78" s="121">
        <f>[3]MMS_TERT!I660</f>
        <v>96</v>
      </c>
      <c r="J78" s="121">
        <f>[3]MMS_TERT!J660</f>
        <v>96.000000000000014</v>
      </c>
      <c r="K78" s="121">
        <f>[3]MMS_TERT!K660</f>
        <v>96.000000000000014</v>
      </c>
      <c r="L78" s="121">
        <f>[3]MMS_TERT!L660</f>
        <v>96</v>
      </c>
      <c r="M78" s="121">
        <f>[3]MMS_TERT!M660</f>
        <v>96</v>
      </c>
      <c r="N78" s="121">
        <f>[3]MMS_TERT!N660</f>
        <v>96</v>
      </c>
      <c r="O78" s="121">
        <f>[3]MMS_TERT!O660</f>
        <v>96</v>
      </c>
      <c r="P78" s="121">
        <f>[3]MMS_TERT!P660</f>
        <v>96</v>
      </c>
      <c r="Q78" s="121">
        <f>[3]MMS_TERT!Q660</f>
        <v>96</v>
      </c>
      <c r="R78" s="121">
        <f>[3]MMS_TERT!R660</f>
        <v>96</v>
      </c>
      <c r="S78" s="121">
        <f>[3]MMS_TERT!S660</f>
        <v>96</v>
      </c>
      <c r="T78" s="121">
        <f>[3]MMS_TERT!T660</f>
        <v>96.000000000000014</v>
      </c>
      <c r="U78" s="121">
        <f>[3]MMS_TERT!U660</f>
        <v>95</v>
      </c>
      <c r="V78" s="121">
        <f>[3]MMS_TERT!V660</f>
        <v>93</v>
      </c>
      <c r="W78" s="121">
        <f>[3]MMS_TERT!W660</f>
        <v>90.999999999999986</v>
      </c>
      <c r="X78" s="121">
        <f>[3]MMS_TERT!X660</f>
        <v>88.999999999999986</v>
      </c>
      <c r="Y78" s="121">
        <f>[3]MMS_TERT!Y660</f>
        <v>87</v>
      </c>
      <c r="Z78" s="121">
        <f>[3]MMS_TERT!Z660</f>
        <v>85</v>
      </c>
      <c r="AA78" s="121">
        <f>[3]MMS_TERT!AA660</f>
        <v>73</v>
      </c>
      <c r="AB78" s="121">
        <f>[3]MMS_TERT!AB660</f>
        <v>66</v>
      </c>
      <c r="AC78" s="121">
        <f>[3]MMS_TERT!AC660</f>
        <v>60</v>
      </c>
      <c r="AD78" s="121">
        <f>[3]MMS_TERT!AD660</f>
        <v>60</v>
      </c>
      <c r="AE78" s="121">
        <f>[3]MMS_TERT!AE660</f>
        <v>60</v>
      </c>
      <c r="AF78" s="121">
        <f>[3]MMS_TERT!AF660</f>
        <v>60</v>
      </c>
      <c r="AG78" s="121">
        <f>[3]MMS_TERT!AG660</f>
        <v>60</v>
      </c>
      <c r="AH78" s="121">
        <f>[4]MMS_TERT!AH660</f>
        <v>60</v>
      </c>
      <c r="AI78" s="121">
        <f>[5]MMS_TERT!AI646</f>
        <v>60</v>
      </c>
      <c r="AJ78" s="121">
        <f>[6]MMS_TERT!AJ646</f>
        <v>60</v>
      </c>
      <c r="AK78" s="121">
        <f>[5]MMS_TERT!AK646</f>
        <v>60</v>
      </c>
      <c r="AL78" s="121">
        <f>[5]MMS_TERT!AL646</f>
        <v>60</v>
      </c>
      <c r="AM78" s="121">
        <f>[5]MMS_TERT!AM646</f>
        <v>60</v>
      </c>
      <c r="AN78" s="121">
        <f>[5]MMS_TERT!AN646</f>
        <v>60</v>
      </c>
      <c r="AO78" s="121">
        <f>[5]MMS_TERT!AO646</f>
        <v>60</v>
      </c>
      <c r="AP78" s="121">
        <f>[5]MMS_TERT!AP646</f>
        <v>60</v>
      </c>
    </row>
    <row r="79" spans="1:42">
      <c r="A79" s="114" t="s">
        <v>433</v>
      </c>
      <c r="B79" s="121">
        <f>[3]MMS_TERT!B661</f>
        <v>0</v>
      </c>
      <c r="C79" s="121">
        <f>[3]MMS_TERT!C661</f>
        <v>0</v>
      </c>
      <c r="D79" s="121">
        <f>[3]MMS_TERT!D661</f>
        <v>0</v>
      </c>
      <c r="E79" s="121">
        <f>[3]MMS_TERT!E661</f>
        <v>0</v>
      </c>
      <c r="F79" s="121">
        <f>[3]MMS_TERT!F661</f>
        <v>0</v>
      </c>
      <c r="G79" s="121">
        <f>[3]MMS_TERT!G661</f>
        <v>0</v>
      </c>
      <c r="H79" s="121">
        <f>[3]MMS_TERT!H661</f>
        <v>0</v>
      </c>
      <c r="I79" s="121">
        <f>[3]MMS_TERT!I661</f>
        <v>0</v>
      </c>
      <c r="J79" s="121">
        <f>[3]MMS_TERT!J661</f>
        <v>0</v>
      </c>
      <c r="K79" s="121">
        <f>[3]MMS_TERT!K661</f>
        <v>0</v>
      </c>
      <c r="L79" s="121">
        <f>[3]MMS_TERT!L661</f>
        <v>0</v>
      </c>
      <c r="M79" s="121">
        <f>[3]MMS_TERT!M661</f>
        <v>0</v>
      </c>
      <c r="N79" s="121">
        <f>[3]MMS_TERT!N661</f>
        <v>0</v>
      </c>
      <c r="O79" s="121">
        <f>[3]MMS_TERT!O661</f>
        <v>0</v>
      </c>
      <c r="P79" s="121">
        <f>[3]MMS_TERT!P661</f>
        <v>0</v>
      </c>
      <c r="Q79" s="121">
        <f>[3]MMS_TERT!Q661</f>
        <v>0</v>
      </c>
      <c r="R79" s="121">
        <f>[3]MMS_TERT!R661</f>
        <v>0</v>
      </c>
      <c r="S79" s="121">
        <f>[3]MMS_TERT!S661</f>
        <v>0</v>
      </c>
      <c r="T79" s="121">
        <f>[3]MMS_TERT!T661</f>
        <v>0</v>
      </c>
      <c r="U79" s="121">
        <f>[3]MMS_TERT!U661</f>
        <v>0</v>
      </c>
      <c r="V79" s="121">
        <f>[3]MMS_TERT!V661</f>
        <v>0</v>
      </c>
      <c r="W79" s="121">
        <f>[3]MMS_TERT!W661</f>
        <v>0</v>
      </c>
      <c r="X79" s="121">
        <f>[3]MMS_TERT!X661</f>
        <v>0</v>
      </c>
      <c r="Y79" s="121">
        <f>[3]MMS_TERT!Y661</f>
        <v>0</v>
      </c>
      <c r="Z79" s="121">
        <f>[3]MMS_TERT!Z661</f>
        <v>0</v>
      </c>
      <c r="AA79" s="121">
        <f>[3]MMS_TERT!AA661</f>
        <v>0</v>
      </c>
      <c r="AB79" s="121">
        <f>[3]MMS_TERT!AB661</f>
        <v>0</v>
      </c>
      <c r="AC79" s="121">
        <f>[3]MMS_TERT!AC661</f>
        <v>0</v>
      </c>
      <c r="AD79" s="121">
        <f>[3]MMS_TERT!AD661</f>
        <v>0</v>
      </c>
      <c r="AE79" s="121">
        <f>[3]MMS_TERT!AE661</f>
        <v>0</v>
      </c>
      <c r="AF79" s="121">
        <f>[3]MMS_TERT!AF661</f>
        <v>0</v>
      </c>
      <c r="AG79" s="121">
        <f>[3]MMS_TERT!AG661</f>
        <v>0</v>
      </c>
      <c r="AH79" s="121">
        <f>[4]MMS_TERT!AH661</f>
        <v>0</v>
      </c>
      <c r="AI79" s="121">
        <f>[5]MMS_TERT!AI647</f>
        <v>0</v>
      </c>
      <c r="AJ79" s="121">
        <f>[6]MMS_TERT!AJ647</f>
        <v>0</v>
      </c>
      <c r="AK79" s="121">
        <f>[5]MMS_TERT!AK647</f>
        <v>0</v>
      </c>
      <c r="AL79" s="121">
        <f>[5]MMS_TERT!AL647</f>
        <v>0</v>
      </c>
      <c r="AM79" s="121">
        <f>[5]MMS_TERT!AM647</f>
        <v>0</v>
      </c>
      <c r="AN79" s="121">
        <f>[5]MMS_TERT!AN647</f>
        <v>0</v>
      </c>
      <c r="AO79" s="121">
        <f>[5]MMS_TERT!AO647</f>
        <v>0</v>
      </c>
      <c r="AP79" s="121">
        <f>[5]MMS_TERT!AP647</f>
        <v>0</v>
      </c>
    </row>
    <row r="80" spans="1:42">
      <c r="A80" s="114" t="s">
        <v>434</v>
      </c>
      <c r="B80" s="121">
        <f>[3]MMS_TERT!B662</f>
        <v>0</v>
      </c>
      <c r="C80" s="121">
        <f>[3]MMS_TERT!C662</f>
        <v>0</v>
      </c>
      <c r="D80" s="121">
        <f>[3]MMS_TERT!D662</f>
        <v>0</v>
      </c>
      <c r="E80" s="121">
        <f>[3]MMS_TERT!E662</f>
        <v>0</v>
      </c>
      <c r="F80" s="121">
        <f>[3]MMS_TERT!F662</f>
        <v>0</v>
      </c>
      <c r="G80" s="121">
        <f>[3]MMS_TERT!G662</f>
        <v>0</v>
      </c>
      <c r="H80" s="121">
        <f>[3]MMS_TERT!H662</f>
        <v>0</v>
      </c>
      <c r="I80" s="121">
        <f>[3]MMS_TERT!I662</f>
        <v>0</v>
      </c>
      <c r="J80" s="121">
        <f>[3]MMS_TERT!J662</f>
        <v>0</v>
      </c>
      <c r="K80" s="121">
        <f>[3]MMS_TERT!K662</f>
        <v>0</v>
      </c>
      <c r="L80" s="121">
        <f>[3]MMS_TERT!L662</f>
        <v>0</v>
      </c>
      <c r="M80" s="121">
        <f>[3]MMS_TERT!M662</f>
        <v>0</v>
      </c>
      <c r="N80" s="121">
        <f>[3]MMS_TERT!N662</f>
        <v>0</v>
      </c>
      <c r="O80" s="121">
        <f>[3]MMS_TERT!O662</f>
        <v>0</v>
      </c>
      <c r="P80" s="121">
        <f>[3]MMS_TERT!P662</f>
        <v>0</v>
      </c>
      <c r="Q80" s="121">
        <f>[3]MMS_TERT!Q662</f>
        <v>0</v>
      </c>
      <c r="R80" s="121">
        <f>[3]MMS_TERT!R662</f>
        <v>0</v>
      </c>
      <c r="S80" s="121">
        <f>[3]MMS_TERT!S662</f>
        <v>0</v>
      </c>
      <c r="T80" s="121">
        <f>[3]MMS_TERT!T662</f>
        <v>0</v>
      </c>
      <c r="U80" s="121">
        <f>[3]MMS_TERT!U662</f>
        <v>0</v>
      </c>
      <c r="V80" s="121">
        <f>[3]MMS_TERT!V662</f>
        <v>0</v>
      </c>
      <c r="W80" s="121">
        <f>[3]MMS_TERT!W662</f>
        <v>0</v>
      </c>
      <c r="X80" s="121">
        <f>[3]MMS_TERT!X662</f>
        <v>0</v>
      </c>
      <c r="Y80" s="121">
        <f>[3]MMS_TERT!Y662</f>
        <v>0</v>
      </c>
      <c r="Z80" s="121">
        <f>[3]MMS_TERT!Z662</f>
        <v>0</v>
      </c>
      <c r="AA80" s="121">
        <f>[3]MMS_TERT!AA662</f>
        <v>0</v>
      </c>
      <c r="AB80" s="121">
        <f>[3]MMS_TERT!AB662</f>
        <v>0</v>
      </c>
      <c r="AC80" s="121">
        <f>[3]MMS_TERT!AC662</f>
        <v>0</v>
      </c>
      <c r="AD80" s="121">
        <f>[3]MMS_TERT!AD662</f>
        <v>0</v>
      </c>
      <c r="AE80" s="121">
        <f>[3]MMS_TERT!AE662</f>
        <v>0</v>
      </c>
      <c r="AF80" s="121">
        <f>[3]MMS_TERT!AF662</f>
        <v>0</v>
      </c>
      <c r="AG80" s="121">
        <f>[3]MMS_TERT!AG662</f>
        <v>0</v>
      </c>
      <c r="AH80" s="121">
        <f>[4]MMS_TERT!AH662</f>
        <v>0</v>
      </c>
      <c r="AI80" s="121">
        <f>[5]MMS_TERT!AI648</f>
        <v>0</v>
      </c>
      <c r="AJ80" s="121">
        <f>[6]MMS_TERT!AJ648</f>
        <v>0</v>
      </c>
      <c r="AK80" s="121">
        <f>[5]MMS_TERT!AK648</f>
        <v>0</v>
      </c>
      <c r="AL80" s="121">
        <f>[5]MMS_TERT!AL648</f>
        <v>0</v>
      </c>
      <c r="AM80" s="121">
        <f>[5]MMS_TERT!AM648</f>
        <v>0</v>
      </c>
      <c r="AN80" s="121">
        <f>[5]MMS_TERT!AN648</f>
        <v>0</v>
      </c>
      <c r="AO80" s="121">
        <f>[5]MMS_TERT!AO648</f>
        <v>0</v>
      </c>
      <c r="AP80" s="121">
        <f>[5]MMS_TERT!AP648</f>
        <v>0</v>
      </c>
    </row>
    <row r="81" spans="1:42">
      <c r="A81" s="114" t="s">
        <v>435</v>
      </c>
      <c r="B81" s="121">
        <f>[3]MMS_TERT!B663</f>
        <v>0</v>
      </c>
      <c r="C81" s="121">
        <f>[3]MMS_TERT!C663</f>
        <v>0</v>
      </c>
      <c r="D81" s="121">
        <f>[3]MMS_TERT!D663</f>
        <v>0</v>
      </c>
      <c r="E81" s="121">
        <f>[3]MMS_TERT!E663</f>
        <v>0</v>
      </c>
      <c r="F81" s="121">
        <f>[3]MMS_TERT!F663</f>
        <v>0</v>
      </c>
      <c r="G81" s="121">
        <f>[3]MMS_TERT!G663</f>
        <v>0</v>
      </c>
      <c r="H81" s="121">
        <f>[3]MMS_TERT!H663</f>
        <v>0</v>
      </c>
      <c r="I81" s="121">
        <f>[3]MMS_TERT!I663</f>
        <v>0</v>
      </c>
      <c r="J81" s="121">
        <f>[3]MMS_TERT!J663</f>
        <v>0</v>
      </c>
      <c r="K81" s="121">
        <f>[3]MMS_TERT!K663</f>
        <v>0</v>
      </c>
      <c r="L81" s="121">
        <f>[3]MMS_TERT!L663</f>
        <v>0</v>
      </c>
      <c r="M81" s="121">
        <f>[3]MMS_TERT!M663</f>
        <v>0</v>
      </c>
      <c r="N81" s="121">
        <f>[3]MMS_TERT!N663</f>
        <v>0</v>
      </c>
      <c r="O81" s="121">
        <f>[3]MMS_TERT!O663</f>
        <v>0</v>
      </c>
      <c r="P81" s="121">
        <f>[3]MMS_TERT!P663</f>
        <v>0</v>
      </c>
      <c r="Q81" s="121">
        <f>[3]MMS_TERT!Q663</f>
        <v>0</v>
      </c>
      <c r="R81" s="121">
        <f>[3]MMS_TERT!R663</f>
        <v>0</v>
      </c>
      <c r="S81" s="121">
        <f>[3]MMS_TERT!S663</f>
        <v>0</v>
      </c>
      <c r="T81" s="121">
        <f>[3]MMS_TERT!T663</f>
        <v>0</v>
      </c>
      <c r="U81" s="121">
        <f>[3]MMS_TERT!U663</f>
        <v>0</v>
      </c>
      <c r="V81" s="121">
        <f>[3]MMS_TERT!V663</f>
        <v>0</v>
      </c>
      <c r="W81" s="121">
        <f>[3]MMS_TERT!W663</f>
        <v>0</v>
      </c>
      <c r="X81" s="121">
        <f>[3]MMS_TERT!X663</f>
        <v>0</v>
      </c>
      <c r="Y81" s="121">
        <f>[3]MMS_TERT!Y663</f>
        <v>0</v>
      </c>
      <c r="Z81" s="121">
        <f>[3]MMS_TERT!Z663</f>
        <v>0</v>
      </c>
      <c r="AA81" s="121">
        <f>[3]MMS_TERT!AA663</f>
        <v>0</v>
      </c>
      <c r="AB81" s="121">
        <f>[3]MMS_TERT!AB663</f>
        <v>0</v>
      </c>
      <c r="AC81" s="121">
        <f>[3]MMS_TERT!AC663</f>
        <v>0</v>
      </c>
      <c r="AD81" s="121">
        <f>[3]MMS_TERT!AD663</f>
        <v>0</v>
      </c>
      <c r="AE81" s="121">
        <f>[3]MMS_TERT!AE663</f>
        <v>0</v>
      </c>
      <c r="AF81" s="121">
        <f>[3]MMS_TERT!AF663</f>
        <v>0</v>
      </c>
      <c r="AG81" s="121">
        <f>[3]MMS_TERT!AG663</f>
        <v>0</v>
      </c>
      <c r="AH81" s="121">
        <f>[4]MMS_TERT!AH663</f>
        <v>0</v>
      </c>
      <c r="AI81" s="121">
        <f>[5]MMS_TERT!AI649</f>
        <v>0</v>
      </c>
      <c r="AJ81" s="121">
        <f>[6]MMS_TERT!AJ649</f>
        <v>0</v>
      </c>
      <c r="AK81" s="121">
        <f>[5]MMS_TERT!AK649</f>
        <v>0</v>
      </c>
      <c r="AL81" s="121">
        <f>[5]MMS_TERT!AL649</f>
        <v>0</v>
      </c>
      <c r="AM81" s="121">
        <f>[5]MMS_TERT!AM649</f>
        <v>0</v>
      </c>
      <c r="AN81" s="121">
        <f>[5]MMS_TERT!AN649</f>
        <v>0</v>
      </c>
      <c r="AO81" s="121">
        <f>[5]MMS_TERT!AO649</f>
        <v>0</v>
      </c>
      <c r="AP81" s="121">
        <f>[5]MMS_TERT!AP649</f>
        <v>0</v>
      </c>
    </row>
    <row r="82" spans="1:42">
      <c r="A82" s="114" t="s">
        <v>436</v>
      </c>
      <c r="B82" s="121">
        <f>[3]MMS_TERT!B664</f>
        <v>0</v>
      </c>
      <c r="C82" s="121">
        <f>[3]MMS_TERT!C664</f>
        <v>0</v>
      </c>
      <c r="D82" s="121">
        <f>[3]MMS_TERT!D664</f>
        <v>0</v>
      </c>
      <c r="E82" s="121">
        <f>[3]MMS_TERT!E664</f>
        <v>0</v>
      </c>
      <c r="F82" s="121">
        <f>[3]MMS_TERT!F664</f>
        <v>0</v>
      </c>
      <c r="G82" s="121">
        <f>[3]MMS_TERT!G664</f>
        <v>0</v>
      </c>
      <c r="H82" s="121">
        <f>[3]MMS_TERT!H664</f>
        <v>0</v>
      </c>
      <c r="I82" s="121">
        <f>[3]MMS_TERT!I664</f>
        <v>0</v>
      </c>
      <c r="J82" s="121">
        <f>[3]MMS_TERT!J664</f>
        <v>0</v>
      </c>
      <c r="K82" s="121">
        <f>[3]MMS_TERT!K664</f>
        <v>0</v>
      </c>
      <c r="L82" s="121">
        <f>[3]MMS_TERT!L664</f>
        <v>0</v>
      </c>
      <c r="M82" s="121">
        <f>[3]MMS_TERT!M664</f>
        <v>0</v>
      </c>
      <c r="N82" s="121">
        <f>[3]MMS_TERT!N664</f>
        <v>0</v>
      </c>
      <c r="O82" s="121">
        <f>[3]MMS_TERT!O664</f>
        <v>0</v>
      </c>
      <c r="P82" s="121">
        <f>[3]MMS_TERT!P664</f>
        <v>0</v>
      </c>
      <c r="Q82" s="121">
        <f>[3]MMS_TERT!Q664</f>
        <v>0</v>
      </c>
      <c r="R82" s="121">
        <f>[3]MMS_TERT!R664</f>
        <v>0</v>
      </c>
      <c r="S82" s="121">
        <f>[3]MMS_TERT!S664</f>
        <v>0</v>
      </c>
      <c r="T82" s="121">
        <f>[3]MMS_TERT!T664</f>
        <v>0</v>
      </c>
      <c r="U82" s="121">
        <f>[3]MMS_TERT!U664</f>
        <v>0</v>
      </c>
      <c r="V82" s="121">
        <f>[3]MMS_TERT!V664</f>
        <v>0</v>
      </c>
      <c r="W82" s="121">
        <f>[3]MMS_TERT!W664</f>
        <v>0</v>
      </c>
      <c r="X82" s="121">
        <f>[3]MMS_TERT!X664</f>
        <v>0</v>
      </c>
      <c r="Y82" s="121">
        <f>[3]MMS_TERT!Y664</f>
        <v>0</v>
      </c>
      <c r="Z82" s="121">
        <f>[3]MMS_TERT!Z664</f>
        <v>0</v>
      </c>
      <c r="AA82" s="121">
        <f>[3]MMS_TERT!AA664</f>
        <v>0</v>
      </c>
      <c r="AB82" s="121">
        <f>[3]MMS_TERT!AB664</f>
        <v>0</v>
      </c>
      <c r="AC82" s="121">
        <f>[3]MMS_TERT!AC664</f>
        <v>0</v>
      </c>
      <c r="AD82" s="121">
        <f>[3]MMS_TERT!AD664</f>
        <v>0</v>
      </c>
      <c r="AE82" s="121">
        <f>[3]MMS_TERT!AE664</f>
        <v>0</v>
      </c>
      <c r="AF82" s="121">
        <f>[3]MMS_TERT!AF664</f>
        <v>0</v>
      </c>
      <c r="AG82" s="121">
        <f>[3]MMS_TERT!AG664</f>
        <v>0</v>
      </c>
      <c r="AH82" s="121">
        <f>[4]MMS_TERT!AH664</f>
        <v>0</v>
      </c>
      <c r="AI82" s="121">
        <f>[5]MMS_TERT!AI650</f>
        <v>0</v>
      </c>
      <c r="AJ82" s="121">
        <f>[6]MMS_TERT!AJ650</f>
        <v>0</v>
      </c>
      <c r="AK82" s="121">
        <f>[5]MMS_TERT!AK650</f>
        <v>0</v>
      </c>
      <c r="AL82" s="121">
        <f>[5]MMS_TERT!AL650</f>
        <v>0</v>
      </c>
      <c r="AM82" s="121">
        <f>[5]MMS_TERT!AM650</f>
        <v>0</v>
      </c>
      <c r="AN82" s="121">
        <f>[5]MMS_TERT!AN650</f>
        <v>0</v>
      </c>
      <c r="AO82" s="121">
        <f>[5]MMS_TERT!AO650</f>
        <v>0</v>
      </c>
      <c r="AP82" s="121">
        <f>[5]MMS_TERT!AP650</f>
        <v>0</v>
      </c>
    </row>
    <row r="83" spans="1:42" ht="15.75" thickBot="1">
      <c r="A83" s="116" t="s">
        <v>437</v>
      </c>
      <c r="B83" s="117">
        <f>[3]MMS_TERT!B665</f>
        <v>4</v>
      </c>
      <c r="C83" s="117">
        <f>[3]MMS_TERT!C665</f>
        <v>4</v>
      </c>
      <c r="D83" s="117">
        <f>[3]MMS_TERT!D665</f>
        <v>4.0000000000000009</v>
      </c>
      <c r="E83" s="117">
        <f>[3]MMS_TERT!E665</f>
        <v>4</v>
      </c>
      <c r="F83" s="117">
        <f>[3]MMS_TERT!F665</f>
        <v>4</v>
      </c>
      <c r="G83" s="117">
        <f>[3]MMS_TERT!G665</f>
        <v>4</v>
      </c>
      <c r="H83" s="117">
        <f>[3]MMS_TERT!H665</f>
        <v>4</v>
      </c>
      <c r="I83" s="117">
        <f>[3]MMS_TERT!I665</f>
        <v>4</v>
      </c>
      <c r="J83" s="117">
        <f>[3]MMS_TERT!J665</f>
        <v>4.0000000000000009</v>
      </c>
      <c r="K83" s="117">
        <f>[3]MMS_TERT!K665</f>
        <v>4</v>
      </c>
      <c r="L83" s="117">
        <f>[3]MMS_TERT!L665</f>
        <v>4</v>
      </c>
      <c r="M83" s="117">
        <f>[3]MMS_TERT!M665</f>
        <v>4</v>
      </c>
      <c r="N83" s="117">
        <f>[3]MMS_TERT!N665</f>
        <v>4</v>
      </c>
      <c r="O83" s="117">
        <f>[3]MMS_TERT!O665</f>
        <v>4</v>
      </c>
      <c r="P83" s="117">
        <f>[3]MMS_TERT!P665</f>
        <v>4</v>
      </c>
      <c r="Q83" s="117">
        <f>[3]MMS_TERT!Q665</f>
        <v>4</v>
      </c>
      <c r="R83" s="117">
        <f>[3]MMS_TERT!R665</f>
        <v>4</v>
      </c>
      <c r="S83" s="117">
        <f>[3]MMS_TERT!S665</f>
        <v>4</v>
      </c>
      <c r="T83" s="117">
        <f>[3]MMS_TERT!T665</f>
        <v>4</v>
      </c>
      <c r="U83" s="117">
        <f>[3]MMS_TERT!U665</f>
        <v>4</v>
      </c>
      <c r="V83" s="117">
        <f>[3]MMS_TERT!V665</f>
        <v>3.9999999999999996</v>
      </c>
      <c r="W83" s="117">
        <f>[3]MMS_TERT!W665</f>
        <v>4</v>
      </c>
      <c r="X83" s="117">
        <f>[3]MMS_TERT!X665</f>
        <v>3.9999999999999996</v>
      </c>
      <c r="Y83" s="117">
        <f>[3]MMS_TERT!Y665</f>
        <v>4</v>
      </c>
      <c r="Z83" s="117">
        <f>[3]MMS_TERT!Z665</f>
        <v>0</v>
      </c>
      <c r="AA83" s="117">
        <f>[3]MMS_TERT!AA665</f>
        <v>0</v>
      </c>
      <c r="AB83" s="117">
        <f>[3]MMS_TERT!AB665</f>
        <v>0</v>
      </c>
      <c r="AC83" s="117">
        <f>[3]MMS_TERT!AC665</f>
        <v>0</v>
      </c>
      <c r="AD83" s="117">
        <f>[3]MMS_TERT!AD665</f>
        <v>0</v>
      </c>
      <c r="AE83" s="117">
        <f>[3]MMS_TERT!AE665</f>
        <v>0</v>
      </c>
      <c r="AF83" s="117">
        <f>[3]MMS_TERT!AF665</f>
        <v>0</v>
      </c>
      <c r="AG83" s="117">
        <f>[3]MMS_TERT!AG665</f>
        <v>0</v>
      </c>
      <c r="AH83" s="117">
        <f>[4]MMS_TERT!AH665</f>
        <v>0</v>
      </c>
      <c r="AI83" s="117">
        <f>[5]MMS_TERT!AI651</f>
        <v>0</v>
      </c>
      <c r="AJ83" s="117">
        <f>[6]MMS_TERT!AJ651</f>
        <v>0</v>
      </c>
      <c r="AK83" s="117">
        <f>[5]MMS_TERT!AK651</f>
        <v>0</v>
      </c>
      <c r="AL83" s="117">
        <f>[5]MMS_TERT!AL651</f>
        <v>0</v>
      </c>
      <c r="AM83" s="117">
        <f>[5]MMS_TERT!AM651</f>
        <v>0</v>
      </c>
      <c r="AN83" s="117">
        <f>[5]MMS_TERT!AN651</f>
        <v>0</v>
      </c>
      <c r="AO83" s="117">
        <f>[5]MMS_TERT!AO651</f>
        <v>0</v>
      </c>
      <c r="AP83" s="117">
        <f>[5]MMS_TERT!AP651</f>
        <v>0</v>
      </c>
    </row>
    <row r="84" spans="1:42" ht="15.75" thickTop="1">
      <c r="A84" s="166" t="s">
        <v>438</v>
      </c>
      <c r="B84" s="167">
        <f>SUM(B74:B83)</f>
        <v>100</v>
      </c>
      <c r="C84" s="167">
        <f t="shared" ref="C84:AH84" si="10">SUM(C74:C83)</f>
        <v>100</v>
      </c>
      <c r="D84" s="167">
        <f t="shared" si="10"/>
        <v>100.00000000000001</v>
      </c>
      <c r="E84" s="167">
        <f t="shared" si="10"/>
        <v>100</v>
      </c>
      <c r="F84" s="167">
        <f t="shared" si="10"/>
        <v>100</v>
      </c>
      <c r="G84" s="167">
        <f t="shared" si="10"/>
        <v>100</v>
      </c>
      <c r="H84" s="167">
        <f t="shared" si="10"/>
        <v>100</v>
      </c>
      <c r="I84" s="167">
        <f t="shared" si="10"/>
        <v>100</v>
      </c>
      <c r="J84" s="167">
        <f t="shared" si="10"/>
        <v>100.00000000000001</v>
      </c>
      <c r="K84" s="167">
        <f t="shared" si="10"/>
        <v>100.00000000000001</v>
      </c>
      <c r="L84" s="167">
        <f t="shared" si="10"/>
        <v>100</v>
      </c>
      <c r="M84" s="167">
        <f t="shared" si="10"/>
        <v>100</v>
      </c>
      <c r="N84" s="167">
        <f t="shared" si="10"/>
        <v>100</v>
      </c>
      <c r="O84" s="167">
        <f t="shared" si="10"/>
        <v>100</v>
      </c>
      <c r="P84" s="167">
        <f t="shared" si="10"/>
        <v>100</v>
      </c>
      <c r="Q84" s="167">
        <f t="shared" si="10"/>
        <v>100</v>
      </c>
      <c r="R84" s="167">
        <f t="shared" si="10"/>
        <v>100</v>
      </c>
      <c r="S84" s="167">
        <f t="shared" si="10"/>
        <v>100</v>
      </c>
      <c r="T84" s="167">
        <f t="shared" si="10"/>
        <v>100.00000000000001</v>
      </c>
      <c r="U84" s="167">
        <f t="shared" si="10"/>
        <v>100</v>
      </c>
      <c r="V84" s="167">
        <f t="shared" si="10"/>
        <v>100</v>
      </c>
      <c r="W84" s="167">
        <f t="shared" si="10"/>
        <v>99.999999999999986</v>
      </c>
      <c r="X84" s="167">
        <f t="shared" si="10"/>
        <v>99.999999999999986</v>
      </c>
      <c r="Y84" s="167">
        <f t="shared" si="10"/>
        <v>100</v>
      </c>
      <c r="Z84" s="167">
        <f t="shared" si="10"/>
        <v>100</v>
      </c>
      <c r="AA84" s="167">
        <f t="shared" si="10"/>
        <v>100</v>
      </c>
      <c r="AB84" s="167">
        <f t="shared" si="10"/>
        <v>100</v>
      </c>
      <c r="AC84" s="167">
        <f t="shared" si="10"/>
        <v>100</v>
      </c>
      <c r="AD84" s="167">
        <f t="shared" si="10"/>
        <v>100</v>
      </c>
      <c r="AE84" s="167">
        <f t="shared" si="10"/>
        <v>100</v>
      </c>
      <c r="AF84" s="167">
        <f t="shared" si="10"/>
        <v>100</v>
      </c>
      <c r="AG84" s="167">
        <f t="shared" si="10"/>
        <v>100</v>
      </c>
      <c r="AH84" s="167">
        <f t="shared" si="10"/>
        <v>100</v>
      </c>
      <c r="AI84" s="167">
        <f>SUM(AI74:AI83)</f>
        <v>100</v>
      </c>
      <c r="AJ84" s="167">
        <f>SUM(AJ74:AJ83)</f>
        <v>100</v>
      </c>
      <c r="AK84" s="167">
        <f t="shared" ref="AK84:AP84" si="11">SUM(AK74:AK83)</f>
        <v>100</v>
      </c>
      <c r="AL84" s="167">
        <f t="shared" si="11"/>
        <v>100</v>
      </c>
      <c r="AM84" s="167">
        <f t="shared" si="11"/>
        <v>100</v>
      </c>
      <c r="AN84" s="167">
        <f t="shared" si="11"/>
        <v>100</v>
      </c>
      <c r="AO84" s="167">
        <f t="shared" si="11"/>
        <v>100</v>
      </c>
      <c r="AP84" s="167">
        <f t="shared" si="11"/>
        <v>100</v>
      </c>
    </row>
    <row r="85" spans="1:42" s="172" customFormat="1" ht="15.75" thickBot="1">
      <c r="A85" s="170"/>
      <c r="B85" s="171"/>
      <c r="C85" s="171"/>
      <c r="D85" s="171"/>
      <c r="E85" s="171"/>
      <c r="F85" s="171"/>
      <c r="G85" s="171"/>
      <c r="H85" s="171"/>
      <c r="I85" s="171"/>
      <c r="J85" s="171"/>
      <c r="K85" s="171"/>
      <c r="L85" s="171"/>
      <c r="M85" s="171"/>
      <c r="N85" s="171"/>
      <c r="O85" s="171"/>
      <c r="P85" s="171"/>
      <c r="Q85" s="171"/>
      <c r="R85" s="171"/>
      <c r="S85" s="171"/>
      <c r="T85" s="171"/>
      <c r="U85" s="171"/>
      <c r="V85" s="171"/>
      <c r="W85" s="171"/>
      <c r="X85" s="171"/>
      <c r="Y85" s="171"/>
      <c r="Z85" s="171"/>
      <c r="AA85" s="171"/>
      <c r="AB85" s="171"/>
      <c r="AC85" s="171"/>
      <c r="AD85" s="171"/>
      <c r="AE85" s="171"/>
      <c r="AF85" s="171"/>
      <c r="AH85" s="171"/>
      <c r="AI85" s="171"/>
      <c r="AJ85" s="171"/>
    </row>
    <row r="86" spans="1:42" ht="15.75" thickTop="1">
      <c r="A86" s="109" t="s">
        <v>2</v>
      </c>
      <c r="B86" s="110">
        <v>1990</v>
      </c>
      <c r="C86" s="110">
        <v>1991</v>
      </c>
      <c r="D86" s="110">
        <v>1992</v>
      </c>
      <c r="E86" s="110">
        <v>1993</v>
      </c>
      <c r="F86" s="110">
        <v>1994</v>
      </c>
      <c r="G86" s="110">
        <v>1995</v>
      </c>
      <c r="H86" s="110">
        <v>1996</v>
      </c>
      <c r="I86" s="110">
        <v>1997</v>
      </c>
      <c r="J86" s="110">
        <v>1998</v>
      </c>
      <c r="K86" s="110">
        <v>1999</v>
      </c>
      <c r="L86" s="110">
        <v>2000</v>
      </c>
      <c r="M86" s="110">
        <v>2001</v>
      </c>
      <c r="N86" s="110">
        <v>2002</v>
      </c>
      <c r="O86" s="110">
        <v>2003</v>
      </c>
      <c r="P86" s="110">
        <v>2004</v>
      </c>
      <c r="Q86" s="110">
        <v>2005</v>
      </c>
      <c r="R86" s="110">
        <v>2006</v>
      </c>
      <c r="S86" s="110">
        <v>2007</v>
      </c>
      <c r="T86" s="110">
        <v>2008</v>
      </c>
      <c r="U86" s="110">
        <v>2009</v>
      </c>
      <c r="V86" s="110">
        <v>2010</v>
      </c>
      <c r="W86" s="110">
        <v>2011</v>
      </c>
      <c r="X86" s="110">
        <v>2012</v>
      </c>
      <c r="Y86" s="110">
        <v>2013</v>
      </c>
      <c r="Z86" s="110">
        <v>2014</v>
      </c>
      <c r="AA86" s="110">
        <v>2015</v>
      </c>
      <c r="AB86" s="110">
        <v>2016</v>
      </c>
      <c r="AC86" s="110">
        <v>2017</v>
      </c>
      <c r="AD86" s="110">
        <v>2018</v>
      </c>
      <c r="AE86" s="110">
        <v>2019</v>
      </c>
      <c r="AF86" s="110">
        <v>2020</v>
      </c>
      <c r="AG86" s="110">
        <v>2021</v>
      </c>
      <c r="AH86" s="110">
        <v>2022</v>
      </c>
      <c r="AI86" s="110">
        <v>2023</v>
      </c>
      <c r="AJ86" s="110">
        <v>2024</v>
      </c>
      <c r="AK86" s="110">
        <v>2025</v>
      </c>
      <c r="AL86" s="168">
        <v>2030</v>
      </c>
      <c r="AM86" s="110">
        <v>2035</v>
      </c>
      <c r="AN86" s="168">
        <v>2040</v>
      </c>
      <c r="AO86" s="110">
        <v>2045</v>
      </c>
      <c r="AP86" s="168">
        <v>2050</v>
      </c>
    </row>
    <row r="87" spans="1:42">
      <c r="A87" s="111" t="s">
        <v>326</v>
      </c>
      <c r="B87" s="113" t="s">
        <v>4</v>
      </c>
      <c r="C87" s="113" t="s">
        <v>4</v>
      </c>
      <c r="D87" s="113" t="s">
        <v>4</v>
      </c>
      <c r="E87" s="113" t="s">
        <v>4</v>
      </c>
      <c r="F87" s="113" t="s">
        <v>4</v>
      </c>
      <c r="G87" s="113" t="s">
        <v>4</v>
      </c>
      <c r="H87" s="113" t="s">
        <v>4</v>
      </c>
      <c r="I87" s="113" t="s">
        <v>4</v>
      </c>
      <c r="J87" s="113" t="s">
        <v>4</v>
      </c>
      <c r="K87" s="113" t="s">
        <v>4</v>
      </c>
      <c r="L87" s="113" t="s">
        <v>4</v>
      </c>
      <c r="M87" s="113" t="s">
        <v>4</v>
      </c>
      <c r="N87" s="113" t="s">
        <v>4</v>
      </c>
      <c r="O87" s="113" t="s">
        <v>4</v>
      </c>
      <c r="P87" s="113" t="s">
        <v>4</v>
      </c>
      <c r="Q87" s="113" t="s">
        <v>4</v>
      </c>
      <c r="R87" s="113" t="s">
        <v>4</v>
      </c>
      <c r="S87" s="113" t="s">
        <v>4</v>
      </c>
      <c r="T87" s="113" t="s">
        <v>4</v>
      </c>
      <c r="U87" s="113" t="s">
        <v>4</v>
      </c>
      <c r="V87" s="113" t="s">
        <v>4</v>
      </c>
      <c r="W87" s="113" t="s">
        <v>4</v>
      </c>
      <c r="X87" s="113" t="s">
        <v>4</v>
      </c>
      <c r="Y87" s="113" t="s">
        <v>4</v>
      </c>
      <c r="Z87" s="113" t="s">
        <v>4</v>
      </c>
      <c r="AA87" s="113" t="s">
        <v>4</v>
      </c>
      <c r="AB87" s="113" t="s">
        <v>4</v>
      </c>
      <c r="AC87" s="113" t="s">
        <v>4</v>
      </c>
      <c r="AD87" s="113" t="s">
        <v>4</v>
      </c>
      <c r="AE87" s="113" t="s">
        <v>4</v>
      </c>
      <c r="AF87" s="113" t="s">
        <v>4</v>
      </c>
      <c r="AG87" s="113" t="s">
        <v>4</v>
      </c>
      <c r="AH87" s="113" t="s">
        <v>4</v>
      </c>
      <c r="AI87" s="113" t="s">
        <v>4</v>
      </c>
      <c r="AJ87" s="113" t="s">
        <v>4</v>
      </c>
      <c r="AK87" s="113" t="s">
        <v>4</v>
      </c>
      <c r="AL87" s="113" t="s">
        <v>4</v>
      </c>
      <c r="AM87" s="113" t="s">
        <v>4</v>
      </c>
      <c r="AN87" s="113" t="s">
        <v>4</v>
      </c>
      <c r="AO87" s="113" t="s">
        <v>4</v>
      </c>
      <c r="AP87" s="113" t="s">
        <v>4</v>
      </c>
    </row>
    <row r="88" spans="1:42">
      <c r="A88" s="114" t="s">
        <v>428</v>
      </c>
      <c r="B88" s="121">
        <f>[3]MMS_TERT!B698</f>
        <v>0</v>
      </c>
      <c r="C88" s="121">
        <f>[3]MMS_TERT!C698</f>
        <v>0</v>
      </c>
      <c r="D88" s="121">
        <f>[3]MMS_TERT!D698</f>
        <v>0</v>
      </c>
      <c r="E88" s="121">
        <f>[3]MMS_TERT!E698</f>
        <v>0</v>
      </c>
      <c r="F88" s="121">
        <f>[3]MMS_TERT!F698</f>
        <v>0</v>
      </c>
      <c r="G88" s="121">
        <f>[3]MMS_TERT!G698</f>
        <v>0</v>
      </c>
      <c r="H88" s="121">
        <f>[3]MMS_TERT!H698</f>
        <v>0</v>
      </c>
      <c r="I88" s="121">
        <f>[3]MMS_TERT!I698</f>
        <v>0</v>
      </c>
      <c r="J88" s="121">
        <f>[3]MMS_TERT!J698</f>
        <v>0</v>
      </c>
      <c r="K88" s="121">
        <f>[3]MMS_TERT!K698</f>
        <v>0</v>
      </c>
      <c r="L88" s="121">
        <f>[3]MMS_TERT!L698</f>
        <v>0</v>
      </c>
      <c r="M88" s="121">
        <f>[3]MMS_TERT!M698</f>
        <v>0</v>
      </c>
      <c r="N88" s="121">
        <f>[3]MMS_TERT!N698</f>
        <v>0</v>
      </c>
      <c r="O88" s="121">
        <f>[3]MMS_TERT!O698</f>
        <v>0</v>
      </c>
      <c r="P88" s="121">
        <f>[3]MMS_TERT!P698</f>
        <v>0</v>
      </c>
      <c r="Q88" s="121">
        <f>[3]MMS_TERT!Q698</f>
        <v>0</v>
      </c>
      <c r="R88" s="121">
        <f>[3]MMS_TERT!R698</f>
        <v>0</v>
      </c>
      <c r="S88" s="121">
        <f>[3]MMS_TERT!S698</f>
        <v>0</v>
      </c>
      <c r="T88" s="121">
        <f>[3]MMS_TERT!T698</f>
        <v>0</v>
      </c>
      <c r="U88" s="121">
        <f>[3]MMS_TERT!U698</f>
        <v>0</v>
      </c>
      <c r="V88" s="121">
        <f>[3]MMS_TERT!V698</f>
        <v>0</v>
      </c>
      <c r="W88" s="121">
        <f>[3]MMS_TERT!W698</f>
        <v>0</v>
      </c>
      <c r="X88" s="121">
        <f>[3]MMS_TERT!X698</f>
        <v>0</v>
      </c>
      <c r="Y88" s="121">
        <f>[3]MMS_TERT!Y698</f>
        <v>0</v>
      </c>
      <c r="Z88" s="121">
        <f>[3]MMS_TERT!Z698</f>
        <v>0</v>
      </c>
      <c r="AA88" s="121">
        <f>[3]MMS_TERT!AA698</f>
        <v>0</v>
      </c>
      <c r="AB88" s="121">
        <f>[3]MMS_TERT!AB698</f>
        <v>0</v>
      </c>
      <c r="AC88" s="121">
        <f>[3]MMS_TERT!AC698</f>
        <v>0</v>
      </c>
      <c r="AD88" s="121">
        <f>[3]MMS_TERT!AD698</f>
        <v>0</v>
      </c>
      <c r="AE88" s="121">
        <f>[3]MMS_TERT!AE698</f>
        <v>0</v>
      </c>
      <c r="AF88" s="121">
        <f>[3]MMS_TERT!AF698</f>
        <v>0</v>
      </c>
      <c r="AG88" s="121">
        <f>[3]MMS_TERT!AG698</f>
        <v>0</v>
      </c>
      <c r="AH88" s="121">
        <f>[4]MMS_TERT!AH698</f>
        <v>0</v>
      </c>
      <c r="AI88" s="121">
        <f>[5]MMS_TERT!AI684</f>
        <v>0</v>
      </c>
      <c r="AJ88" s="121">
        <f>[6]MMS_TERT!AJ684</f>
        <v>0</v>
      </c>
      <c r="AK88" s="121">
        <f>[5]MMS_TERT!AK684</f>
        <v>0</v>
      </c>
      <c r="AL88" s="121">
        <f>[5]MMS_TERT!AL684</f>
        <v>0</v>
      </c>
      <c r="AM88" s="121">
        <f>[5]MMS_TERT!AM684</f>
        <v>0</v>
      </c>
      <c r="AN88" s="121">
        <f>[5]MMS_TERT!AN684</f>
        <v>0</v>
      </c>
      <c r="AO88" s="121">
        <f>[5]MMS_TERT!AO684</f>
        <v>0</v>
      </c>
      <c r="AP88" s="121">
        <f>[5]MMS_TERT!AP684</f>
        <v>0</v>
      </c>
    </row>
    <row r="89" spans="1:42">
      <c r="A89" s="114" t="s">
        <v>429</v>
      </c>
      <c r="B89" s="121">
        <f>[3]MMS_TERT!B699</f>
        <v>0</v>
      </c>
      <c r="C89" s="121">
        <f>[3]MMS_TERT!C699</f>
        <v>0</v>
      </c>
      <c r="D89" s="121">
        <f>[3]MMS_TERT!D699</f>
        <v>0</v>
      </c>
      <c r="E89" s="121">
        <f>[3]MMS_TERT!E699</f>
        <v>0</v>
      </c>
      <c r="F89" s="121">
        <f>[3]MMS_TERT!F699</f>
        <v>0</v>
      </c>
      <c r="G89" s="121">
        <f>[3]MMS_TERT!G699</f>
        <v>0</v>
      </c>
      <c r="H89" s="121">
        <f>[3]MMS_TERT!H699</f>
        <v>0</v>
      </c>
      <c r="I89" s="121">
        <f>[3]MMS_TERT!I699</f>
        <v>0</v>
      </c>
      <c r="J89" s="121">
        <f>[3]MMS_TERT!J699</f>
        <v>0</v>
      </c>
      <c r="K89" s="121">
        <f>[3]MMS_TERT!K699</f>
        <v>0</v>
      </c>
      <c r="L89" s="121">
        <f>[3]MMS_TERT!L699</f>
        <v>0</v>
      </c>
      <c r="M89" s="121">
        <f>[3]MMS_TERT!M699</f>
        <v>0</v>
      </c>
      <c r="N89" s="121">
        <f>[3]MMS_TERT!N699</f>
        <v>0</v>
      </c>
      <c r="O89" s="121">
        <f>[3]MMS_TERT!O699</f>
        <v>0</v>
      </c>
      <c r="P89" s="121">
        <f>[3]MMS_TERT!P699</f>
        <v>0</v>
      </c>
      <c r="Q89" s="121">
        <f>[3]MMS_TERT!Q699</f>
        <v>0</v>
      </c>
      <c r="R89" s="121">
        <f>[3]MMS_TERT!R699</f>
        <v>0</v>
      </c>
      <c r="S89" s="121">
        <f>[3]MMS_TERT!S699</f>
        <v>0</v>
      </c>
      <c r="T89" s="121">
        <f>[3]MMS_TERT!T699</f>
        <v>0</v>
      </c>
      <c r="U89" s="121">
        <f>[3]MMS_TERT!U699</f>
        <v>0</v>
      </c>
      <c r="V89" s="121">
        <f>[3]MMS_TERT!V699</f>
        <v>0</v>
      </c>
      <c r="W89" s="121">
        <f>[3]MMS_TERT!W699</f>
        <v>0</v>
      </c>
      <c r="X89" s="121">
        <f>[3]MMS_TERT!X699</f>
        <v>0</v>
      </c>
      <c r="Y89" s="121">
        <f>[3]MMS_TERT!Y699</f>
        <v>0</v>
      </c>
      <c r="Z89" s="121">
        <f>[3]MMS_TERT!Z699</f>
        <v>0</v>
      </c>
      <c r="AA89" s="121">
        <f>[3]MMS_TERT!AA699</f>
        <v>0</v>
      </c>
      <c r="AB89" s="121">
        <f>[3]MMS_TERT!AB699</f>
        <v>0</v>
      </c>
      <c r="AC89" s="121">
        <f>[3]MMS_TERT!AC699</f>
        <v>0</v>
      </c>
      <c r="AD89" s="121">
        <f>[3]MMS_TERT!AD699</f>
        <v>0</v>
      </c>
      <c r="AE89" s="121">
        <f>[3]MMS_TERT!AE699</f>
        <v>0</v>
      </c>
      <c r="AF89" s="121">
        <f>[3]MMS_TERT!AF699</f>
        <v>0</v>
      </c>
      <c r="AG89" s="121">
        <f>[3]MMS_TERT!AG699</f>
        <v>0</v>
      </c>
      <c r="AH89" s="121">
        <f>[4]MMS_TERT!AH699</f>
        <v>0</v>
      </c>
      <c r="AI89" s="121">
        <f>[5]MMS_TERT!AI685</f>
        <v>0</v>
      </c>
      <c r="AJ89" s="121">
        <f>[6]MMS_TERT!AJ685</f>
        <v>0</v>
      </c>
      <c r="AK89" s="121">
        <f>[5]MMS_TERT!AK685</f>
        <v>0</v>
      </c>
      <c r="AL89" s="121">
        <f>[5]MMS_TERT!AL685</f>
        <v>0</v>
      </c>
      <c r="AM89" s="121">
        <f>[5]MMS_TERT!AM685</f>
        <v>0</v>
      </c>
      <c r="AN89" s="121">
        <f>[5]MMS_TERT!AN685</f>
        <v>0</v>
      </c>
      <c r="AO89" s="121">
        <f>[5]MMS_TERT!AO685</f>
        <v>0</v>
      </c>
      <c r="AP89" s="121">
        <f>[5]MMS_TERT!AP685</f>
        <v>0</v>
      </c>
    </row>
    <row r="90" spans="1:42">
      <c r="A90" s="114" t="s">
        <v>430</v>
      </c>
      <c r="B90" s="121">
        <f>[3]MMS_TERT!B700</f>
        <v>0</v>
      </c>
      <c r="C90" s="121">
        <f>[3]MMS_TERT!C700</f>
        <v>0</v>
      </c>
      <c r="D90" s="121">
        <f>[3]MMS_TERT!D700</f>
        <v>0</v>
      </c>
      <c r="E90" s="121">
        <f>[3]MMS_TERT!E700</f>
        <v>0</v>
      </c>
      <c r="F90" s="121">
        <f>[3]MMS_TERT!F700</f>
        <v>0</v>
      </c>
      <c r="G90" s="121">
        <f>[3]MMS_TERT!G700</f>
        <v>0</v>
      </c>
      <c r="H90" s="121">
        <f>[3]MMS_TERT!H700</f>
        <v>0</v>
      </c>
      <c r="I90" s="121">
        <f>[3]MMS_TERT!I700</f>
        <v>0</v>
      </c>
      <c r="J90" s="121">
        <f>[3]MMS_TERT!J700</f>
        <v>0</v>
      </c>
      <c r="K90" s="121">
        <f>[3]MMS_TERT!K700</f>
        <v>0</v>
      </c>
      <c r="L90" s="121">
        <f>[3]MMS_TERT!L700</f>
        <v>0</v>
      </c>
      <c r="M90" s="121">
        <f>[3]MMS_TERT!M700</f>
        <v>0</v>
      </c>
      <c r="N90" s="121">
        <f>[3]MMS_TERT!N700</f>
        <v>0</v>
      </c>
      <c r="O90" s="121">
        <f>[3]MMS_TERT!O700</f>
        <v>0</v>
      </c>
      <c r="P90" s="121">
        <f>[3]MMS_TERT!P700</f>
        <v>0</v>
      </c>
      <c r="Q90" s="121">
        <f>[3]MMS_TERT!Q700</f>
        <v>0</v>
      </c>
      <c r="R90" s="121">
        <f>[3]MMS_TERT!R700</f>
        <v>0</v>
      </c>
      <c r="S90" s="121">
        <f>[3]MMS_TERT!S700</f>
        <v>0</v>
      </c>
      <c r="T90" s="121">
        <f>[3]MMS_TERT!T700</f>
        <v>0</v>
      </c>
      <c r="U90" s="121">
        <f>[3]MMS_TERT!U700</f>
        <v>0</v>
      </c>
      <c r="V90" s="121">
        <f>[3]MMS_TERT!V700</f>
        <v>0</v>
      </c>
      <c r="W90" s="121">
        <f>[3]MMS_TERT!W700</f>
        <v>0</v>
      </c>
      <c r="X90" s="121">
        <f>[3]MMS_TERT!X700</f>
        <v>0</v>
      </c>
      <c r="Y90" s="121">
        <f>[3]MMS_TERT!Y700</f>
        <v>0</v>
      </c>
      <c r="Z90" s="121">
        <f>[3]MMS_TERT!Z700</f>
        <v>0</v>
      </c>
      <c r="AA90" s="121">
        <f>[3]MMS_TERT!AA700</f>
        <v>0</v>
      </c>
      <c r="AB90" s="121">
        <f>[3]MMS_TERT!AB700</f>
        <v>0</v>
      </c>
      <c r="AC90" s="121">
        <f>[3]MMS_TERT!AC700</f>
        <v>0</v>
      </c>
      <c r="AD90" s="121">
        <f>[3]MMS_TERT!AD700</f>
        <v>0</v>
      </c>
      <c r="AE90" s="121">
        <f>[3]MMS_TERT!AE700</f>
        <v>0</v>
      </c>
      <c r="AF90" s="121">
        <f>[3]MMS_TERT!AF700</f>
        <v>0</v>
      </c>
      <c r="AG90" s="121">
        <f>[3]MMS_TERT!AG700</f>
        <v>0</v>
      </c>
      <c r="AH90" s="121">
        <f>[4]MMS_TERT!AH700</f>
        <v>0</v>
      </c>
      <c r="AI90" s="121">
        <f>[5]MMS_TERT!AI686</f>
        <v>0</v>
      </c>
      <c r="AJ90" s="121">
        <f>[6]MMS_TERT!AJ686</f>
        <v>0</v>
      </c>
      <c r="AK90" s="121">
        <f>[5]MMS_TERT!AK686</f>
        <v>0</v>
      </c>
      <c r="AL90" s="121">
        <f>[5]MMS_TERT!AL686</f>
        <v>0</v>
      </c>
      <c r="AM90" s="121">
        <f>[5]MMS_TERT!AM686</f>
        <v>0</v>
      </c>
      <c r="AN90" s="121">
        <f>[5]MMS_TERT!AN686</f>
        <v>0</v>
      </c>
      <c r="AO90" s="121">
        <f>[5]MMS_TERT!AO686</f>
        <v>0</v>
      </c>
      <c r="AP90" s="121">
        <f>[5]MMS_TERT!AP686</f>
        <v>0</v>
      </c>
    </row>
    <row r="91" spans="1:42">
      <c r="A91" s="114" t="s">
        <v>431</v>
      </c>
      <c r="B91" s="121">
        <f>[3]MMS_TERT!B701</f>
        <v>0</v>
      </c>
      <c r="C91" s="121">
        <f>[3]MMS_TERT!C701</f>
        <v>0</v>
      </c>
      <c r="D91" s="121">
        <f>[3]MMS_TERT!D701</f>
        <v>0</v>
      </c>
      <c r="E91" s="121">
        <f>[3]MMS_TERT!E701</f>
        <v>0</v>
      </c>
      <c r="F91" s="121">
        <f>[3]MMS_TERT!F701</f>
        <v>0</v>
      </c>
      <c r="G91" s="121">
        <f>[3]MMS_TERT!G701</f>
        <v>0</v>
      </c>
      <c r="H91" s="121">
        <f>[3]MMS_TERT!H701</f>
        <v>0</v>
      </c>
      <c r="I91" s="121">
        <f>[3]MMS_TERT!I701</f>
        <v>0</v>
      </c>
      <c r="J91" s="121">
        <f>[3]MMS_TERT!J701</f>
        <v>0</v>
      </c>
      <c r="K91" s="121">
        <f>[3]MMS_TERT!K701</f>
        <v>0</v>
      </c>
      <c r="L91" s="121">
        <f>[3]MMS_TERT!L701</f>
        <v>0</v>
      </c>
      <c r="M91" s="121">
        <f>[3]MMS_TERT!M701</f>
        <v>0</v>
      </c>
      <c r="N91" s="121">
        <f>[3]MMS_TERT!N701</f>
        <v>0</v>
      </c>
      <c r="O91" s="121">
        <f>[3]MMS_TERT!O701</f>
        <v>0</v>
      </c>
      <c r="P91" s="121">
        <f>[3]MMS_TERT!P701</f>
        <v>0</v>
      </c>
      <c r="Q91" s="121">
        <f>[3]MMS_TERT!Q701</f>
        <v>0</v>
      </c>
      <c r="R91" s="121">
        <f>[3]MMS_TERT!R701</f>
        <v>0</v>
      </c>
      <c r="S91" s="121">
        <f>[3]MMS_TERT!S701</f>
        <v>0</v>
      </c>
      <c r="T91" s="121">
        <f>[3]MMS_TERT!T701</f>
        <v>0</v>
      </c>
      <c r="U91" s="121">
        <f>[3]MMS_TERT!U701</f>
        <v>1</v>
      </c>
      <c r="V91" s="121">
        <f>[3]MMS_TERT!V701</f>
        <v>2.9999999999999991</v>
      </c>
      <c r="W91" s="121">
        <f>[3]MMS_TERT!W701</f>
        <v>5</v>
      </c>
      <c r="X91" s="121">
        <f>[3]MMS_TERT!X701</f>
        <v>7.0000000000000009</v>
      </c>
      <c r="Y91" s="121">
        <f>[3]MMS_TERT!Y701</f>
        <v>9</v>
      </c>
      <c r="Z91" s="121">
        <f>[3]MMS_TERT!Z701</f>
        <v>17</v>
      </c>
      <c r="AA91" s="121">
        <f>[3]MMS_TERT!AA701</f>
        <v>24</v>
      </c>
      <c r="AB91" s="121">
        <f>[3]MMS_TERT!AB701</f>
        <v>34</v>
      </c>
      <c r="AC91" s="121">
        <f>[3]MMS_TERT!AC701</f>
        <v>44</v>
      </c>
      <c r="AD91" s="121">
        <f>[3]MMS_TERT!AD701</f>
        <v>50</v>
      </c>
      <c r="AE91" s="121">
        <f>[3]MMS_TERT!AE701</f>
        <v>50</v>
      </c>
      <c r="AF91" s="121">
        <f>[3]MMS_TERT!AF701</f>
        <v>50</v>
      </c>
      <c r="AG91" s="121">
        <f>[3]MMS_TERT!AG701</f>
        <v>50</v>
      </c>
      <c r="AH91" s="121">
        <f>[4]MMS_TERT!AH701</f>
        <v>50</v>
      </c>
      <c r="AI91" s="121">
        <f>[5]MMS_TERT!AI687</f>
        <v>50</v>
      </c>
      <c r="AJ91" s="121">
        <f>[6]MMS_TERT!AJ687</f>
        <v>50</v>
      </c>
      <c r="AK91" s="121">
        <f>[5]MMS_TERT!AK687</f>
        <v>50</v>
      </c>
      <c r="AL91" s="121">
        <f>[5]MMS_TERT!AL687</f>
        <v>50</v>
      </c>
      <c r="AM91" s="121">
        <f>[5]MMS_TERT!AM687</f>
        <v>50</v>
      </c>
      <c r="AN91" s="121">
        <f>[5]MMS_TERT!AN687</f>
        <v>50</v>
      </c>
      <c r="AO91" s="121">
        <f>[5]MMS_TERT!AO687</f>
        <v>50</v>
      </c>
      <c r="AP91" s="121">
        <f>[5]MMS_TERT!AP687</f>
        <v>50</v>
      </c>
    </row>
    <row r="92" spans="1:42">
      <c r="A92" s="114" t="s">
        <v>432</v>
      </c>
      <c r="B92" s="121">
        <f>[3]MMS_TERT!B702</f>
        <v>96</v>
      </c>
      <c r="C92" s="121">
        <f>[3]MMS_TERT!C702</f>
        <v>96</v>
      </c>
      <c r="D92" s="121">
        <f>[3]MMS_TERT!D702</f>
        <v>96</v>
      </c>
      <c r="E92" s="121">
        <f>[3]MMS_TERT!E702</f>
        <v>96</v>
      </c>
      <c r="F92" s="121">
        <f>[3]MMS_TERT!F702</f>
        <v>96</v>
      </c>
      <c r="G92" s="121">
        <f>[3]MMS_TERT!G702</f>
        <v>96</v>
      </c>
      <c r="H92" s="121">
        <f>[3]MMS_TERT!H702</f>
        <v>96</v>
      </c>
      <c r="I92" s="121">
        <f>[3]MMS_TERT!I702</f>
        <v>96</v>
      </c>
      <c r="J92" s="121">
        <f>[3]MMS_TERT!J702</f>
        <v>96</v>
      </c>
      <c r="K92" s="121">
        <f>[3]MMS_TERT!K702</f>
        <v>96</v>
      </c>
      <c r="L92" s="121">
        <f>[3]MMS_TERT!L702</f>
        <v>95.999999999999986</v>
      </c>
      <c r="M92" s="121">
        <f>[3]MMS_TERT!M702</f>
        <v>96</v>
      </c>
      <c r="N92" s="121">
        <f>[3]MMS_TERT!N702</f>
        <v>96</v>
      </c>
      <c r="O92" s="121">
        <f>[3]MMS_TERT!O702</f>
        <v>96</v>
      </c>
      <c r="P92" s="121">
        <f>[3]MMS_TERT!P702</f>
        <v>96</v>
      </c>
      <c r="Q92" s="121">
        <f>[3]MMS_TERT!Q702</f>
        <v>96</v>
      </c>
      <c r="R92" s="121">
        <f>[3]MMS_TERT!R702</f>
        <v>96</v>
      </c>
      <c r="S92" s="121">
        <f>[3]MMS_TERT!S702</f>
        <v>95.999999999999986</v>
      </c>
      <c r="T92" s="121">
        <f>[3]MMS_TERT!T702</f>
        <v>96</v>
      </c>
      <c r="U92" s="121">
        <f>[3]MMS_TERT!U702</f>
        <v>95</v>
      </c>
      <c r="V92" s="121">
        <f>[3]MMS_TERT!V702</f>
        <v>93</v>
      </c>
      <c r="W92" s="121">
        <f>[3]MMS_TERT!W702</f>
        <v>90.999999999999986</v>
      </c>
      <c r="X92" s="121">
        <f>[3]MMS_TERT!X702</f>
        <v>89</v>
      </c>
      <c r="Y92" s="121">
        <f>[3]MMS_TERT!Y702</f>
        <v>87</v>
      </c>
      <c r="Z92" s="121">
        <f>[3]MMS_TERT!Z702</f>
        <v>83</v>
      </c>
      <c r="AA92" s="121">
        <f>[3]MMS_TERT!AA702</f>
        <v>76</v>
      </c>
      <c r="AB92" s="121">
        <f>[3]MMS_TERT!AB702</f>
        <v>66</v>
      </c>
      <c r="AC92" s="121">
        <f>[3]MMS_TERT!AC702</f>
        <v>56.000000000000007</v>
      </c>
      <c r="AD92" s="121">
        <f>[3]MMS_TERT!AD702</f>
        <v>50</v>
      </c>
      <c r="AE92" s="121">
        <f>[3]MMS_TERT!AE702</f>
        <v>50</v>
      </c>
      <c r="AF92" s="121">
        <f>[3]MMS_TERT!AF702</f>
        <v>50</v>
      </c>
      <c r="AG92" s="121">
        <f>[3]MMS_TERT!AG702</f>
        <v>50</v>
      </c>
      <c r="AH92" s="121">
        <f>[4]MMS_TERT!AH702</f>
        <v>50</v>
      </c>
      <c r="AI92" s="121">
        <f>[5]MMS_TERT!AI688</f>
        <v>50</v>
      </c>
      <c r="AJ92" s="121">
        <f>[6]MMS_TERT!AJ688</f>
        <v>50</v>
      </c>
      <c r="AK92" s="121">
        <f>[5]MMS_TERT!AK688</f>
        <v>50</v>
      </c>
      <c r="AL92" s="121">
        <f>[5]MMS_TERT!AL688</f>
        <v>50</v>
      </c>
      <c r="AM92" s="121">
        <f>[5]MMS_TERT!AM688</f>
        <v>50</v>
      </c>
      <c r="AN92" s="121">
        <f>[5]MMS_TERT!AN688</f>
        <v>50</v>
      </c>
      <c r="AO92" s="121">
        <f>[5]MMS_TERT!AO688</f>
        <v>50</v>
      </c>
      <c r="AP92" s="121">
        <f>[5]MMS_TERT!AP688</f>
        <v>50</v>
      </c>
    </row>
    <row r="93" spans="1:42">
      <c r="A93" s="114" t="s">
        <v>433</v>
      </c>
      <c r="B93" s="121">
        <f>[3]MMS_TERT!B703</f>
        <v>0</v>
      </c>
      <c r="C93" s="121">
        <f>[3]MMS_TERT!C703</f>
        <v>0</v>
      </c>
      <c r="D93" s="121">
        <f>[3]MMS_TERT!D703</f>
        <v>0</v>
      </c>
      <c r="E93" s="121">
        <f>[3]MMS_TERT!E703</f>
        <v>0</v>
      </c>
      <c r="F93" s="121">
        <f>[3]MMS_TERT!F703</f>
        <v>0</v>
      </c>
      <c r="G93" s="121">
        <f>[3]MMS_TERT!G703</f>
        <v>0</v>
      </c>
      <c r="H93" s="121">
        <f>[3]MMS_TERT!H703</f>
        <v>0</v>
      </c>
      <c r="I93" s="121">
        <f>[3]MMS_TERT!I703</f>
        <v>0</v>
      </c>
      <c r="J93" s="121">
        <f>[3]MMS_TERT!J703</f>
        <v>0</v>
      </c>
      <c r="K93" s="121">
        <f>[3]MMS_TERT!K703</f>
        <v>0</v>
      </c>
      <c r="L93" s="121">
        <f>[3]MMS_TERT!L703</f>
        <v>0</v>
      </c>
      <c r="M93" s="121">
        <f>[3]MMS_TERT!M703</f>
        <v>0</v>
      </c>
      <c r="N93" s="121">
        <f>[3]MMS_TERT!N703</f>
        <v>0</v>
      </c>
      <c r="O93" s="121">
        <f>[3]MMS_TERT!O703</f>
        <v>0</v>
      </c>
      <c r="P93" s="121">
        <f>[3]MMS_TERT!P703</f>
        <v>0</v>
      </c>
      <c r="Q93" s="121">
        <f>[3]MMS_TERT!Q703</f>
        <v>0</v>
      </c>
      <c r="R93" s="121">
        <f>[3]MMS_TERT!R703</f>
        <v>0</v>
      </c>
      <c r="S93" s="121">
        <f>[3]MMS_TERT!S703</f>
        <v>0</v>
      </c>
      <c r="T93" s="121">
        <f>[3]MMS_TERT!T703</f>
        <v>0</v>
      </c>
      <c r="U93" s="121">
        <f>[3]MMS_TERT!U703</f>
        <v>0</v>
      </c>
      <c r="V93" s="121">
        <f>[3]MMS_TERT!V703</f>
        <v>0</v>
      </c>
      <c r="W93" s="121">
        <f>[3]MMS_TERT!W703</f>
        <v>0</v>
      </c>
      <c r="X93" s="121">
        <f>[3]MMS_TERT!X703</f>
        <v>0</v>
      </c>
      <c r="Y93" s="121">
        <f>[3]MMS_TERT!Y703</f>
        <v>0</v>
      </c>
      <c r="Z93" s="121">
        <f>[3]MMS_TERT!Z703</f>
        <v>0</v>
      </c>
      <c r="AA93" s="121">
        <f>[3]MMS_TERT!AA703</f>
        <v>0</v>
      </c>
      <c r="AB93" s="121">
        <f>[3]MMS_TERT!AB703</f>
        <v>0</v>
      </c>
      <c r="AC93" s="121">
        <f>[3]MMS_TERT!AC703</f>
        <v>0</v>
      </c>
      <c r="AD93" s="121">
        <f>[3]MMS_TERT!AD703</f>
        <v>0</v>
      </c>
      <c r="AE93" s="121">
        <f>[3]MMS_TERT!AE703</f>
        <v>0</v>
      </c>
      <c r="AF93" s="121">
        <f>[3]MMS_TERT!AF703</f>
        <v>0</v>
      </c>
      <c r="AG93" s="121">
        <f>[3]MMS_TERT!AG703</f>
        <v>0</v>
      </c>
      <c r="AH93" s="121">
        <f>[4]MMS_TERT!AH703</f>
        <v>0</v>
      </c>
      <c r="AI93" s="121">
        <f>[5]MMS_TERT!AI689</f>
        <v>0</v>
      </c>
      <c r="AJ93" s="121">
        <f>[6]MMS_TERT!AJ689</f>
        <v>0</v>
      </c>
      <c r="AK93" s="121">
        <f>[5]MMS_TERT!AK689</f>
        <v>0</v>
      </c>
      <c r="AL93" s="121">
        <f>[5]MMS_TERT!AL689</f>
        <v>0</v>
      </c>
      <c r="AM93" s="121">
        <f>[5]MMS_TERT!AM689</f>
        <v>0</v>
      </c>
      <c r="AN93" s="121">
        <f>[5]MMS_TERT!AN689</f>
        <v>0</v>
      </c>
      <c r="AO93" s="121">
        <f>[5]MMS_TERT!AO689</f>
        <v>0</v>
      </c>
      <c r="AP93" s="121">
        <f>[5]MMS_TERT!AP689</f>
        <v>0</v>
      </c>
    </row>
    <row r="94" spans="1:42">
      <c r="A94" s="114" t="s">
        <v>434</v>
      </c>
      <c r="B94" s="121">
        <f>[3]MMS_TERT!B704</f>
        <v>0</v>
      </c>
      <c r="C94" s="121">
        <f>[3]MMS_TERT!C704</f>
        <v>0</v>
      </c>
      <c r="D94" s="121">
        <f>[3]MMS_TERT!D704</f>
        <v>0</v>
      </c>
      <c r="E94" s="121">
        <f>[3]MMS_TERT!E704</f>
        <v>0</v>
      </c>
      <c r="F94" s="121">
        <f>[3]MMS_TERT!F704</f>
        <v>0</v>
      </c>
      <c r="G94" s="121">
        <f>[3]MMS_TERT!G704</f>
        <v>0</v>
      </c>
      <c r="H94" s="121">
        <f>[3]MMS_TERT!H704</f>
        <v>0</v>
      </c>
      <c r="I94" s="121">
        <f>[3]MMS_TERT!I704</f>
        <v>0</v>
      </c>
      <c r="J94" s="121">
        <f>[3]MMS_TERT!J704</f>
        <v>0</v>
      </c>
      <c r="K94" s="121">
        <f>[3]MMS_TERT!K704</f>
        <v>0</v>
      </c>
      <c r="L94" s="121">
        <f>[3]MMS_TERT!L704</f>
        <v>0</v>
      </c>
      <c r="M94" s="121">
        <f>[3]MMS_TERT!M704</f>
        <v>0</v>
      </c>
      <c r="N94" s="121">
        <f>[3]MMS_TERT!N704</f>
        <v>0</v>
      </c>
      <c r="O94" s="121">
        <f>[3]MMS_TERT!O704</f>
        <v>0</v>
      </c>
      <c r="P94" s="121">
        <f>[3]MMS_TERT!P704</f>
        <v>0</v>
      </c>
      <c r="Q94" s="121">
        <f>[3]MMS_TERT!Q704</f>
        <v>0</v>
      </c>
      <c r="R94" s="121">
        <f>[3]MMS_TERT!R704</f>
        <v>0</v>
      </c>
      <c r="S94" s="121">
        <f>[3]MMS_TERT!S704</f>
        <v>0</v>
      </c>
      <c r="T94" s="121">
        <f>[3]MMS_TERT!T704</f>
        <v>0</v>
      </c>
      <c r="U94" s="121">
        <f>[3]MMS_TERT!U704</f>
        <v>0</v>
      </c>
      <c r="V94" s="121">
        <f>[3]MMS_TERT!V704</f>
        <v>0</v>
      </c>
      <c r="W94" s="121">
        <f>[3]MMS_TERT!W704</f>
        <v>0</v>
      </c>
      <c r="X94" s="121">
        <f>[3]MMS_TERT!X704</f>
        <v>0</v>
      </c>
      <c r="Y94" s="121">
        <f>[3]MMS_TERT!Y704</f>
        <v>0</v>
      </c>
      <c r="Z94" s="121">
        <f>[3]MMS_TERT!Z704</f>
        <v>0</v>
      </c>
      <c r="AA94" s="121">
        <f>[3]MMS_TERT!AA704</f>
        <v>0</v>
      </c>
      <c r="AB94" s="121">
        <f>[3]MMS_TERT!AB704</f>
        <v>0</v>
      </c>
      <c r="AC94" s="121">
        <f>[3]MMS_TERT!AC704</f>
        <v>0</v>
      </c>
      <c r="AD94" s="121">
        <f>[3]MMS_TERT!AD704</f>
        <v>0</v>
      </c>
      <c r="AE94" s="121">
        <f>[3]MMS_TERT!AE704</f>
        <v>0</v>
      </c>
      <c r="AF94" s="121">
        <f>[3]MMS_TERT!AF704</f>
        <v>0</v>
      </c>
      <c r="AG94" s="121">
        <f>[3]MMS_TERT!AG704</f>
        <v>0</v>
      </c>
      <c r="AH94" s="121">
        <f>[4]MMS_TERT!AH704</f>
        <v>0</v>
      </c>
      <c r="AI94" s="121">
        <f>[5]MMS_TERT!AI690</f>
        <v>0</v>
      </c>
      <c r="AJ94" s="121">
        <f>[6]MMS_TERT!AJ690</f>
        <v>0</v>
      </c>
      <c r="AK94" s="121">
        <f>[5]MMS_TERT!AK690</f>
        <v>0</v>
      </c>
      <c r="AL94" s="121">
        <f>[5]MMS_TERT!AL690</f>
        <v>0</v>
      </c>
      <c r="AM94" s="121">
        <f>[5]MMS_TERT!AM690</f>
        <v>0</v>
      </c>
      <c r="AN94" s="121">
        <f>[5]MMS_TERT!AN690</f>
        <v>0</v>
      </c>
      <c r="AO94" s="121">
        <f>[5]MMS_TERT!AO690</f>
        <v>0</v>
      </c>
      <c r="AP94" s="121">
        <f>[5]MMS_TERT!AP690</f>
        <v>0</v>
      </c>
    </row>
    <row r="95" spans="1:42">
      <c r="A95" s="114" t="s">
        <v>435</v>
      </c>
      <c r="B95" s="121">
        <f>[3]MMS_TERT!B705</f>
        <v>0</v>
      </c>
      <c r="C95" s="121">
        <f>[3]MMS_TERT!C705</f>
        <v>0</v>
      </c>
      <c r="D95" s="121">
        <f>[3]MMS_TERT!D705</f>
        <v>0</v>
      </c>
      <c r="E95" s="121">
        <f>[3]MMS_TERT!E705</f>
        <v>0</v>
      </c>
      <c r="F95" s="121">
        <f>[3]MMS_TERT!F705</f>
        <v>0</v>
      </c>
      <c r="G95" s="121">
        <f>[3]MMS_TERT!G705</f>
        <v>0</v>
      </c>
      <c r="H95" s="121">
        <f>[3]MMS_TERT!H705</f>
        <v>0</v>
      </c>
      <c r="I95" s="121">
        <f>[3]MMS_TERT!I705</f>
        <v>0</v>
      </c>
      <c r="J95" s="121">
        <f>[3]MMS_TERT!J705</f>
        <v>0</v>
      </c>
      <c r="K95" s="121">
        <f>[3]MMS_TERT!K705</f>
        <v>0</v>
      </c>
      <c r="L95" s="121">
        <f>[3]MMS_TERT!L705</f>
        <v>0</v>
      </c>
      <c r="M95" s="121">
        <f>[3]MMS_TERT!M705</f>
        <v>0</v>
      </c>
      <c r="N95" s="121">
        <f>[3]MMS_TERT!N705</f>
        <v>0</v>
      </c>
      <c r="O95" s="121">
        <f>[3]MMS_TERT!O705</f>
        <v>0</v>
      </c>
      <c r="P95" s="121">
        <f>[3]MMS_TERT!P705</f>
        <v>0</v>
      </c>
      <c r="Q95" s="121">
        <f>[3]MMS_TERT!Q705</f>
        <v>0</v>
      </c>
      <c r="R95" s="121">
        <f>[3]MMS_TERT!R705</f>
        <v>0</v>
      </c>
      <c r="S95" s="121">
        <f>[3]MMS_TERT!S705</f>
        <v>0</v>
      </c>
      <c r="T95" s="121">
        <f>[3]MMS_TERT!T705</f>
        <v>0</v>
      </c>
      <c r="U95" s="121">
        <f>[3]MMS_TERT!U705</f>
        <v>0</v>
      </c>
      <c r="V95" s="121">
        <f>[3]MMS_TERT!V705</f>
        <v>0</v>
      </c>
      <c r="W95" s="121">
        <f>[3]MMS_TERT!W705</f>
        <v>0</v>
      </c>
      <c r="X95" s="121">
        <f>[3]MMS_TERT!X705</f>
        <v>0</v>
      </c>
      <c r="Y95" s="121">
        <f>[3]MMS_TERT!Y705</f>
        <v>0</v>
      </c>
      <c r="Z95" s="121">
        <f>[3]MMS_TERT!Z705</f>
        <v>0</v>
      </c>
      <c r="AA95" s="121">
        <f>[3]MMS_TERT!AA705</f>
        <v>0</v>
      </c>
      <c r="AB95" s="121">
        <f>[3]MMS_TERT!AB705</f>
        <v>0</v>
      </c>
      <c r="AC95" s="121">
        <f>[3]MMS_TERT!AC705</f>
        <v>0</v>
      </c>
      <c r="AD95" s="121">
        <f>[3]MMS_TERT!AD705</f>
        <v>0</v>
      </c>
      <c r="AE95" s="121">
        <f>[3]MMS_TERT!AE705</f>
        <v>0</v>
      </c>
      <c r="AF95" s="121">
        <f>[3]MMS_TERT!AF705</f>
        <v>0</v>
      </c>
      <c r="AG95" s="121">
        <f>[3]MMS_TERT!AG705</f>
        <v>0</v>
      </c>
      <c r="AH95" s="121">
        <f>[4]MMS_TERT!AH705</f>
        <v>0</v>
      </c>
      <c r="AI95" s="121">
        <f>[5]MMS_TERT!AI691</f>
        <v>0</v>
      </c>
      <c r="AJ95" s="121">
        <f>[6]MMS_TERT!AJ691</f>
        <v>0</v>
      </c>
      <c r="AK95" s="121">
        <f>[5]MMS_TERT!AK691</f>
        <v>0</v>
      </c>
      <c r="AL95" s="121">
        <f>[5]MMS_TERT!AL691</f>
        <v>0</v>
      </c>
      <c r="AM95" s="121">
        <f>[5]MMS_TERT!AM691</f>
        <v>0</v>
      </c>
      <c r="AN95" s="121">
        <f>[5]MMS_TERT!AN691</f>
        <v>0</v>
      </c>
      <c r="AO95" s="121">
        <f>[5]MMS_TERT!AO691</f>
        <v>0</v>
      </c>
      <c r="AP95" s="121">
        <f>[5]MMS_TERT!AP691</f>
        <v>0</v>
      </c>
    </row>
    <row r="96" spans="1:42">
      <c r="A96" s="114" t="s">
        <v>436</v>
      </c>
      <c r="B96" s="121">
        <f>[3]MMS_TERT!B706</f>
        <v>0</v>
      </c>
      <c r="C96" s="121">
        <f>[3]MMS_TERT!C706</f>
        <v>0</v>
      </c>
      <c r="D96" s="121">
        <f>[3]MMS_TERT!D706</f>
        <v>0</v>
      </c>
      <c r="E96" s="121">
        <f>[3]MMS_TERT!E706</f>
        <v>0</v>
      </c>
      <c r="F96" s="121">
        <f>[3]MMS_TERT!F706</f>
        <v>0</v>
      </c>
      <c r="G96" s="121">
        <f>[3]MMS_TERT!G706</f>
        <v>0</v>
      </c>
      <c r="H96" s="121">
        <f>[3]MMS_TERT!H706</f>
        <v>0</v>
      </c>
      <c r="I96" s="121">
        <f>[3]MMS_TERT!I706</f>
        <v>0</v>
      </c>
      <c r="J96" s="121">
        <f>[3]MMS_TERT!J706</f>
        <v>0</v>
      </c>
      <c r="K96" s="121">
        <f>[3]MMS_TERT!K706</f>
        <v>0</v>
      </c>
      <c r="L96" s="121">
        <f>[3]MMS_TERT!L706</f>
        <v>0</v>
      </c>
      <c r="M96" s="121">
        <f>[3]MMS_TERT!M706</f>
        <v>0</v>
      </c>
      <c r="N96" s="121">
        <f>[3]MMS_TERT!N706</f>
        <v>0</v>
      </c>
      <c r="O96" s="121">
        <f>[3]MMS_TERT!O706</f>
        <v>0</v>
      </c>
      <c r="P96" s="121">
        <f>[3]MMS_TERT!P706</f>
        <v>0</v>
      </c>
      <c r="Q96" s="121">
        <f>[3]MMS_TERT!Q706</f>
        <v>0</v>
      </c>
      <c r="R96" s="121">
        <f>[3]MMS_TERT!R706</f>
        <v>0</v>
      </c>
      <c r="S96" s="121">
        <f>[3]MMS_TERT!S706</f>
        <v>0</v>
      </c>
      <c r="T96" s="121">
        <f>[3]MMS_TERT!T706</f>
        <v>0</v>
      </c>
      <c r="U96" s="121">
        <f>[3]MMS_TERT!U706</f>
        <v>0</v>
      </c>
      <c r="V96" s="121">
        <f>[3]MMS_TERT!V706</f>
        <v>0</v>
      </c>
      <c r="W96" s="121">
        <f>[3]MMS_TERT!W706</f>
        <v>0</v>
      </c>
      <c r="X96" s="121">
        <f>[3]MMS_TERT!X706</f>
        <v>0</v>
      </c>
      <c r="Y96" s="121">
        <f>[3]MMS_TERT!Y706</f>
        <v>0</v>
      </c>
      <c r="Z96" s="121">
        <f>[3]MMS_TERT!Z706</f>
        <v>0</v>
      </c>
      <c r="AA96" s="121">
        <f>[3]MMS_TERT!AA706</f>
        <v>0</v>
      </c>
      <c r="AB96" s="121">
        <f>[3]MMS_TERT!AB706</f>
        <v>0</v>
      </c>
      <c r="AC96" s="121">
        <f>[3]MMS_TERT!AC706</f>
        <v>0</v>
      </c>
      <c r="AD96" s="121">
        <f>[3]MMS_TERT!AD706</f>
        <v>0</v>
      </c>
      <c r="AE96" s="121">
        <f>[3]MMS_TERT!AE706</f>
        <v>0</v>
      </c>
      <c r="AF96" s="121">
        <f>[3]MMS_TERT!AF706</f>
        <v>0</v>
      </c>
      <c r="AG96" s="121">
        <f>[3]MMS_TERT!AG706</f>
        <v>0</v>
      </c>
      <c r="AH96" s="121">
        <f>[4]MMS_TERT!AH706</f>
        <v>0</v>
      </c>
      <c r="AI96" s="121">
        <f>[5]MMS_TERT!AI692</f>
        <v>0</v>
      </c>
      <c r="AJ96" s="121">
        <f>[6]MMS_TERT!AJ692</f>
        <v>0</v>
      </c>
      <c r="AK96" s="121">
        <f>[5]MMS_TERT!AK692</f>
        <v>0</v>
      </c>
      <c r="AL96" s="121">
        <f>[5]MMS_TERT!AL692</f>
        <v>0</v>
      </c>
      <c r="AM96" s="121">
        <f>[5]MMS_TERT!AM692</f>
        <v>0</v>
      </c>
      <c r="AN96" s="121">
        <f>[5]MMS_TERT!AN692</f>
        <v>0</v>
      </c>
      <c r="AO96" s="121">
        <f>[5]MMS_TERT!AO692</f>
        <v>0</v>
      </c>
      <c r="AP96" s="121">
        <f>[5]MMS_TERT!AP692</f>
        <v>0</v>
      </c>
    </row>
    <row r="97" spans="1:42" ht="15.75" thickBot="1">
      <c r="A97" s="116" t="s">
        <v>437</v>
      </c>
      <c r="B97" s="117">
        <f>[3]MMS_TERT!B707</f>
        <v>4</v>
      </c>
      <c r="C97" s="117">
        <f>[3]MMS_TERT!C707</f>
        <v>4</v>
      </c>
      <c r="D97" s="117">
        <f>[3]MMS_TERT!D707</f>
        <v>4</v>
      </c>
      <c r="E97" s="117">
        <f>[3]MMS_TERT!E707</f>
        <v>4</v>
      </c>
      <c r="F97" s="117">
        <f>[3]MMS_TERT!F707</f>
        <v>4</v>
      </c>
      <c r="G97" s="117">
        <f>[3]MMS_TERT!G707</f>
        <v>4</v>
      </c>
      <c r="H97" s="117">
        <f>[3]MMS_TERT!H707</f>
        <v>4</v>
      </c>
      <c r="I97" s="117">
        <f>[3]MMS_TERT!I707</f>
        <v>4</v>
      </c>
      <c r="J97" s="117">
        <f>[3]MMS_TERT!J707</f>
        <v>4</v>
      </c>
      <c r="K97" s="117">
        <f>[3]MMS_TERT!K707</f>
        <v>4</v>
      </c>
      <c r="L97" s="117">
        <f>[3]MMS_TERT!L707</f>
        <v>4</v>
      </c>
      <c r="M97" s="117">
        <f>[3]MMS_TERT!M707</f>
        <v>4</v>
      </c>
      <c r="N97" s="117">
        <f>[3]MMS_TERT!N707</f>
        <v>4</v>
      </c>
      <c r="O97" s="117">
        <f>[3]MMS_TERT!O707</f>
        <v>4</v>
      </c>
      <c r="P97" s="117">
        <f>[3]MMS_TERT!P707</f>
        <v>4</v>
      </c>
      <c r="Q97" s="117">
        <f>[3]MMS_TERT!Q707</f>
        <v>4</v>
      </c>
      <c r="R97" s="117">
        <f>[3]MMS_TERT!R707</f>
        <v>4</v>
      </c>
      <c r="S97" s="117">
        <f>[3]MMS_TERT!S707</f>
        <v>4</v>
      </c>
      <c r="T97" s="117">
        <f>[3]MMS_TERT!T707</f>
        <v>4</v>
      </c>
      <c r="U97" s="117">
        <f>[3]MMS_TERT!U707</f>
        <v>4</v>
      </c>
      <c r="V97" s="117">
        <f>[3]MMS_TERT!V707</f>
        <v>3.9999999999999996</v>
      </c>
      <c r="W97" s="117">
        <f>[3]MMS_TERT!W707</f>
        <v>3.9999999999999996</v>
      </c>
      <c r="X97" s="117">
        <f>[3]MMS_TERT!X707</f>
        <v>4</v>
      </c>
      <c r="Y97" s="117">
        <f>[3]MMS_TERT!Y707</f>
        <v>3.9999999999999996</v>
      </c>
      <c r="Z97" s="117">
        <f>[3]MMS_TERT!Z707</f>
        <v>0</v>
      </c>
      <c r="AA97" s="117">
        <f>[3]MMS_TERT!AA707</f>
        <v>0</v>
      </c>
      <c r="AB97" s="117">
        <f>[3]MMS_TERT!AB707</f>
        <v>0</v>
      </c>
      <c r="AC97" s="117">
        <f>[3]MMS_TERT!AC707</f>
        <v>0</v>
      </c>
      <c r="AD97" s="117">
        <f>[3]MMS_TERT!AD707</f>
        <v>0</v>
      </c>
      <c r="AE97" s="117">
        <f>[3]MMS_TERT!AE707</f>
        <v>0</v>
      </c>
      <c r="AF97" s="117">
        <f>[3]MMS_TERT!AF707</f>
        <v>0</v>
      </c>
      <c r="AG97" s="117">
        <f>[3]MMS_TERT!AG707</f>
        <v>0</v>
      </c>
      <c r="AH97" s="117">
        <f>[4]MMS_TERT!AH707</f>
        <v>0</v>
      </c>
      <c r="AI97" s="117">
        <f>[5]MMS_TERT!AI693</f>
        <v>0</v>
      </c>
      <c r="AJ97" s="117">
        <f>[6]MMS_TERT!AJ693</f>
        <v>0</v>
      </c>
      <c r="AK97" s="117">
        <f>[5]MMS_TERT!AK693</f>
        <v>0</v>
      </c>
      <c r="AL97" s="117">
        <f>[5]MMS_TERT!AL693</f>
        <v>0</v>
      </c>
      <c r="AM97" s="117">
        <f>[5]MMS_TERT!AM693</f>
        <v>0</v>
      </c>
      <c r="AN97" s="117">
        <f>[5]MMS_TERT!AN693</f>
        <v>0</v>
      </c>
      <c r="AO97" s="117">
        <f>[5]MMS_TERT!AO693</f>
        <v>0</v>
      </c>
      <c r="AP97" s="117">
        <f>[5]MMS_TERT!AP693</f>
        <v>0</v>
      </c>
    </row>
    <row r="98" spans="1:42" ht="15.75" thickTop="1">
      <c r="A98" s="166" t="s">
        <v>438</v>
      </c>
      <c r="B98" s="167">
        <f>SUM(B88:B97)</f>
        <v>100</v>
      </c>
      <c r="C98" s="167">
        <f t="shared" ref="C98:AH98" si="12">SUM(C88:C97)</f>
        <v>100</v>
      </c>
      <c r="D98" s="167">
        <f t="shared" si="12"/>
        <v>100</v>
      </c>
      <c r="E98" s="167">
        <f t="shared" si="12"/>
        <v>100</v>
      </c>
      <c r="F98" s="167">
        <f t="shared" si="12"/>
        <v>100</v>
      </c>
      <c r="G98" s="167">
        <f t="shared" si="12"/>
        <v>100</v>
      </c>
      <c r="H98" s="167">
        <f t="shared" si="12"/>
        <v>100</v>
      </c>
      <c r="I98" s="167">
        <f t="shared" si="12"/>
        <v>100</v>
      </c>
      <c r="J98" s="167">
        <f t="shared" si="12"/>
        <v>100</v>
      </c>
      <c r="K98" s="167">
        <f t="shared" si="12"/>
        <v>100</v>
      </c>
      <c r="L98" s="167">
        <f t="shared" si="12"/>
        <v>99.999999999999986</v>
      </c>
      <c r="M98" s="167">
        <f t="shared" si="12"/>
        <v>100</v>
      </c>
      <c r="N98" s="167">
        <f t="shared" si="12"/>
        <v>100</v>
      </c>
      <c r="O98" s="167">
        <f t="shared" si="12"/>
        <v>100</v>
      </c>
      <c r="P98" s="167">
        <f t="shared" si="12"/>
        <v>100</v>
      </c>
      <c r="Q98" s="167">
        <f t="shared" si="12"/>
        <v>100</v>
      </c>
      <c r="R98" s="167">
        <f t="shared" si="12"/>
        <v>100</v>
      </c>
      <c r="S98" s="167">
        <f t="shared" si="12"/>
        <v>99.999999999999986</v>
      </c>
      <c r="T98" s="167">
        <f t="shared" si="12"/>
        <v>100</v>
      </c>
      <c r="U98" s="167">
        <f t="shared" si="12"/>
        <v>100</v>
      </c>
      <c r="V98" s="167">
        <f t="shared" si="12"/>
        <v>100</v>
      </c>
      <c r="W98" s="167">
        <f t="shared" si="12"/>
        <v>99.999999999999986</v>
      </c>
      <c r="X98" s="167">
        <f t="shared" si="12"/>
        <v>100</v>
      </c>
      <c r="Y98" s="167">
        <f t="shared" si="12"/>
        <v>100</v>
      </c>
      <c r="Z98" s="167">
        <f t="shared" si="12"/>
        <v>100</v>
      </c>
      <c r="AA98" s="167">
        <f t="shared" si="12"/>
        <v>100</v>
      </c>
      <c r="AB98" s="167">
        <f t="shared" si="12"/>
        <v>100</v>
      </c>
      <c r="AC98" s="167">
        <f t="shared" si="12"/>
        <v>100</v>
      </c>
      <c r="AD98" s="167">
        <f t="shared" si="12"/>
        <v>100</v>
      </c>
      <c r="AE98" s="167">
        <f t="shared" si="12"/>
        <v>100</v>
      </c>
      <c r="AF98" s="167">
        <f t="shared" si="12"/>
        <v>100</v>
      </c>
      <c r="AG98" s="167">
        <f t="shared" si="12"/>
        <v>100</v>
      </c>
      <c r="AH98" s="167">
        <f t="shared" si="12"/>
        <v>100</v>
      </c>
      <c r="AI98" s="167">
        <f>SUM(AI88:AI97)</f>
        <v>100</v>
      </c>
      <c r="AJ98" s="167">
        <f>SUM(AJ88:AJ97)</f>
        <v>100</v>
      </c>
      <c r="AK98" s="167">
        <f t="shared" ref="AK98:AP98" si="13">SUM(AK88:AK97)</f>
        <v>100</v>
      </c>
      <c r="AL98" s="167">
        <f t="shared" si="13"/>
        <v>100</v>
      </c>
      <c r="AM98" s="167">
        <f t="shared" si="13"/>
        <v>100</v>
      </c>
      <c r="AN98" s="167">
        <f t="shared" si="13"/>
        <v>100</v>
      </c>
      <c r="AO98" s="167">
        <f t="shared" si="13"/>
        <v>100</v>
      </c>
      <c r="AP98" s="167">
        <f t="shared" si="13"/>
        <v>100</v>
      </c>
    </row>
    <row r="99" spans="1:42" s="172" customFormat="1" ht="15.75" thickBot="1">
      <c r="A99" s="170"/>
      <c r="B99" s="171"/>
      <c r="C99" s="171"/>
      <c r="D99" s="171"/>
      <c r="E99" s="171"/>
      <c r="F99" s="171"/>
      <c r="G99" s="171"/>
      <c r="H99" s="171"/>
      <c r="I99" s="171"/>
      <c r="J99" s="171"/>
      <c r="K99" s="171"/>
      <c r="L99" s="171"/>
      <c r="M99" s="171"/>
      <c r="N99" s="171"/>
      <c r="O99" s="171"/>
      <c r="P99" s="171"/>
      <c r="Q99" s="171"/>
      <c r="R99" s="171"/>
      <c r="S99" s="171"/>
      <c r="T99" s="171"/>
      <c r="U99" s="171"/>
      <c r="V99" s="171"/>
      <c r="W99" s="171"/>
      <c r="X99" s="171"/>
      <c r="Y99" s="171"/>
      <c r="Z99" s="171"/>
      <c r="AA99" s="171"/>
      <c r="AB99" s="171"/>
      <c r="AC99" s="171"/>
      <c r="AD99" s="171"/>
      <c r="AE99" s="171"/>
      <c r="AF99" s="171"/>
      <c r="AH99" s="171"/>
      <c r="AI99" s="171"/>
      <c r="AJ99" s="171"/>
    </row>
    <row r="100" spans="1:42" ht="15.75" thickTop="1">
      <c r="A100" s="109" t="s">
        <v>391</v>
      </c>
      <c r="B100" s="110">
        <v>1990</v>
      </c>
      <c r="C100" s="110">
        <v>1991</v>
      </c>
      <c r="D100" s="110">
        <v>1992</v>
      </c>
      <c r="E100" s="110">
        <v>1993</v>
      </c>
      <c r="F100" s="110">
        <v>1994</v>
      </c>
      <c r="G100" s="110">
        <v>1995</v>
      </c>
      <c r="H100" s="110">
        <v>1996</v>
      </c>
      <c r="I100" s="110">
        <v>1997</v>
      </c>
      <c r="J100" s="110">
        <v>1998</v>
      </c>
      <c r="K100" s="110">
        <v>1999</v>
      </c>
      <c r="L100" s="110">
        <v>2000</v>
      </c>
      <c r="M100" s="110">
        <v>2001</v>
      </c>
      <c r="N100" s="110">
        <v>2002</v>
      </c>
      <c r="O100" s="110">
        <v>2003</v>
      </c>
      <c r="P100" s="110">
        <v>2004</v>
      </c>
      <c r="Q100" s="110">
        <v>2005</v>
      </c>
      <c r="R100" s="110">
        <v>2006</v>
      </c>
      <c r="S100" s="110">
        <v>2007</v>
      </c>
      <c r="T100" s="110">
        <v>2008</v>
      </c>
      <c r="U100" s="110">
        <v>2009</v>
      </c>
      <c r="V100" s="110">
        <v>2010</v>
      </c>
      <c r="W100" s="110">
        <v>2011</v>
      </c>
      <c r="X100" s="110">
        <v>2012</v>
      </c>
      <c r="Y100" s="110">
        <v>2013</v>
      </c>
      <c r="Z100" s="110">
        <v>2014</v>
      </c>
      <c r="AA100" s="110">
        <v>2015</v>
      </c>
      <c r="AB100" s="110">
        <v>2016</v>
      </c>
      <c r="AC100" s="110">
        <v>2017</v>
      </c>
      <c r="AD100" s="110">
        <v>2018</v>
      </c>
      <c r="AE100" s="110">
        <v>2019</v>
      </c>
      <c r="AF100" s="110">
        <v>2020</v>
      </c>
      <c r="AG100" s="110">
        <v>2021</v>
      </c>
      <c r="AH100" s="110">
        <v>2022</v>
      </c>
      <c r="AI100" s="110">
        <v>2023</v>
      </c>
      <c r="AJ100" s="110">
        <v>2024</v>
      </c>
      <c r="AK100" s="110">
        <v>2025</v>
      </c>
      <c r="AL100" s="168">
        <v>2030</v>
      </c>
      <c r="AM100" s="110">
        <v>2035</v>
      </c>
      <c r="AN100" s="168">
        <v>2040</v>
      </c>
      <c r="AO100" s="110">
        <v>2045</v>
      </c>
      <c r="AP100" s="168">
        <v>2050</v>
      </c>
    </row>
    <row r="101" spans="1:42">
      <c r="A101" s="111" t="s">
        <v>326</v>
      </c>
      <c r="B101" s="113" t="s">
        <v>4</v>
      </c>
      <c r="C101" s="113" t="s">
        <v>4</v>
      </c>
      <c r="D101" s="113" t="s">
        <v>4</v>
      </c>
      <c r="E101" s="113" t="s">
        <v>4</v>
      </c>
      <c r="F101" s="113" t="s">
        <v>4</v>
      </c>
      <c r="G101" s="113" t="s">
        <v>4</v>
      </c>
      <c r="H101" s="113" t="s">
        <v>4</v>
      </c>
      <c r="I101" s="113" t="s">
        <v>4</v>
      </c>
      <c r="J101" s="113" t="s">
        <v>4</v>
      </c>
      <c r="K101" s="113" t="s">
        <v>4</v>
      </c>
      <c r="L101" s="113" t="s">
        <v>4</v>
      </c>
      <c r="M101" s="113" t="s">
        <v>4</v>
      </c>
      <c r="N101" s="113" t="s">
        <v>4</v>
      </c>
      <c r="O101" s="113" t="s">
        <v>4</v>
      </c>
      <c r="P101" s="113" t="s">
        <v>4</v>
      </c>
      <c r="Q101" s="113" t="s">
        <v>4</v>
      </c>
      <c r="R101" s="113" t="s">
        <v>4</v>
      </c>
      <c r="S101" s="113" t="s">
        <v>4</v>
      </c>
      <c r="T101" s="113" t="s">
        <v>4</v>
      </c>
      <c r="U101" s="113" t="s">
        <v>4</v>
      </c>
      <c r="V101" s="113" t="s">
        <v>4</v>
      </c>
      <c r="W101" s="113" t="s">
        <v>4</v>
      </c>
      <c r="X101" s="113" t="s">
        <v>4</v>
      </c>
      <c r="Y101" s="113" t="s">
        <v>4</v>
      </c>
      <c r="Z101" s="113" t="s">
        <v>4</v>
      </c>
      <c r="AA101" s="113" t="s">
        <v>4</v>
      </c>
      <c r="AB101" s="113" t="s">
        <v>4</v>
      </c>
      <c r="AC101" s="113" t="s">
        <v>4</v>
      </c>
      <c r="AD101" s="113" t="s">
        <v>4</v>
      </c>
      <c r="AE101" s="113" t="s">
        <v>4</v>
      </c>
      <c r="AF101" s="113" t="s">
        <v>4</v>
      </c>
      <c r="AG101" s="113" t="s">
        <v>4</v>
      </c>
      <c r="AH101" s="113" t="s">
        <v>4</v>
      </c>
      <c r="AI101" s="113" t="s">
        <v>4</v>
      </c>
      <c r="AJ101" s="113" t="s">
        <v>4</v>
      </c>
      <c r="AK101" s="113" t="s">
        <v>4</v>
      </c>
      <c r="AL101" s="113" t="s">
        <v>4</v>
      </c>
      <c r="AM101" s="113" t="s">
        <v>4</v>
      </c>
      <c r="AN101" s="113" t="s">
        <v>4</v>
      </c>
      <c r="AO101" s="113" t="s">
        <v>4</v>
      </c>
      <c r="AP101" s="113" t="s">
        <v>4</v>
      </c>
    </row>
    <row r="102" spans="1:42">
      <c r="A102" s="114" t="s">
        <v>428</v>
      </c>
      <c r="B102" s="175">
        <f>[3]MMS_TERT!B746</f>
        <v>0</v>
      </c>
      <c r="C102" s="175">
        <f>[3]MMS_TERT!C746</f>
        <v>0</v>
      </c>
      <c r="D102" s="175">
        <f>[3]MMS_TERT!D746</f>
        <v>0</v>
      </c>
      <c r="E102" s="175">
        <f>[3]MMS_TERT!E746</f>
        <v>0</v>
      </c>
      <c r="F102" s="175">
        <f>[3]MMS_TERT!F746</f>
        <v>0</v>
      </c>
      <c r="G102" s="175">
        <f>[3]MMS_TERT!G746</f>
        <v>0</v>
      </c>
      <c r="H102" s="175">
        <f>[3]MMS_TERT!H746</f>
        <v>0</v>
      </c>
      <c r="I102" s="175">
        <f>[3]MMS_TERT!I746</f>
        <v>0</v>
      </c>
      <c r="J102" s="175">
        <f>[3]MMS_TERT!J746</f>
        <v>0</v>
      </c>
      <c r="K102" s="175">
        <f>[3]MMS_TERT!K746</f>
        <v>0</v>
      </c>
      <c r="L102" s="175">
        <f>[3]MMS_TERT!L746</f>
        <v>0</v>
      </c>
      <c r="M102" s="175">
        <f>[3]MMS_TERT!M746</f>
        <v>0</v>
      </c>
      <c r="N102" s="175">
        <f>[3]MMS_TERT!N746</f>
        <v>0</v>
      </c>
      <c r="O102" s="175">
        <f>[3]MMS_TERT!O746</f>
        <v>0</v>
      </c>
      <c r="P102" s="175">
        <f>[3]MMS_TERT!P746</f>
        <v>0</v>
      </c>
      <c r="Q102" s="175">
        <f>[3]MMS_TERT!Q746</f>
        <v>0</v>
      </c>
      <c r="R102" s="175">
        <f>[3]MMS_TERT!R746</f>
        <v>0</v>
      </c>
      <c r="S102" s="175">
        <f>[3]MMS_TERT!S746</f>
        <v>0</v>
      </c>
      <c r="T102" s="175">
        <f>[3]MMS_TERT!T746</f>
        <v>0</v>
      </c>
      <c r="U102" s="175">
        <f>[3]MMS_TERT!U746</f>
        <v>0</v>
      </c>
      <c r="V102" s="175">
        <f>[3]MMS_TERT!V746</f>
        <v>0</v>
      </c>
      <c r="W102" s="175">
        <f>[3]MMS_TERT!W746</f>
        <v>0</v>
      </c>
      <c r="X102" s="175">
        <f>[3]MMS_TERT!X746</f>
        <v>0</v>
      </c>
      <c r="Y102" s="175">
        <f>[3]MMS_TERT!Y746</f>
        <v>0</v>
      </c>
      <c r="Z102" s="175">
        <f>[3]MMS_TERT!Z746</f>
        <v>0</v>
      </c>
      <c r="AA102" s="175">
        <f>[3]MMS_TERT!AA746</f>
        <v>0</v>
      </c>
      <c r="AB102" s="175">
        <f>[3]MMS_TERT!AB746</f>
        <v>0</v>
      </c>
      <c r="AC102" s="175">
        <f>[3]MMS_TERT!AC746</f>
        <v>0</v>
      </c>
      <c r="AD102" s="175">
        <f>[3]MMS_TERT!AD746</f>
        <v>0</v>
      </c>
      <c r="AE102" s="175">
        <f>[3]MMS_TERT!AE746</f>
        <v>0</v>
      </c>
      <c r="AF102" s="175">
        <f>[3]MMS_TERT!AF746</f>
        <v>0</v>
      </c>
      <c r="AG102" s="175">
        <f>[3]MMS_TERT!AG746</f>
        <v>0</v>
      </c>
      <c r="AH102" s="175">
        <f>[4]MMS_TERT!AH746</f>
        <v>0</v>
      </c>
      <c r="AI102" s="175">
        <f>[5]MMS_TERT!AI732</f>
        <v>0</v>
      </c>
      <c r="AJ102" s="175">
        <f>[6]MMS_TERT!AJ732</f>
        <v>0</v>
      </c>
      <c r="AK102" s="175">
        <f>[5]MMS_TERT!AK732</f>
        <v>0</v>
      </c>
      <c r="AL102" s="175">
        <f>[5]MMS_TERT!AL732</f>
        <v>0</v>
      </c>
      <c r="AM102" s="175">
        <f>[5]MMS_TERT!AM732</f>
        <v>0</v>
      </c>
      <c r="AN102" s="175">
        <f>[5]MMS_TERT!AN732</f>
        <v>0</v>
      </c>
      <c r="AO102" s="175">
        <f>[5]MMS_TERT!AO732</f>
        <v>0</v>
      </c>
      <c r="AP102" s="175">
        <f>[5]MMS_TERT!AP732</f>
        <v>0</v>
      </c>
    </row>
    <row r="103" spans="1:42">
      <c r="A103" s="114" t="s">
        <v>429</v>
      </c>
      <c r="B103" s="175">
        <f>[3]MMS_TERT!B747</f>
        <v>87</v>
      </c>
      <c r="C103" s="175">
        <f>[3]MMS_TERT!C747</f>
        <v>87</v>
      </c>
      <c r="D103" s="175">
        <f>[3]MMS_TERT!D747</f>
        <v>87</v>
      </c>
      <c r="E103" s="175">
        <f>[3]MMS_TERT!E747</f>
        <v>87</v>
      </c>
      <c r="F103" s="175">
        <f>[3]MMS_TERT!F747</f>
        <v>87</v>
      </c>
      <c r="G103" s="175">
        <f>[3]MMS_TERT!G747</f>
        <v>87</v>
      </c>
      <c r="H103" s="175">
        <f>[3]MMS_TERT!H747</f>
        <v>87</v>
      </c>
      <c r="I103" s="175">
        <f>[3]MMS_TERT!I747</f>
        <v>87</v>
      </c>
      <c r="J103" s="175">
        <f>[3]MMS_TERT!J747</f>
        <v>87</v>
      </c>
      <c r="K103" s="175">
        <f>[3]MMS_TERT!K747</f>
        <v>87</v>
      </c>
      <c r="L103" s="175">
        <f>[3]MMS_TERT!L747</f>
        <v>86.999999999998764</v>
      </c>
      <c r="M103" s="175">
        <f>[3]MMS_TERT!M747</f>
        <v>86.068544023585062</v>
      </c>
      <c r="N103" s="175">
        <f>[3]MMS_TERT!N747</f>
        <v>85.569884626262819</v>
      </c>
      <c r="O103" s="175">
        <f>[3]MMS_TERT!O747</f>
        <v>84.996722898454038</v>
      </c>
      <c r="P103" s="175">
        <f>[3]MMS_TERT!P747</f>
        <v>84.995186446535499</v>
      </c>
      <c r="Q103" s="175">
        <f>[3]MMS_TERT!Q747</f>
        <v>83.993600137296028</v>
      </c>
      <c r="R103" s="175">
        <f>[3]MMS_TERT!R747</f>
        <v>82.992861801106017</v>
      </c>
      <c r="S103" s="175">
        <f>[3]MMS_TERT!S747</f>
        <v>81.99173612425777</v>
      </c>
      <c r="T103" s="175">
        <f>[3]MMS_TERT!T747</f>
        <v>80.99070171600016</v>
      </c>
      <c r="U103" s="175">
        <f>[3]MMS_TERT!U747</f>
        <v>80.634607422859204</v>
      </c>
      <c r="V103" s="175">
        <f>[3]MMS_TERT!V747</f>
        <v>79.521412799693721</v>
      </c>
      <c r="W103" s="175">
        <f>[3]MMS_TERT!W747</f>
        <v>79.227566601860985</v>
      </c>
      <c r="X103" s="175">
        <f>[3]MMS_TERT!X747</f>
        <v>78.933061684836389</v>
      </c>
      <c r="Y103" s="175">
        <f>[3]MMS_TERT!Y747</f>
        <v>78.999999999999986</v>
      </c>
      <c r="Z103" s="175">
        <f>[3]MMS_TERT!Z747</f>
        <v>78.999999999999986</v>
      </c>
      <c r="AA103" s="175">
        <f>[3]MMS_TERT!AA747</f>
        <v>78.999999999999986</v>
      </c>
      <c r="AB103" s="175">
        <f>[3]MMS_TERT!AB747</f>
        <v>79</v>
      </c>
      <c r="AC103" s="175">
        <f>[3]MMS_TERT!AC747</f>
        <v>79</v>
      </c>
      <c r="AD103" s="175">
        <f>[3]MMS_TERT!AD747</f>
        <v>79</v>
      </c>
      <c r="AE103" s="175">
        <f>[3]MMS_TERT!AE747</f>
        <v>79</v>
      </c>
      <c r="AF103" s="175">
        <f>[3]MMS_TERT!AF747</f>
        <v>79.999998431805579</v>
      </c>
      <c r="AG103" s="175">
        <f>[3]MMS_TERT!AG747</f>
        <v>78.999999999999986</v>
      </c>
      <c r="AH103" s="175">
        <f>[4]MMS_TERT!AH747</f>
        <v>79</v>
      </c>
      <c r="AI103" s="175">
        <f>[5]MMS_TERT!AI733</f>
        <v>79</v>
      </c>
      <c r="AJ103" s="175">
        <f>[6]MMS_TERT!AJ733</f>
        <v>79</v>
      </c>
      <c r="AK103" s="175">
        <f>[5]MMS_TERT!AK733</f>
        <v>79</v>
      </c>
      <c r="AL103" s="175">
        <f>[5]MMS_TERT!AL733</f>
        <v>79.207920792079207</v>
      </c>
      <c r="AM103" s="175">
        <f>[5]MMS_TERT!AM733</f>
        <v>79</v>
      </c>
      <c r="AN103" s="175">
        <f>[5]MMS_TERT!AN733</f>
        <v>79</v>
      </c>
      <c r="AO103" s="175">
        <f>[5]MMS_TERT!AO733</f>
        <v>79.207920792079207</v>
      </c>
      <c r="AP103" s="175">
        <f>[5]MMS_TERT!AP733</f>
        <v>79</v>
      </c>
    </row>
    <row r="104" spans="1:42">
      <c r="A104" s="114" t="s">
        <v>430</v>
      </c>
      <c r="B104" s="175">
        <f>[3]MMS_TERT!B748</f>
        <v>0</v>
      </c>
      <c r="C104" s="175">
        <f>[3]MMS_TERT!C748</f>
        <v>0</v>
      </c>
      <c r="D104" s="175">
        <f>[3]MMS_TERT!D748</f>
        <v>0</v>
      </c>
      <c r="E104" s="175">
        <f>[3]MMS_TERT!E748</f>
        <v>0</v>
      </c>
      <c r="F104" s="175">
        <f>[3]MMS_TERT!F748</f>
        <v>0</v>
      </c>
      <c r="G104" s="175">
        <f>[3]MMS_TERT!G748</f>
        <v>0</v>
      </c>
      <c r="H104" s="175">
        <f>[3]MMS_TERT!H748</f>
        <v>0</v>
      </c>
      <c r="I104" s="175">
        <f>[3]MMS_TERT!I748</f>
        <v>0</v>
      </c>
      <c r="J104" s="175">
        <f>[3]MMS_TERT!J748</f>
        <v>0</v>
      </c>
      <c r="K104" s="175">
        <f>[3]MMS_TERT!K748</f>
        <v>0</v>
      </c>
      <c r="L104" s="175">
        <f>[3]MMS_TERT!L748</f>
        <v>0</v>
      </c>
      <c r="M104" s="175">
        <f>[3]MMS_TERT!M748</f>
        <v>0</v>
      </c>
      <c r="N104" s="175">
        <f>[3]MMS_TERT!N748</f>
        <v>0</v>
      </c>
      <c r="O104" s="175">
        <f>[3]MMS_TERT!O748</f>
        <v>0</v>
      </c>
      <c r="P104" s="175">
        <f>[3]MMS_TERT!P748</f>
        <v>0</v>
      </c>
      <c r="Q104" s="175">
        <f>[3]MMS_TERT!Q748</f>
        <v>0</v>
      </c>
      <c r="R104" s="175">
        <f>[3]MMS_TERT!R748</f>
        <v>0</v>
      </c>
      <c r="S104" s="175">
        <f>[3]MMS_TERT!S748</f>
        <v>0</v>
      </c>
      <c r="T104" s="175">
        <f>[3]MMS_TERT!T748</f>
        <v>0</v>
      </c>
      <c r="U104" s="175">
        <f>[3]MMS_TERT!U748</f>
        <v>0</v>
      </c>
      <c r="V104" s="175">
        <f>[3]MMS_TERT!V748</f>
        <v>0</v>
      </c>
      <c r="W104" s="175">
        <f>[3]MMS_TERT!W748</f>
        <v>0</v>
      </c>
      <c r="X104" s="175">
        <f>[3]MMS_TERT!X748</f>
        <v>0</v>
      </c>
      <c r="Y104" s="175">
        <f>[3]MMS_TERT!Y748</f>
        <v>0</v>
      </c>
      <c r="Z104" s="175">
        <f>[3]MMS_TERT!Z748</f>
        <v>0</v>
      </c>
      <c r="AA104" s="175">
        <f>[3]MMS_TERT!AA748</f>
        <v>0</v>
      </c>
      <c r="AB104" s="175">
        <f>[3]MMS_TERT!AB748</f>
        <v>0</v>
      </c>
      <c r="AC104" s="175">
        <f>[3]MMS_TERT!AC748</f>
        <v>0</v>
      </c>
      <c r="AD104" s="175">
        <f>[3]MMS_TERT!AD748</f>
        <v>0</v>
      </c>
      <c r="AE104" s="175">
        <f>[3]MMS_TERT!AE748</f>
        <v>0</v>
      </c>
      <c r="AF104" s="175">
        <f>[3]MMS_TERT!AF748</f>
        <v>0</v>
      </c>
      <c r="AG104" s="175">
        <f>[3]MMS_TERT!AG748</f>
        <v>0</v>
      </c>
      <c r="AH104" s="175">
        <f>[4]MMS_TERT!AH748</f>
        <v>0</v>
      </c>
      <c r="AI104" s="175">
        <f>[5]MMS_TERT!AI734</f>
        <v>0</v>
      </c>
      <c r="AJ104" s="175">
        <f>[6]MMS_TERT!AJ734</f>
        <v>0</v>
      </c>
      <c r="AK104" s="175">
        <f>[5]MMS_TERT!AK734</f>
        <v>0</v>
      </c>
      <c r="AL104" s="175">
        <f>[5]MMS_TERT!AL734</f>
        <v>0</v>
      </c>
      <c r="AM104" s="175">
        <f>[5]MMS_TERT!AM734</f>
        <v>0</v>
      </c>
      <c r="AN104" s="175">
        <f>[5]MMS_TERT!AN734</f>
        <v>0</v>
      </c>
      <c r="AO104" s="175">
        <f>[5]MMS_TERT!AO734</f>
        <v>0</v>
      </c>
      <c r="AP104" s="175">
        <f>[5]MMS_TERT!AP734</f>
        <v>0</v>
      </c>
    </row>
    <row r="105" spans="1:42">
      <c r="A105" s="114" t="s">
        <v>431</v>
      </c>
      <c r="B105" s="175">
        <f>[3]MMS_TERT!B749</f>
        <v>13</v>
      </c>
      <c r="C105" s="175">
        <f>[3]MMS_TERT!C749</f>
        <v>13</v>
      </c>
      <c r="D105" s="175">
        <f>[3]MMS_TERT!D749</f>
        <v>13</v>
      </c>
      <c r="E105" s="175">
        <f>[3]MMS_TERT!E749</f>
        <v>13</v>
      </c>
      <c r="F105" s="175">
        <f>[3]MMS_TERT!F749</f>
        <v>13</v>
      </c>
      <c r="G105" s="175">
        <f>[3]MMS_TERT!G749</f>
        <v>13</v>
      </c>
      <c r="H105" s="175">
        <f>[3]MMS_TERT!H749</f>
        <v>13</v>
      </c>
      <c r="I105" s="175">
        <f>[3]MMS_TERT!I749</f>
        <v>13</v>
      </c>
      <c r="J105" s="175">
        <f>[3]MMS_TERT!J749</f>
        <v>13</v>
      </c>
      <c r="K105" s="175">
        <f>[3]MMS_TERT!K749</f>
        <v>13</v>
      </c>
      <c r="L105" s="175">
        <f>[3]MMS_TERT!L749</f>
        <v>12.999999999999817</v>
      </c>
      <c r="M105" s="175">
        <f>[3]MMS_TERT!M749</f>
        <v>13.930168974915503</v>
      </c>
      <c r="N105" s="175">
        <f>[3]MMS_TERT!N749</f>
        <v>14.427480547451289</v>
      </c>
      <c r="O105" s="175">
        <f>[3]MMS_TERT!O749</f>
        <v>14.999421687962478</v>
      </c>
      <c r="P105" s="175">
        <f>[3]MMS_TERT!P749</f>
        <v>14.999150549388618</v>
      </c>
      <c r="Q105" s="175">
        <f>[3]MMS_TERT!Q749</f>
        <v>15.998780978532579</v>
      </c>
      <c r="R105" s="175">
        <f>[3]MMS_TERT!R749</f>
        <v>16.998537959262681</v>
      </c>
      <c r="S105" s="175">
        <f>[3]MMS_TERT!S749</f>
        <v>17.998185978495609</v>
      </c>
      <c r="T105" s="175">
        <f>[3]MMS_TERT!T749</f>
        <v>18.997818921037073</v>
      </c>
      <c r="U105" s="175">
        <f>[3]MMS_TERT!U749</f>
        <v>19.131937910268455</v>
      </c>
      <c r="V105" s="175">
        <f>[3]MMS_TERT!V749</f>
        <v>20.005386867847481</v>
      </c>
      <c r="W105" s="175">
        <f>[3]MMS_TERT!W749</f>
        <v>20.05761179793949</v>
      </c>
      <c r="X105" s="175">
        <f>[3]MMS_TERT!X749</f>
        <v>19.983053591097818</v>
      </c>
      <c r="Y105" s="175">
        <f>[3]MMS_TERT!Y749</f>
        <v>19.999999999999996</v>
      </c>
      <c r="Z105" s="175">
        <f>[3]MMS_TERT!Z749</f>
        <v>20</v>
      </c>
      <c r="AA105" s="175">
        <f>[3]MMS_TERT!AA749</f>
        <v>20</v>
      </c>
      <c r="AB105" s="175">
        <f>[3]MMS_TERT!AB749</f>
        <v>20.000000000000004</v>
      </c>
      <c r="AC105" s="175">
        <f>[3]MMS_TERT!AC749</f>
        <v>20</v>
      </c>
      <c r="AD105" s="175">
        <f>[3]MMS_TERT!AD749</f>
        <v>20</v>
      </c>
      <c r="AE105" s="175">
        <f>[3]MMS_TERT!AE749</f>
        <v>20</v>
      </c>
      <c r="AF105" s="175">
        <f>[3]MMS_TERT!AF749</f>
        <v>19.999999607951395</v>
      </c>
      <c r="AG105" s="175">
        <f>[3]MMS_TERT!AG749</f>
        <v>20</v>
      </c>
      <c r="AH105" s="175">
        <f>[4]MMS_TERT!AH749</f>
        <v>20</v>
      </c>
      <c r="AI105" s="175">
        <f>[5]MMS_TERT!AI735</f>
        <v>20</v>
      </c>
      <c r="AJ105" s="175">
        <f>[6]MMS_TERT!AJ735</f>
        <v>20</v>
      </c>
      <c r="AK105" s="175">
        <f>[5]MMS_TERT!AK735</f>
        <v>20</v>
      </c>
      <c r="AL105" s="175">
        <f>[5]MMS_TERT!AL735</f>
        <v>19.801980198019802</v>
      </c>
      <c r="AM105" s="175">
        <f>[5]MMS_TERT!AM735</f>
        <v>20</v>
      </c>
      <c r="AN105" s="175">
        <f>[5]MMS_TERT!AN735</f>
        <v>20</v>
      </c>
      <c r="AO105" s="175">
        <f>[5]MMS_TERT!AO735</f>
        <v>19.801980198019802</v>
      </c>
      <c r="AP105" s="175">
        <f>[5]MMS_TERT!AP735</f>
        <v>20</v>
      </c>
    </row>
    <row r="106" spans="1:42">
      <c r="A106" s="114" t="s">
        <v>432</v>
      </c>
      <c r="B106" s="175">
        <f>[3]MMS_TERT!B750</f>
        <v>0</v>
      </c>
      <c r="C106" s="175">
        <f>[3]MMS_TERT!C750</f>
        <v>0</v>
      </c>
      <c r="D106" s="175">
        <f>[3]MMS_TERT!D750</f>
        <v>0</v>
      </c>
      <c r="E106" s="175">
        <f>[3]MMS_TERT!E750</f>
        <v>0</v>
      </c>
      <c r="F106" s="175">
        <f>[3]MMS_TERT!F750</f>
        <v>0</v>
      </c>
      <c r="G106" s="175">
        <f>[3]MMS_TERT!G750</f>
        <v>0</v>
      </c>
      <c r="H106" s="175">
        <f>[3]MMS_TERT!H750</f>
        <v>0</v>
      </c>
      <c r="I106" s="175">
        <f>[3]MMS_TERT!I750</f>
        <v>0</v>
      </c>
      <c r="J106" s="175">
        <f>[3]MMS_TERT!J750</f>
        <v>0</v>
      </c>
      <c r="K106" s="175">
        <f>[3]MMS_TERT!K750</f>
        <v>0</v>
      </c>
      <c r="L106" s="175">
        <f>[3]MMS_TERT!L750</f>
        <v>0</v>
      </c>
      <c r="M106" s="175">
        <f>[3]MMS_TERT!M750</f>
        <v>0</v>
      </c>
      <c r="N106" s="175">
        <f>[3]MMS_TERT!N750</f>
        <v>0</v>
      </c>
      <c r="O106" s="175">
        <f>[3]MMS_TERT!O750</f>
        <v>0</v>
      </c>
      <c r="P106" s="175">
        <f>[3]MMS_TERT!P750</f>
        <v>0</v>
      </c>
      <c r="Q106" s="175">
        <f>[3]MMS_TERT!Q750</f>
        <v>0</v>
      </c>
      <c r="R106" s="175">
        <f>[3]MMS_TERT!R750</f>
        <v>0</v>
      </c>
      <c r="S106" s="175">
        <f>[3]MMS_TERT!S750</f>
        <v>0</v>
      </c>
      <c r="T106" s="175">
        <f>[3]MMS_TERT!T750</f>
        <v>0</v>
      </c>
      <c r="U106" s="175">
        <f>[3]MMS_TERT!U750</f>
        <v>0</v>
      </c>
      <c r="V106" s="175">
        <f>[3]MMS_TERT!V750</f>
        <v>0</v>
      </c>
      <c r="W106" s="175">
        <f>[3]MMS_TERT!W750</f>
        <v>0</v>
      </c>
      <c r="X106" s="175">
        <f>[3]MMS_TERT!X750</f>
        <v>0</v>
      </c>
      <c r="Y106" s="175">
        <f>[3]MMS_TERT!Y750</f>
        <v>0</v>
      </c>
      <c r="Z106" s="175">
        <f>[3]MMS_TERT!Z750</f>
        <v>0</v>
      </c>
      <c r="AA106" s="175">
        <f>[3]MMS_TERT!AA750</f>
        <v>0</v>
      </c>
      <c r="AB106" s="175">
        <f>[3]MMS_TERT!AB750</f>
        <v>0</v>
      </c>
      <c r="AC106" s="175">
        <f>[3]MMS_TERT!AC750</f>
        <v>0</v>
      </c>
      <c r="AD106" s="175">
        <f>[3]MMS_TERT!AD750</f>
        <v>0</v>
      </c>
      <c r="AE106" s="175">
        <f>[3]MMS_TERT!AE750</f>
        <v>0</v>
      </c>
      <c r="AF106" s="175">
        <f>[3]MMS_TERT!AF750</f>
        <v>0</v>
      </c>
      <c r="AG106" s="175">
        <f>[3]MMS_TERT!AG750</f>
        <v>0</v>
      </c>
      <c r="AH106" s="175">
        <f>[4]MMS_TERT!AH750</f>
        <v>0</v>
      </c>
      <c r="AI106" s="175">
        <f>[5]MMS_TERT!AI736</f>
        <v>0</v>
      </c>
      <c r="AJ106" s="175">
        <f>[6]MMS_TERT!AJ736</f>
        <v>0</v>
      </c>
      <c r="AK106" s="175">
        <f>[5]MMS_TERT!AK736</f>
        <v>0</v>
      </c>
      <c r="AL106" s="175">
        <f>[5]MMS_TERT!AL736</f>
        <v>0</v>
      </c>
      <c r="AM106" s="175">
        <f>[5]MMS_TERT!AM736</f>
        <v>0</v>
      </c>
      <c r="AN106" s="175">
        <f>[5]MMS_TERT!AN736</f>
        <v>0</v>
      </c>
      <c r="AO106" s="175">
        <f>[5]MMS_TERT!AO736</f>
        <v>0</v>
      </c>
      <c r="AP106" s="175">
        <f>[5]MMS_TERT!AP736</f>
        <v>0</v>
      </c>
    </row>
    <row r="107" spans="1:42">
      <c r="A107" s="114" t="s">
        <v>433</v>
      </c>
      <c r="B107" s="175">
        <f>[3]MMS_TERT!B751</f>
        <v>0</v>
      </c>
      <c r="C107" s="175">
        <f>[3]MMS_TERT!C751</f>
        <v>0</v>
      </c>
      <c r="D107" s="175">
        <f>[3]MMS_TERT!D751</f>
        <v>0</v>
      </c>
      <c r="E107" s="175">
        <f>[3]MMS_TERT!E751</f>
        <v>0</v>
      </c>
      <c r="F107" s="175">
        <f>[3]MMS_TERT!F751</f>
        <v>0</v>
      </c>
      <c r="G107" s="175">
        <f>[3]MMS_TERT!G751</f>
        <v>0</v>
      </c>
      <c r="H107" s="175">
        <f>[3]MMS_TERT!H751</f>
        <v>0</v>
      </c>
      <c r="I107" s="175">
        <f>[3]MMS_TERT!I751</f>
        <v>0</v>
      </c>
      <c r="J107" s="175">
        <f>[3]MMS_TERT!J751</f>
        <v>0</v>
      </c>
      <c r="K107" s="175">
        <f>[3]MMS_TERT!K751</f>
        <v>0</v>
      </c>
      <c r="L107" s="175">
        <f>[3]MMS_TERT!L751</f>
        <v>0</v>
      </c>
      <c r="M107" s="175">
        <f>[3]MMS_TERT!M751</f>
        <v>0</v>
      </c>
      <c r="N107" s="175">
        <f>[3]MMS_TERT!N751</f>
        <v>0</v>
      </c>
      <c r="O107" s="175">
        <f>[3]MMS_TERT!O751</f>
        <v>0</v>
      </c>
      <c r="P107" s="175">
        <f>[3]MMS_TERT!P751</f>
        <v>0</v>
      </c>
      <c r="Q107" s="175">
        <f>[3]MMS_TERT!Q751</f>
        <v>0</v>
      </c>
      <c r="R107" s="175">
        <f>[3]MMS_TERT!R751</f>
        <v>0</v>
      </c>
      <c r="S107" s="175">
        <f>[3]MMS_TERT!S751</f>
        <v>0</v>
      </c>
      <c r="T107" s="175">
        <f>[3]MMS_TERT!T751</f>
        <v>0</v>
      </c>
      <c r="U107" s="175">
        <f>[3]MMS_TERT!U751</f>
        <v>0</v>
      </c>
      <c r="V107" s="175">
        <f>[3]MMS_TERT!V751</f>
        <v>0</v>
      </c>
      <c r="W107" s="175">
        <f>[3]MMS_TERT!W751</f>
        <v>0</v>
      </c>
      <c r="X107" s="175">
        <f>[3]MMS_TERT!X751</f>
        <v>0</v>
      </c>
      <c r="Y107" s="175">
        <f>[3]MMS_TERT!Y751</f>
        <v>0</v>
      </c>
      <c r="Z107" s="175">
        <f>[3]MMS_TERT!Z751</f>
        <v>0</v>
      </c>
      <c r="AA107" s="175">
        <f>[3]MMS_TERT!AA751</f>
        <v>0</v>
      </c>
      <c r="AB107" s="175">
        <f>[3]MMS_TERT!AB751</f>
        <v>0</v>
      </c>
      <c r="AC107" s="175">
        <f>[3]MMS_TERT!AC751</f>
        <v>0</v>
      </c>
      <c r="AD107" s="175">
        <f>[3]MMS_TERT!AD751</f>
        <v>0</v>
      </c>
      <c r="AE107" s="175">
        <f>[3]MMS_TERT!AE751</f>
        <v>0</v>
      </c>
      <c r="AF107" s="175">
        <f>[3]MMS_TERT!AF751</f>
        <v>0</v>
      </c>
      <c r="AG107" s="175">
        <f>[3]MMS_TERT!AG751</f>
        <v>0</v>
      </c>
      <c r="AH107" s="175">
        <f>[4]MMS_TERT!AH751</f>
        <v>0</v>
      </c>
      <c r="AI107" s="175">
        <f>[5]MMS_TERT!AI737</f>
        <v>0</v>
      </c>
      <c r="AJ107" s="175">
        <f>[6]MMS_TERT!AJ737</f>
        <v>0</v>
      </c>
      <c r="AK107" s="175">
        <f>[5]MMS_TERT!AK737</f>
        <v>0</v>
      </c>
      <c r="AL107" s="175">
        <f>[5]MMS_TERT!AL737</f>
        <v>0</v>
      </c>
      <c r="AM107" s="175">
        <f>[5]MMS_TERT!AM737</f>
        <v>0</v>
      </c>
      <c r="AN107" s="175">
        <f>[5]MMS_TERT!AN737</f>
        <v>0</v>
      </c>
      <c r="AO107" s="175">
        <f>[5]MMS_TERT!AO737</f>
        <v>0</v>
      </c>
      <c r="AP107" s="175">
        <f>[5]MMS_TERT!AP737</f>
        <v>0</v>
      </c>
    </row>
    <row r="108" spans="1:42">
      <c r="A108" s="114" t="s">
        <v>434</v>
      </c>
      <c r="B108" s="175">
        <f>[3]MMS_TERT!B752</f>
        <v>0</v>
      </c>
      <c r="C108" s="175">
        <f>[3]MMS_TERT!C752</f>
        <v>0</v>
      </c>
      <c r="D108" s="175">
        <f>[3]MMS_TERT!D752</f>
        <v>0</v>
      </c>
      <c r="E108" s="175">
        <f>[3]MMS_TERT!E752</f>
        <v>0</v>
      </c>
      <c r="F108" s="175">
        <f>[3]MMS_TERT!F752</f>
        <v>0</v>
      </c>
      <c r="G108" s="175">
        <f>[3]MMS_TERT!G752</f>
        <v>0</v>
      </c>
      <c r="H108" s="175">
        <f>[3]MMS_TERT!H752</f>
        <v>0</v>
      </c>
      <c r="I108" s="175">
        <f>[3]MMS_TERT!I752</f>
        <v>0</v>
      </c>
      <c r="J108" s="175">
        <f>[3]MMS_TERT!J752</f>
        <v>0</v>
      </c>
      <c r="K108" s="175">
        <f>[3]MMS_TERT!K752</f>
        <v>0</v>
      </c>
      <c r="L108" s="175">
        <f>[3]MMS_TERT!L752</f>
        <v>0</v>
      </c>
      <c r="M108" s="175">
        <f>[3]MMS_TERT!M752</f>
        <v>0</v>
      </c>
      <c r="N108" s="175">
        <f>[3]MMS_TERT!N752</f>
        <v>0</v>
      </c>
      <c r="O108" s="175">
        <f>[3]MMS_TERT!O752</f>
        <v>0</v>
      </c>
      <c r="P108" s="175">
        <f>[3]MMS_TERT!P752</f>
        <v>0</v>
      </c>
      <c r="Q108" s="175">
        <f>[3]MMS_TERT!Q752</f>
        <v>0</v>
      </c>
      <c r="R108" s="175">
        <f>[3]MMS_TERT!R752</f>
        <v>0</v>
      </c>
      <c r="S108" s="175">
        <f>[3]MMS_TERT!S752</f>
        <v>0</v>
      </c>
      <c r="T108" s="175">
        <f>[3]MMS_TERT!T752</f>
        <v>0</v>
      </c>
      <c r="U108" s="175">
        <f>[3]MMS_TERT!U752</f>
        <v>0</v>
      </c>
      <c r="V108" s="175">
        <f>[3]MMS_TERT!V752</f>
        <v>0</v>
      </c>
      <c r="W108" s="175">
        <f>[3]MMS_TERT!W752</f>
        <v>0</v>
      </c>
      <c r="X108" s="175">
        <f>[3]MMS_TERT!X752</f>
        <v>0</v>
      </c>
      <c r="Y108" s="175">
        <f>[3]MMS_TERT!Y752</f>
        <v>0</v>
      </c>
      <c r="Z108" s="175">
        <f>[3]MMS_TERT!Z752</f>
        <v>0</v>
      </c>
      <c r="AA108" s="175">
        <f>[3]MMS_TERT!AA752</f>
        <v>0</v>
      </c>
      <c r="AB108" s="175">
        <f>[3]MMS_TERT!AB752</f>
        <v>0</v>
      </c>
      <c r="AC108" s="175">
        <f>[3]MMS_TERT!AC752</f>
        <v>0</v>
      </c>
      <c r="AD108" s="175">
        <f>[3]MMS_TERT!AD752</f>
        <v>0</v>
      </c>
      <c r="AE108" s="175">
        <f>[3]MMS_TERT!AE752</f>
        <v>0</v>
      </c>
      <c r="AF108" s="175">
        <f>[3]MMS_TERT!AF752</f>
        <v>0</v>
      </c>
      <c r="AG108" s="175">
        <f>[3]MMS_TERT!AG752</f>
        <v>0</v>
      </c>
      <c r="AH108" s="175">
        <f>[4]MMS_TERT!AH752</f>
        <v>0</v>
      </c>
      <c r="AI108" s="175">
        <f>[5]MMS_TERT!AI738</f>
        <v>0</v>
      </c>
      <c r="AJ108" s="175">
        <f>[6]MMS_TERT!AJ738</f>
        <v>0</v>
      </c>
      <c r="AK108" s="175">
        <f>[5]MMS_TERT!AK738</f>
        <v>0</v>
      </c>
      <c r="AL108" s="175">
        <f>[5]MMS_TERT!AL738</f>
        <v>0</v>
      </c>
      <c r="AM108" s="175">
        <f>[5]MMS_TERT!AM738</f>
        <v>0</v>
      </c>
      <c r="AN108" s="175">
        <f>[5]MMS_TERT!AN738</f>
        <v>0</v>
      </c>
      <c r="AO108" s="175">
        <f>[5]MMS_TERT!AO738</f>
        <v>0</v>
      </c>
      <c r="AP108" s="175">
        <f>[5]MMS_TERT!AP738</f>
        <v>0</v>
      </c>
    </row>
    <row r="109" spans="1:42">
      <c r="A109" s="114" t="s">
        <v>435</v>
      </c>
      <c r="B109" s="175">
        <f>[3]MMS_TERT!B753</f>
        <v>0</v>
      </c>
      <c r="C109" s="175">
        <f>[3]MMS_TERT!C753</f>
        <v>0</v>
      </c>
      <c r="D109" s="175">
        <f>[3]MMS_TERT!D753</f>
        <v>0</v>
      </c>
      <c r="E109" s="175">
        <f>[3]MMS_TERT!E753</f>
        <v>0</v>
      </c>
      <c r="F109" s="175">
        <f>[3]MMS_TERT!F753</f>
        <v>0</v>
      </c>
      <c r="G109" s="175">
        <f>[3]MMS_TERT!G753</f>
        <v>0</v>
      </c>
      <c r="H109" s="175">
        <f>[3]MMS_TERT!H753</f>
        <v>0</v>
      </c>
      <c r="I109" s="175">
        <f>[3]MMS_TERT!I753</f>
        <v>0</v>
      </c>
      <c r="J109" s="175">
        <f>[3]MMS_TERT!J753</f>
        <v>0</v>
      </c>
      <c r="K109" s="175">
        <f>[3]MMS_TERT!K753</f>
        <v>0</v>
      </c>
      <c r="L109" s="175">
        <f>[3]MMS_TERT!L753</f>
        <v>1.4197472128729303E-12</v>
      </c>
      <c r="M109" s="175">
        <f>[3]MMS_TERT!M753</f>
        <v>1.28700149942093E-3</v>
      </c>
      <c r="N109" s="175">
        <f>[3]MMS_TERT!N753</f>
        <v>2.6348262858980733E-3</v>
      </c>
      <c r="O109" s="175">
        <f>[3]MMS_TERT!O753</f>
        <v>3.8554135834748186E-3</v>
      </c>
      <c r="P109" s="175">
        <f>[3]MMS_TERT!P753</f>
        <v>5.6630040758793177E-3</v>
      </c>
      <c r="Q109" s="175">
        <f>[3]MMS_TERT!Q753</f>
        <v>7.6188841713792452E-3</v>
      </c>
      <c r="R109" s="175">
        <f>[3]MMS_TERT!R753</f>
        <v>8.6002396313107042E-3</v>
      </c>
      <c r="S109" s="175">
        <f>[3]MMS_TERT!S753</f>
        <v>1.0077897246619371E-2</v>
      </c>
      <c r="T109" s="175">
        <f>[3]MMS_TERT!T753</f>
        <v>1.1479362962757362E-2</v>
      </c>
      <c r="U109" s="175">
        <f>[3]MMS_TERT!U753</f>
        <v>0.23345466687234012</v>
      </c>
      <c r="V109" s="175">
        <f>[3]MMS_TERT!V753</f>
        <v>0.47320033245878829</v>
      </c>
      <c r="W109" s="175">
        <f>[3]MMS_TERT!W753</f>
        <v>0.71482160019953311</v>
      </c>
      <c r="X109" s="175">
        <f>[3]MMS_TERT!X753</f>
        <v>1.083884724065779</v>
      </c>
      <c r="Y109" s="175">
        <f>[3]MMS_TERT!Y753</f>
        <v>0.99999999999999967</v>
      </c>
      <c r="Z109" s="175">
        <f>[3]MMS_TERT!Z753</f>
        <v>0.99999999999999989</v>
      </c>
      <c r="AA109" s="175">
        <f>[3]MMS_TERT!AA753</f>
        <v>0.99999999999999989</v>
      </c>
      <c r="AB109" s="175">
        <f>[3]MMS_TERT!AB753</f>
        <v>1</v>
      </c>
      <c r="AC109" s="175">
        <f>[3]MMS_TERT!AC753</f>
        <v>1</v>
      </c>
      <c r="AD109" s="175">
        <f>[3]MMS_TERT!AD753</f>
        <v>1</v>
      </c>
      <c r="AE109" s="175">
        <f>[3]MMS_TERT!AE753</f>
        <v>1</v>
      </c>
      <c r="AF109" s="175">
        <f>[3]MMS_TERT!AF753</f>
        <v>1.9602430175996692E-6</v>
      </c>
      <c r="AG109" s="175">
        <f>[3]MMS_TERT!AG753</f>
        <v>1</v>
      </c>
      <c r="AH109" s="175">
        <f>[4]MMS_TERT!AH753</f>
        <v>1</v>
      </c>
      <c r="AI109" s="175">
        <f>[5]MMS_TERT!AI739</f>
        <v>1</v>
      </c>
      <c r="AJ109" s="175">
        <f>[6]MMS_TERT!AJ739</f>
        <v>1</v>
      </c>
      <c r="AK109" s="175">
        <f>[5]MMS_TERT!AK739</f>
        <v>1</v>
      </c>
      <c r="AL109" s="175">
        <f>[5]MMS_TERT!AL739</f>
        <v>0.99009900990099009</v>
      </c>
      <c r="AM109" s="175">
        <f>[5]MMS_TERT!AM739</f>
        <v>1</v>
      </c>
      <c r="AN109" s="175">
        <f>[5]MMS_TERT!AN739</f>
        <v>1</v>
      </c>
      <c r="AO109" s="175">
        <f>[5]MMS_TERT!AO739</f>
        <v>0.99009900990099009</v>
      </c>
      <c r="AP109" s="175">
        <f>[5]MMS_TERT!AP739</f>
        <v>1</v>
      </c>
    </row>
    <row r="110" spans="1:42">
      <c r="A110" s="114" t="s">
        <v>436</v>
      </c>
      <c r="B110" s="175">
        <f>[3]MMS_TERT!B754</f>
        <v>0</v>
      </c>
      <c r="C110" s="175">
        <f>[3]MMS_TERT!C754</f>
        <v>0</v>
      </c>
      <c r="D110" s="175">
        <f>[3]MMS_TERT!D754</f>
        <v>0</v>
      </c>
      <c r="E110" s="175">
        <f>[3]MMS_TERT!E754</f>
        <v>0</v>
      </c>
      <c r="F110" s="175">
        <f>[3]MMS_TERT!F754</f>
        <v>0</v>
      </c>
      <c r="G110" s="175">
        <f>[3]MMS_TERT!G754</f>
        <v>0</v>
      </c>
      <c r="H110" s="175">
        <f>[3]MMS_TERT!H754</f>
        <v>0</v>
      </c>
      <c r="I110" s="175">
        <f>[3]MMS_TERT!I754</f>
        <v>0</v>
      </c>
      <c r="J110" s="175">
        <f>[3]MMS_TERT!J754</f>
        <v>0</v>
      </c>
      <c r="K110" s="175">
        <f>[3]MMS_TERT!K754</f>
        <v>0</v>
      </c>
      <c r="L110" s="175">
        <f>[3]MMS_TERT!L754</f>
        <v>0</v>
      </c>
      <c r="M110" s="175">
        <f>[3]MMS_TERT!M754</f>
        <v>0</v>
      </c>
      <c r="N110" s="175">
        <f>[3]MMS_TERT!N754</f>
        <v>0</v>
      </c>
      <c r="O110" s="175">
        <f>[3]MMS_TERT!O754</f>
        <v>0</v>
      </c>
      <c r="P110" s="175">
        <f>[3]MMS_TERT!P754</f>
        <v>0</v>
      </c>
      <c r="Q110" s="175">
        <f>[3]MMS_TERT!Q754</f>
        <v>0</v>
      </c>
      <c r="R110" s="175">
        <f>[3]MMS_TERT!R754</f>
        <v>0</v>
      </c>
      <c r="S110" s="175">
        <f>[3]MMS_TERT!S754</f>
        <v>0</v>
      </c>
      <c r="T110" s="175">
        <f>[3]MMS_TERT!T754</f>
        <v>0</v>
      </c>
      <c r="U110" s="175">
        <f>[3]MMS_TERT!U754</f>
        <v>0</v>
      </c>
      <c r="V110" s="175">
        <f>[3]MMS_TERT!V754</f>
        <v>0</v>
      </c>
      <c r="W110" s="175">
        <f>[3]MMS_TERT!W754</f>
        <v>0</v>
      </c>
      <c r="X110" s="175">
        <f>[3]MMS_TERT!X754</f>
        <v>0</v>
      </c>
      <c r="Y110" s="175">
        <f>[3]MMS_TERT!Y754</f>
        <v>0</v>
      </c>
      <c r="Z110" s="175">
        <f>[3]MMS_TERT!Z754</f>
        <v>0</v>
      </c>
      <c r="AA110" s="175">
        <f>[3]MMS_TERT!AA754</f>
        <v>0</v>
      </c>
      <c r="AB110" s="175">
        <f>[3]MMS_TERT!AB754</f>
        <v>0</v>
      </c>
      <c r="AC110" s="175">
        <f>[3]MMS_TERT!AC754</f>
        <v>0</v>
      </c>
      <c r="AD110" s="175">
        <f>[3]MMS_TERT!AD754</f>
        <v>0</v>
      </c>
      <c r="AE110" s="175">
        <f>[3]MMS_TERT!AE754</f>
        <v>0</v>
      </c>
      <c r="AF110" s="175">
        <f>[3]MMS_TERT!AF754</f>
        <v>0</v>
      </c>
      <c r="AG110" s="175">
        <f>[3]MMS_TERT!AG754</f>
        <v>0</v>
      </c>
      <c r="AH110" s="175">
        <f>[4]MMS_TERT!AH754</f>
        <v>0</v>
      </c>
      <c r="AI110" s="175">
        <f>[5]MMS_TERT!AI740</f>
        <v>0</v>
      </c>
      <c r="AJ110" s="175">
        <f>[6]MMS_TERT!AJ740</f>
        <v>0</v>
      </c>
      <c r="AK110" s="175">
        <f>[5]MMS_TERT!AK740</f>
        <v>0</v>
      </c>
      <c r="AL110" s="175">
        <f>[5]MMS_TERT!AL740</f>
        <v>0</v>
      </c>
      <c r="AM110" s="175">
        <f>[5]MMS_TERT!AM740</f>
        <v>0</v>
      </c>
      <c r="AN110" s="175">
        <f>[5]MMS_TERT!AN740</f>
        <v>0</v>
      </c>
      <c r="AO110" s="175">
        <f>[5]MMS_TERT!AO740</f>
        <v>0</v>
      </c>
      <c r="AP110" s="175">
        <f>[5]MMS_TERT!AP740</f>
        <v>0</v>
      </c>
    </row>
    <row r="111" spans="1:42" ht="15.75" thickBot="1">
      <c r="A111" s="116" t="s">
        <v>437</v>
      </c>
      <c r="B111" s="176">
        <f>[3]MMS_TERT!B755</f>
        <v>0</v>
      </c>
      <c r="C111" s="176">
        <f>[3]MMS_TERT!C755</f>
        <v>0</v>
      </c>
      <c r="D111" s="176">
        <f>[3]MMS_TERT!D755</f>
        <v>0</v>
      </c>
      <c r="E111" s="176">
        <f>[3]MMS_TERT!E755</f>
        <v>0</v>
      </c>
      <c r="F111" s="176">
        <f>[3]MMS_TERT!F755</f>
        <v>0</v>
      </c>
      <c r="G111" s="176">
        <f>[3]MMS_TERT!G755</f>
        <v>0</v>
      </c>
      <c r="H111" s="176">
        <f>[3]MMS_TERT!H755</f>
        <v>0</v>
      </c>
      <c r="I111" s="176">
        <f>[3]MMS_TERT!I755</f>
        <v>0</v>
      </c>
      <c r="J111" s="176">
        <f>[3]MMS_TERT!J755</f>
        <v>0</v>
      </c>
      <c r="K111" s="176">
        <f>[3]MMS_TERT!K755</f>
        <v>0</v>
      </c>
      <c r="L111" s="176">
        <f>[3]MMS_TERT!L755</f>
        <v>0</v>
      </c>
      <c r="M111" s="176">
        <f>[3]MMS_TERT!M755</f>
        <v>0</v>
      </c>
      <c r="N111" s="176">
        <f>[3]MMS_TERT!N755</f>
        <v>0</v>
      </c>
      <c r="O111" s="176">
        <f>[3]MMS_TERT!O755</f>
        <v>0</v>
      </c>
      <c r="P111" s="176">
        <f>[3]MMS_TERT!P755</f>
        <v>0</v>
      </c>
      <c r="Q111" s="176">
        <f>[3]MMS_TERT!Q755</f>
        <v>0</v>
      </c>
      <c r="R111" s="176">
        <f>[3]MMS_TERT!R755</f>
        <v>0</v>
      </c>
      <c r="S111" s="176">
        <f>[3]MMS_TERT!S755</f>
        <v>0</v>
      </c>
      <c r="T111" s="176">
        <f>[3]MMS_TERT!T755</f>
        <v>0</v>
      </c>
      <c r="U111" s="176">
        <f>[3]MMS_TERT!U755</f>
        <v>0</v>
      </c>
      <c r="V111" s="176">
        <f>[3]MMS_TERT!V755</f>
        <v>0</v>
      </c>
      <c r="W111" s="176">
        <f>[3]MMS_TERT!W755</f>
        <v>0</v>
      </c>
      <c r="X111" s="176">
        <f>[3]MMS_TERT!X755</f>
        <v>0</v>
      </c>
      <c r="Y111" s="176">
        <f>[3]MMS_TERT!Y755</f>
        <v>0</v>
      </c>
      <c r="Z111" s="176">
        <f>[3]MMS_TERT!Z755</f>
        <v>0</v>
      </c>
      <c r="AA111" s="176">
        <f>[3]MMS_TERT!AA755</f>
        <v>0</v>
      </c>
      <c r="AB111" s="176">
        <f>[3]MMS_TERT!AB755</f>
        <v>0</v>
      </c>
      <c r="AC111" s="176">
        <f>[3]MMS_TERT!AC755</f>
        <v>0</v>
      </c>
      <c r="AD111" s="176">
        <f>[3]MMS_TERT!AD755</f>
        <v>0</v>
      </c>
      <c r="AE111" s="176">
        <f>[3]MMS_TERT!AE755</f>
        <v>0</v>
      </c>
      <c r="AF111" s="176">
        <f>[3]MMS_TERT!AF755</f>
        <v>0</v>
      </c>
      <c r="AG111" s="176">
        <f>[3]MMS_TERT!AG755</f>
        <v>0</v>
      </c>
      <c r="AH111" s="176">
        <f>[4]MMS_TERT!AH755</f>
        <v>0</v>
      </c>
      <c r="AI111" s="176">
        <f>[5]MMS_TERT!AI741</f>
        <v>0</v>
      </c>
      <c r="AJ111" s="176">
        <f>[6]MMS_TERT!AJ741</f>
        <v>0</v>
      </c>
      <c r="AK111" s="176">
        <f>[5]MMS_TERT!AK741</f>
        <v>0</v>
      </c>
      <c r="AL111" s="176">
        <f>[5]MMS_TERT!AL741</f>
        <v>0</v>
      </c>
      <c r="AM111" s="176">
        <f>[5]MMS_TERT!AM741</f>
        <v>0</v>
      </c>
      <c r="AN111" s="176">
        <f>[5]MMS_TERT!AN741</f>
        <v>0</v>
      </c>
      <c r="AO111" s="176">
        <f>[5]MMS_TERT!AO741</f>
        <v>0</v>
      </c>
      <c r="AP111" s="176">
        <f>[5]MMS_TERT!AP741</f>
        <v>0</v>
      </c>
    </row>
    <row r="112" spans="1:42" ht="15.75" thickTop="1">
      <c r="A112" s="166" t="s">
        <v>438</v>
      </c>
      <c r="B112" s="167">
        <f>SUM(B102:B111)</f>
        <v>100</v>
      </c>
      <c r="C112" s="167">
        <f t="shared" ref="C112:AH112" si="14">SUM(C102:C111)</f>
        <v>100</v>
      </c>
      <c r="D112" s="167">
        <f t="shared" si="14"/>
        <v>100</v>
      </c>
      <c r="E112" s="167">
        <f t="shared" si="14"/>
        <v>100</v>
      </c>
      <c r="F112" s="167">
        <f t="shared" si="14"/>
        <v>100</v>
      </c>
      <c r="G112" s="167">
        <f t="shared" si="14"/>
        <v>100</v>
      </c>
      <c r="H112" s="167">
        <f t="shared" si="14"/>
        <v>100</v>
      </c>
      <c r="I112" s="167">
        <f t="shared" si="14"/>
        <v>100</v>
      </c>
      <c r="J112" s="167">
        <f t="shared" si="14"/>
        <v>100</v>
      </c>
      <c r="K112" s="167">
        <f t="shared" si="14"/>
        <v>100</v>
      </c>
      <c r="L112" s="167">
        <f t="shared" si="14"/>
        <v>100</v>
      </c>
      <c r="M112" s="167">
        <f t="shared" si="14"/>
        <v>99.999999999999986</v>
      </c>
      <c r="N112" s="167">
        <f t="shared" si="14"/>
        <v>100.00000000000001</v>
      </c>
      <c r="O112" s="167">
        <f t="shared" si="14"/>
        <v>100</v>
      </c>
      <c r="P112" s="167">
        <f t="shared" si="14"/>
        <v>100</v>
      </c>
      <c r="Q112" s="167">
        <f t="shared" si="14"/>
        <v>99.999999999999986</v>
      </c>
      <c r="R112" s="167">
        <f t="shared" si="14"/>
        <v>100</v>
      </c>
      <c r="S112" s="167">
        <f t="shared" si="14"/>
        <v>100</v>
      </c>
      <c r="T112" s="167">
        <f t="shared" si="14"/>
        <v>99.999999999999986</v>
      </c>
      <c r="U112" s="167">
        <f t="shared" si="14"/>
        <v>99.999999999999986</v>
      </c>
      <c r="V112" s="167">
        <f t="shared" si="14"/>
        <v>99.999999999999986</v>
      </c>
      <c r="W112" s="167">
        <f t="shared" si="14"/>
        <v>100</v>
      </c>
      <c r="X112" s="167">
        <f t="shared" si="14"/>
        <v>99.999999999999986</v>
      </c>
      <c r="Y112" s="167">
        <f t="shared" si="14"/>
        <v>99.999999999999986</v>
      </c>
      <c r="Z112" s="167">
        <f t="shared" si="14"/>
        <v>99.999999999999986</v>
      </c>
      <c r="AA112" s="167">
        <f t="shared" si="14"/>
        <v>99.999999999999986</v>
      </c>
      <c r="AB112" s="167">
        <f t="shared" si="14"/>
        <v>100</v>
      </c>
      <c r="AC112" s="167">
        <f t="shared" si="14"/>
        <v>100</v>
      </c>
      <c r="AD112" s="167">
        <f t="shared" si="14"/>
        <v>100</v>
      </c>
      <c r="AE112" s="167">
        <f t="shared" si="14"/>
        <v>100</v>
      </c>
      <c r="AF112" s="167">
        <f t="shared" si="14"/>
        <v>99.999999999999986</v>
      </c>
      <c r="AG112" s="167">
        <f t="shared" si="14"/>
        <v>99.999999999999986</v>
      </c>
      <c r="AH112" s="167">
        <f t="shared" si="14"/>
        <v>100</v>
      </c>
      <c r="AI112" s="167">
        <f>SUM(AI102:AI111)</f>
        <v>100</v>
      </c>
      <c r="AJ112" s="167">
        <f>SUM(AJ102:AJ111)</f>
        <v>100</v>
      </c>
      <c r="AK112" s="167">
        <f t="shared" ref="AK112:AP112" si="15">SUM(AK102:AK111)</f>
        <v>100</v>
      </c>
      <c r="AL112" s="167">
        <f t="shared" si="15"/>
        <v>100</v>
      </c>
      <c r="AM112" s="167">
        <f t="shared" si="15"/>
        <v>100</v>
      </c>
      <c r="AN112" s="167">
        <f t="shared" si="15"/>
        <v>100</v>
      </c>
      <c r="AO112" s="167">
        <f t="shared" si="15"/>
        <v>100</v>
      </c>
      <c r="AP112" s="167">
        <f t="shared" si="15"/>
        <v>100</v>
      </c>
    </row>
    <row r="113" spans="1:42" s="172" customFormat="1" ht="15.75" thickBot="1">
      <c r="A113" s="171"/>
      <c r="B113" s="171"/>
      <c r="C113" s="171"/>
      <c r="D113" s="171"/>
      <c r="E113" s="171"/>
      <c r="F113" s="171"/>
      <c r="G113" s="171"/>
      <c r="H113" s="171"/>
      <c r="I113" s="171"/>
      <c r="J113" s="171"/>
      <c r="K113" s="171"/>
      <c r="L113" s="171"/>
      <c r="M113" s="171"/>
      <c r="N113" s="171"/>
      <c r="O113" s="171"/>
      <c r="P113" s="171"/>
      <c r="Q113" s="171"/>
      <c r="R113" s="171"/>
      <c r="S113" s="171"/>
      <c r="T113" s="171"/>
      <c r="U113" s="171"/>
      <c r="V113" s="171"/>
      <c r="W113" s="171"/>
      <c r="X113" s="171"/>
      <c r="Y113" s="171"/>
      <c r="Z113" s="171"/>
      <c r="AA113" s="171"/>
      <c r="AB113" s="171"/>
      <c r="AC113" s="171"/>
      <c r="AD113" s="171"/>
      <c r="AE113" s="171"/>
      <c r="AF113" s="171"/>
      <c r="AH113" s="171"/>
      <c r="AI113" s="171"/>
      <c r="AJ113"/>
      <c r="AK113"/>
      <c r="AL113"/>
      <c r="AM113"/>
      <c r="AN113"/>
      <c r="AO113"/>
      <c r="AP113"/>
    </row>
    <row r="114" spans="1:42" ht="15.75" thickTop="1">
      <c r="A114" s="109" t="s">
        <v>268</v>
      </c>
      <c r="B114" s="110">
        <v>1990</v>
      </c>
      <c r="C114" s="110">
        <v>1991</v>
      </c>
      <c r="D114" s="110">
        <v>1992</v>
      </c>
      <c r="E114" s="110">
        <v>1993</v>
      </c>
      <c r="F114" s="110">
        <v>1994</v>
      </c>
      <c r="G114" s="110">
        <v>1995</v>
      </c>
      <c r="H114" s="110">
        <v>1996</v>
      </c>
      <c r="I114" s="110">
        <v>1997</v>
      </c>
      <c r="J114" s="110">
        <v>1998</v>
      </c>
      <c r="K114" s="110">
        <v>1999</v>
      </c>
      <c r="L114" s="110">
        <v>2000</v>
      </c>
      <c r="M114" s="110">
        <v>2001</v>
      </c>
      <c r="N114" s="110">
        <v>2002</v>
      </c>
      <c r="O114" s="110">
        <v>2003</v>
      </c>
      <c r="P114" s="110">
        <v>2004</v>
      </c>
      <c r="Q114" s="110">
        <v>2005</v>
      </c>
      <c r="R114" s="110">
        <v>2006</v>
      </c>
      <c r="S114" s="110">
        <v>2007</v>
      </c>
      <c r="T114" s="110">
        <v>2008</v>
      </c>
      <c r="U114" s="110">
        <v>2009</v>
      </c>
      <c r="V114" s="110">
        <v>2010</v>
      </c>
      <c r="W114" s="110">
        <v>2011</v>
      </c>
      <c r="X114" s="110">
        <v>2012</v>
      </c>
      <c r="Y114" s="110">
        <v>2013</v>
      </c>
      <c r="Z114" s="110">
        <v>2014</v>
      </c>
      <c r="AA114" s="110">
        <v>2015</v>
      </c>
      <c r="AB114" s="110">
        <v>2016</v>
      </c>
      <c r="AC114" s="110">
        <v>2017</v>
      </c>
      <c r="AD114" s="110">
        <v>2018</v>
      </c>
      <c r="AE114" s="110">
        <v>2019</v>
      </c>
      <c r="AF114" s="110">
        <v>2020</v>
      </c>
      <c r="AG114" s="110">
        <v>2021</v>
      </c>
      <c r="AH114" s="110">
        <v>2022</v>
      </c>
      <c r="AI114" s="110">
        <v>2023</v>
      </c>
      <c r="AJ114" s="110">
        <v>2024</v>
      </c>
      <c r="AK114" s="110">
        <v>2025</v>
      </c>
      <c r="AL114" s="168">
        <v>2030</v>
      </c>
      <c r="AM114" s="110">
        <v>2035</v>
      </c>
      <c r="AN114" s="168">
        <v>2040</v>
      </c>
      <c r="AO114" s="110">
        <v>2045</v>
      </c>
      <c r="AP114" s="168">
        <v>2050</v>
      </c>
    </row>
    <row r="115" spans="1:42">
      <c r="A115" s="111" t="s">
        <v>326</v>
      </c>
      <c r="B115" s="113" t="s">
        <v>4</v>
      </c>
      <c r="C115" s="113" t="s">
        <v>4</v>
      </c>
      <c r="D115" s="113" t="s">
        <v>4</v>
      </c>
      <c r="E115" s="113" t="s">
        <v>4</v>
      </c>
      <c r="F115" s="113" t="s">
        <v>4</v>
      </c>
      <c r="G115" s="113" t="s">
        <v>4</v>
      </c>
      <c r="H115" s="113" t="s">
        <v>4</v>
      </c>
      <c r="I115" s="113" t="s">
        <v>4</v>
      </c>
      <c r="J115" s="113" t="s">
        <v>4</v>
      </c>
      <c r="K115" s="113" t="s">
        <v>4</v>
      </c>
      <c r="L115" s="113" t="s">
        <v>4</v>
      </c>
      <c r="M115" s="113" t="s">
        <v>4</v>
      </c>
      <c r="N115" s="113" t="s">
        <v>4</v>
      </c>
      <c r="O115" s="113" t="s">
        <v>4</v>
      </c>
      <c r="P115" s="113" t="s">
        <v>4</v>
      </c>
      <c r="Q115" s="113" t="s">
        <v>4</v>
      </c>
      <c r="R115" s="113" t="s">
        <v>4</v>
      </c>
      <c r="S115" s="113" t="s">
        <v>4</v>
      </c>
      <c r="T115" s="113" t="s">
        <v>4</v>
      </c>
      <c r="U115" s="113" t="s">
        <v>4</v>
      </c>
      <c r="V115" s="113" t="s">
        <v>4</v>
      </c>
      <c r="W115" s="113" t="s">
        <v>4</v>
      </c>
      <c r="X115" s="113" t="s">
        <v>4</v>
      </c>
      <c r="Y115" s="113" t="s">
        <v>4</v>
      </c>
      <c r="Z115" s="113" t="s">
        <v>4</v>
      </c>
      <c r="AA115" s="113" t="s">
        <v>4</v>
      </c>
      <c r="AB115" s="113" t="s">
        <v>4</v>
      </c>
      <c r="AC115" s="113" t="s">
        <v>4</v>
      </c>
      <c r="AD115" s="113" t="s">
        <v>4</v>
      </c>
      <c r="AE115" s="113" t="s">
        <v>4</v>
      </c>
      <c r="AF115" s="113" t="s">
        <v>4</v>
      </c>
      <c r="AG115" s="113" t="s">
        <v>4</v>
      </c>
      <c r="AH115" s="113" t="s">
        <v>4</v>
      </c>
      <c r="AI115" s="113" t="s">
        <v>4</v>
      </c>
      <c r="AJ115" s="113" t="s">
        <v>4</v>
      </c>
      <c r="AK115" s="113" t="s">
        <v>4</v>
      </c>
      <c r="AL115" s="113" t="s">
        <v>4</v>
      </c>
      <c r="AM115" s="113" t="s">
        <v>4</v>
      </c>
      <c r="AN115" s="113" t="s">
        <v>4</v>
      </c>
      <c r="AO115" s="113" t="s">
        <v>4</v>
      </c>
      <c r="AP115" s="113" t="s">
        <v>4</v>
      </c>
    </row>
    <row r="116" spans="1:42">
      <c r="A116" s="114" t="s">
        <v>428</v>
      </c>
      <c r="B116" s="121">
        <f>[3]MMS_TERT!B781</f>
        <v>0</v>
      </c>
      <c r="C116" s="121">
        <f>[3]MMS_TERT!C781</f>
        <v>0</v>
      </c>
      <c r="D116" s="121">
        <f>[3]MMS_TERT!D781</f>
        <v>0</v>
      </c>
      <c r="E116" s="121">
        <f>[3]MMS_TERT!E781</f>
        <v>0</v>
      </c>
      <c r="F116" s="121">
        <f>[3]MMS_TERT!F781</f>
        <v>0</v>
      </c>
      <c r="G116" s="121">
        <f>[3]MMS_TERT!G781</f>
        <v>0</v>
      </c>
      <c r="H116" s="121">
        <f>[3]MMS_TERT!H781</f>
        <v>0</v>
      </c>
      <c r="I116" s="121">
        <f>[3]MMS_TERT!I781</f>
        <v>0</v>
      </c>
      <c r="J116" s="121">
        <f>[3]MMS_TERT!J781</f>
        <v>0</v>
      </c>
      <c r="K116" s="121">
        <f>[3]MMS_TERT!K781</f>
        <v>0</v>
      </c>
      <c r="L116" s="121">
        <f>[3]MMS_TERT!L781</f>
        <v>0</v>
      </c>
      <c r="M116" s="121">
        <f>[3]MMS_TERT!M781</f>
        <v>0</v>
      </c>
      <c r="N116" s="121">
        <f>[3]MMS_TERT!N781</f>
        <v>0</v>
      </c>
      <c r="O116" s="121">
        <f>[3]MMS_TERT!O781</f>
        <v>0</v>
      </c>
      <c r="P116" s="121">
        <f>[3]MMS_TERT!P781</f>
        <v>0</v>
      </c>
      <c r="Q116" s="121">
        <f>[3]MMS_TERT!Q781</f>
        <v>0</v>
      </c>
      <c r="R116" s="121">
        <f>[3]MMS_TERT!R781</f>
        <v>0</v>
      </c>
      <c r="S116" s="121">
        <f>[3]MMS_TERT!S781</f>
        <v>0</v>
      </c>
      <c r="T116" s="121">
        <f>[3]MMS_TERT!T781</f>
        <v>0</v>
      </c>
      <c r="U116" s="121">
        <f>[3]MMS_TERT!U781</f>
        <v>0</v>
      </c>
      <c r="V116" s="121">
        <f>[3]MMS_TERT!V781</f>
        <v>0</v>
      </c>
      <c r="W116" s="121">
        <f>[3]MMS_TERT!W781</f>
        <v>0</v>
      </c>
      <c r="X116" s="121">
        <f>[3]MMS_TERT!X781</f>
        <v>0</v>
      </c>
      <c r="Y116" s="121">
        <f>[3]MMS_TERT!Y781</f>
        <v>0</v>
      </c>
      <c r="Z116" s="121">
        <f>[3]MMS_TERT!Z781</f>
        <v>0</v>
      </c>
      <c r="AA116" s="121">
        <f>[3]MMS_TERT!AA781</f>
        <v>0</v>
      </c>
      <c r="AB116" s="121">
        <f>[3]MMS_TERT!AB781</f>
        <v>0</v>
      </c>
      <c r="AC116" s="121">
        <f>[3]MMS_TERT!AC781</f>
        <v>0</v>
      </c>
      <c r="AD116" s="121">
        <f>[3]MMS_TERT!AD781</f>
        <v>0</v>
      </c>
      <c r="AE116" s="121">
        <f>[3]MMS_TERT!AE781</f>
        <v>0</v>
      </c>
      <c r="AF116" s="121">
        <f>[3]MMS_TERT!AF781</f>
        <v>0</v>
      </c>
      <c r="AG116" s="121">
        <f>[3]MMS_TERT!AG781</f>
        <v>0</v>
      </c>
      <c r="AH116" s="121">
        <f>[4]MMS_TERT!AH781</f>
        <v>0</v>
      </c>
      <c r="AI116" s="121">
        <f>[5]MMS_TERT!AI767</f>
        <v>0</v>
      </c>
      <c r="AJ116" s="121">
        <f>[6]MMS_TERT!AJ767</f>
        <v>0</v>
      </c>
      <c r="AK116" s="121">
        <f>[5]MMS_TERT!AK767</f>
        <v>0</v>
      </c>
      <c r="AL116" s="121">
        <f>[5]MMS_TERT!AL767</f>
        <v>0</v>
      </c>
      <c r="AM116" s="121">
        <f>[5]MMS_TERT!AM767</f>
        <v>0</v>
      </c>
      <c r="AN116" s="121">
        <f>[5]MMS_TERT!AN767</f>
        <v>0</v>
      </c>
      <c r="AO116" s="121">
        <f>[5]MMS_TERT!AO767</f>
        <v>0</v>
      </c>
      <c r="AP116" s="121">
        <f>[5]MMS_TERT!AP767</f>
        <v>0</v>
      </c>
    </row>
    <row r="117" spans="1:42">
      <c r="A117" s="114" t="s">
        <v>429</v>
      </c>
      <c r="B117" s="121">
        <f>[3]MMS_TERT!B782</f>
        <v>0</v>
      </c>
      <c r="C117" s="121">
        <f>[3]MMS_TERT!C782</f>
        <v>0</v>
      </c>
      <c r="D117" s="121">
        <f>[3]MMS_TERT!D782</f>
        <v>0</v>
      </c>
      <c r="E117" s="121">
        <f>[3]MMS_TERT!E782</f>
        <v>0</v>
      </c>
      <c r="F117" s="121">
        <f>[3]MMS_TERT!F782</f>
        <v>0</v>
      </c>
      <c r="G117" s="121">
        <f>[3]MMS_TERT!G782</f>
        <v>0</v>
      </c>
      <c r="H117" s="121">
        <f>[3]MMS_TERT!H782</f>
        <v>0</v>
      </c>
      <c r="I117" s="121">
        <f>[3]MMS_TERT!I782</f>
        <v>0</v>
      </c>
      <c r="J117" s="121">
        <f>[3]MMS_TERT!J782</f>
        <v>0</v>
      </c>
      <c r="K117" s="121">
        <f>[3]MMS_TERT!K782</f>
        <v>0</v>
      </c>
      <c r="L117" s="121">
        <f>[3]MMS_TERT!L782</f>
        <v>0</v>
      </c>
      <c r="M117" s="121">
        <f>[3]MMS_TERT!M782</f>
        <v>0</v>
      </c>
      <c r="N117" s="121">
        <f>[3]MMS_TERT!N782</f>
        <v>0</v>
      </c>
      <c r="O117" s="121">
        <f>[3]MMS_TERT!O782</f>
        <v>0</v>
      </c>
      <c r="P117" s="121">
        <f>[3]MMS_TERT!P782</f>
        <v>0</v>
      </c>
      <c r="Q117" s="121">
        <f>[3]MMS_TERT!Q782</f>
        <v>0</v>
      </c>
      <c r="R117" s="121">
        <f>[3]MMS_TERT!R782</f>
        <v>0</v>
      </c>
      <c r="S117" s="121">
        <f>[3]MMS_TERT!S782</f>
        <v>0</v>
      </c>
      <c r="T117" s="121">
        <f>[3]MMS_TERT!T782</f>
        <v>0</v>
      </c>
      <c r="U117" s="121">
        <f>[3]MMS_TERT!U782</f>
        <v>0</v>
      </c>
      <c r="V117" s="121">
        <f>[3]MMS_TERT!V782</f>
        <v>0</v>
      </c>
      <c r="W117" s="121">
        <f>[3]MMS_TERT!W782</f>
        <v>0</v>
      </c>
      <c r="X117" s="121">
        <f>[3]MMS_TERT!X782</f>
        <v>0</v>
      </c>
      <c r="Y117" s="121">
        <f>[3]MMS_TERT!Y782</f>
        <v>0</v>
      </c>
      <c r="Z117" s="121">
        <f>[3]MMS_TERT!Z782</f>
        <v>0</v>
      </c>
      <c r="AA117" s="121">
        <f>[3]MMS_TERT!AA782</f>
        <v>0</v>
      </c>
      <c r="AB117" s="121">
        <f>[3]MMS_TERT!AB782</f>
        <v>0</v>
      </c>
      <c r="AC117" s="121">
        <f>[3]MMS_TERT!AC782</f>
        <v>0</v>
      </c>
      <c r="AD117" s="121">
        <f>[3]MMS_TERT!AD782</f>
        <v>0</v>
      </c>
      <c r="AE117" s="121">
        <f>[3]MMS_TERT!AE782</f>
        <v>0</v>
      </c>
      <c r="AF117" s="121">
        <f>[3]MMS_TERT!AF782</f>
        <v>0</v>
      </c>
      <c r="AG117" s="121">
        <f>[3]MMS_TERT!AG782</f>
        <v>0</v>
      </c>
      <c r="AH117" s="121">
        <f>[4]MMS_TERT!AH782</f>
        <v>0</v>
      </c>
      <c r="AI117" s="121">
        <f>[5]MMS_TERT!AI768</f>
        <v>0</v>
      </c>
      <c r="AJ117" s="121">
        <f>[6]MMS_TERT!AJ768</f>
        <v>0</v>
      </c>
      <c r="AK117" s="121">
        <f>[5]MMS_TERT!AK768</f>
        <v>0</v>
      </c>
      <c r="AL117" s="121">
        <f>[5]MMS_TERT!AL768</f>
        <v>0</v>
      </c>
      <c r="AM117" s="121">
        <f>[5]MMS_TERT!AM768</f>
        <v>0</v>
      </c>
      <c r="AN117" s="121">
        <f>[5]MMS_TERT!AN768</f>
        <v>0</v>
      </c>
      <c r="AO117" s="121">
        <f>[5]MMS_TERT!AO768</f>
        <v>0</v>
      </c>
      <c r="AP117" s="121">
        <f>[5]MMS_TERT!AP768</f>
        <v>0</v>
      </c>
    </row>
    <row r="118" spans="1:42">
      <c r="A118" s="114" t="s">
        <v>430</v>
      </c>
      <c r="B118" s="121">
        <f>[3]MMS_TERT!B783</f>
        <v>0</v>
      </c>
      <c r="C118" s="121">
        <f>[3]MMS_TERT!C783</f>
        <v>0</v>
      </c>
      <c r="D118" s="121">
        <f>[3]MMS_TERT!D783</f>
        <v>0</v>
      </c>
      <c r="E118" s="121">
        <f>[3]MMS_TERT!E783</f>
        <v>0</v>
      </c>
      <c r="F118" s="121">
        <f>[3]MMS_TERT!F783</f>
        <v>0</v>
      </c>
      <c r="G118" s="121">
        <f>[3]MMS_TERT!G783</f>
        <v>0</v>
      </c>
      <c r="H118" s="121">
        <f>[3]MMS_TERT!H783</f>
        <v>0</v>
      </c>
      <c r="I118" s="121">
        <f>[3]MMS_TERT!I783</f>
        <v>0</v>
      </c>
      <c r="J118" s="121">
        <f>[3]MMS_TERT!J783</f>
        <v>0</v>
      </c>
      <c r="K118" s="121">
        <f>[3]MMS_TERT!K783</f>
        <v>0</v>
      </c>
      <c r="L118" s="121">
        <f>[3]MMS_TERT!L783</f>
        <v>0</v>
      </c>
      <c r="M118" s="121">
        <f>[3]MMS_TERT!M783</f>
        <v>0</v>
      </c>
      <c r="N118" s="121">
        <f>[3]MMS_TERT!N783</f>
        <v>0</v>
      </c>
      <c r="O118" s="121">
        <f>[3]MMS_TERT!O783</f>
        <v>0</v>
      </c>
      <c r="P118" s="121">
        <f>[3]MMS_TERT!P783</f>
        <v>0</v>
      </c>
      <c r="Q118" s="121">
        <f>[3]MMS_TERT!Q783</f>
        <v>0</v>
      </c>
      <c r="R118" s="121">
        <f>[3]MMS_TERT!R783</f>
        <v>0</v>
      </c>
      <c r="S118" s="121">
        <f>[3]MMS_TERT!S783</f>
        <v>0</v>
      </c>
      <c r="T118" s="121">
        <f>[3]MMS_TERT!T783</f>
        <v>0</v>
      </c>
      <c r="U118" s="121">
        <f>[3]MMS_TERT!U783</f>
        <v>0</v>
      </c>
      <c r="V118" s="121">
        <f>[3]MMS_TERT!V783</f>
        <v>0</v>
      </c>
      <c r="W118" s="121">
        <f>[3]MMS_TERT!W783</f>
        <v>0</v>
      </c>
      <c r="X118" s="121">
        <f>[3]MMS_TERT!X783</f>
        <v>0</v>
      </c>
      <c r="Y118" s="121">
        <f>[3]MMS_TERT!Y783</f>
        <v>0</v>
      </c>
      <c r="Z118" s="121">
        <f>[3]MMS_TERT!Z783</f>
        <v>0</v>
      </c>
      <c r="AA118" s="121">
        <f>[3]MMS_TERT!AA783</f>
        <v>0</v>
      </c>
      <c r="AB118" s="121">
        <f>[3]MMS_TERT!AB783</f>
        <v>0</v>
      </c>
      <c r="AC118" s="121">
        <f>[3]MMS_TERT!AC783</f>
        <v>0</v>
      </c>
      <c r="AD118" s="121">
        <f>[3]MMS_TERT!AD783</f>
        <v>0</v>
      </c>
      <c r="AE118" s="121">
        <f>[3]MMS_TERT!AE783</f>
        <v>0</v>
      </c>
      <c r="AF118" s="121">
        <f>[3]MMS_TERT!AF783</f>
        <v>0</v>
      </c>
      <c r="AG118" s="121">
        <f>[3]MMS_TERT!AG783</f>
        <v>0</v>
      </c>
      <c r="AH118" s="121">
        <f>[4]MMS_TERT!AH783</f>
        <v>0</v>
      </c>
      <c r="AI118" s="121">
        <f>[5]MMS_TERT!AI769</f>
        <v>0</v>
      </c>
      <c r="AJ118" s="121">
        <f>[6]MMS_TERT!AJ769</f>
        <v>0</v>
      </c>
      <c r="AK118" s="121">
        <f>[5]MMS_TERT!AK769</f>
        <v>0</v>
      </c>
      <c r="AL118" s="121">
        <f>[5]MMS_TERT!AL769</f>
        <v>0</v>
      </c>
      <c r="AM118" s="121">
        <f>[5]MMS_TERT!AM769</f>
        <v>0</v>
      </c>
      <c r="AN118" s="121">
        <f>[5]MMS_TERT!AN769</f>
        <v>0</v>
      </c>
      <c r="AO118" s="121">
        <f>[5]MMS_TERT!AO769</f>
        <v>0</v>
      </c>
      <c r="AP118" s="121">
        <f>[5]MMS_TERT!AP769</f>
        <v>0</v>
      </c>
    </row>
    <row r="119" spans="1:42">
      <c r="A119" s="114" t="s">
        <v>431</v>
      </c>
      <c r="B119" s="121">
        <f>[3]MMS_TERT!B784</f>
        <v>100</v>
      </c>
      <c r="C119" s="121">
        <f>[3]MMS_TERT!C784</f>
        <v>100</v>
      </c>
      <c r="D119" s="121">
        <f>[3]MMS_TERT!D784</f>
        <v>100</v>
      </c>
      <c r="E119" s="121">
        <f>[3]MMS_TERT!E784</f>
        <v>100</v>
      </c>
      <c r="F119" s="121">
        <f>[3]MMS_TERT!F784</f>
        <v>100</v>
      </c>
      <c r="G119" s="121">
        <f>[3]MMS_TERT!G784</f>
        <v>100</v>
      </c>
      <c r="H119" s="121">
        <f>[3]MMS_TERT!H784</f>
        <v>100</v>
      </c>
      <c r="I119" s="121">
        <f>[3]MMS_TERT!I784</f>
        <v>100</v>
      </c>
      <c r="J119" s="121">
        <f>[3]MMS_TERT!J784</f>
        <v>100</v>
      </c>
      <c r="K119" s="121">
        <f>[3]MMS_TERT!K784</f>
        <v>100</v>
      </c>
      <c r="L119" s="121">
        <f>[3]MMS_TERT!L784</f>
        <v>99.999999999998352</v>
      </c>
      <c r="M119" s="121">
        <f>[3]MMS_TERT!M784</f>
        <v>99.881873733496661</v>
      </c>
      <c r="N119" s="121">
        <f>[3]MMS_TERT!N784</f>
        <v>99.776749395759254</v>
      </c>
      <c r="O119" s="121">
        <f>[3]MMS_TERT!O784</f>
        <v>99.600392447707392</v>
      </c>
      <c r="P119" s="121">
        <f>[3]MMS_TERT!P784</f>
        <v>99.457044539970397</v>
      </c>
      <c r="Q119" s="121">
        <f>[3]MMS_TERT!Q784</f>
        <v>99.328647871250354</v>
      </c>
      <c r="R119" s="121">
        <f>[3]MMS_TERT!R784</f>
        <v>99.207957633145753</v>
      </c>
      <c r="S119" s="121">
        <f>[3]MMS_TERT!S784</f>
        <v>99.019485035376078</v>
      </c>
      <c r="T119" s="121">
        <f>[3]MMS_TERT!T784</f>
        <v>99.018770900893344</v>
      </c>
      <c r="U119" s="121">
        <f>[3]MMS_TERT!U784</f>
        <v>96.637907855119948</v>
      </c>
      <c r="V119" s="121">
        <f>[3]MMS_TERT!V784</f>
        <v>93.913623779500838</v>
      </c>
      <c r="W119" s="121">
        <f>[3]MMS_TERT!W784</f>
        <v>89.319790961052192</v>
      </c>
      <c r="X119" s="121">
        <f>[3]MMS_TERT!X784</f>
        <v>86.535070688722357</v>
      </c>
      <c r="Y119" s="121">
        <f>[3]MMS_TERT!Y784</f>
        <v>83.999999999999986</v>
      </c>
      <c r="Z119" s="121">
        <f>[3]MMS_TERT!Z784</f>
        <v>84</v>
      </c>
      <c r="AA119" s="121">
        <f>[3]MMS_TERT!AA784</f>
        <v>84.000000000000014</v>
      </c>
      <c r="AB119" s="121">
        <f>[3]MMS_TERT!AB784</f>
        <v>84</v>
      </c>
      <c r="AC119" s="121">
        <f>[3]MMS_TERT!AC784</f>
        <v>84</v>
      </c>
      <c r="AD119" s="121">
        <f>[3]MMS_TERT!AD784</f>
        <v>84</v>
      </c>
      <c r="AE119" s="121">
        <f>[3]MMS_TERT!AE784</f>
        <v>84</v>
      </c>
      <c r="AF119" s="121">
        <f>[3]MMS_TERT!AF784</f>
        <v>84</v>
      </c>
      <c r="AG119" s="121">
        <f>[3]MMS_TERT!AG784</f>
        <v>84</v>
      </c>
      <c r="AH119" s="121">
        <f>[4]MMS_TERT!AH784</f>
        <v>84.000000000000014</v>
      </c>
      <c r="AI119" s="121">
        <f>[5]MMS_TERT!AI770</f>
        <v>84</v>
      </c>
      <c r="AJ119" s="121">
        <f>[6]MMS_TERT!AJ770</f>
        <v>84</v>
      </c>
      <c r="AK119" s="121">
        <f>[5]MMS_TERT!AK770</f>
        <v>84</v>
      </c>
      <c r="AL119" s="121">
        <f>[5]MMS_TERT!AL770</f>
        <v>84</v>
      </c>
      <c r="AM119" s="121">
        <f>[5]MMS_TERT!AM770</f>
        <v>84</v>
      </c>
      <c r="AN119" s="121">
        <f>[5]MMS_TERT!AN770</f>
        <v>84</v>
      </c>
      <c r="AO119" s="121">
        <f>[5]MMS_TERT!AO770</f>
        <v>84</v>
      </c>
      <c r="AP119" s="121">
        <f>[5]MMS_TERT!AP770</f>
        <v>84</v>
      </c>
    </row>
    <row r="120" spans="1:42">
      <c r="A120" s="114" t="s">
        <v>432</v>
      </c>
      <c r="B120" s="121">
        <f>[3]MMS_TERT!B785</f>
        <v>0</v>
      </c>
      <c r="C120" s="121">
        <f>[3]MMS_TERT!C785</f>
        <v>0</v>
      </c>
      <c r="D120" s="121">
        <f>[3]MMS_TERT!D785</f>
        <v>0</v>
      </c>
      <c r="E120" s="121">
        <f>[3]MMS_TERT!E785</f>
        <v>0</v>
      </c>
      <c r="F120" s="121">
        <f>[3]MMS_TERT!F785</f>
        <v>0</v>
      </c>
      <c r="G120" s="121">
        <f>[3]MMS_TERT!G785</f>
        <v>0</v>
      </c>
      <c r="H120" s="121">
        <f>[3]MMS_TERT!H785</f>
        <v>0</v>
      </c>
      <c r="I120" s="121">
        <f>[3]MMS_TERT!I785</f>
        <v>0</v>
      </c>
      <c r="J120" s="121">
        <f>[3]MMS_TERT!J785</f>
        <v>0</v>
      </c>
      <c r="K120" s="121">
        <f>[3]MMS_TERT!K785</f>
        <v>0</v>
      </c>
      <c r="L120" s="121">
        <f>[3]MMS_TERT!L785</f>
        <v>0</v>
      </c>
      <c r="M120" s="121">
        <f>[3]MMS_TERT!M785</f>
        <v>0</v>
      </c>
      <c r="N120" s="121">
        <f>[3]MMS_TERT!N785</f>
        <v>0</v>
      </c>
      <c r="O120" s="121">
        <f>[3]MMS_TERT!O785</f>
        <v>0</v>
      </c>
      <c r="P120" s="121">
        <f>[3]MMS_TERT!P785</f>
        <v>0</v>
      </c>
      <c r="Q120" s="121">
        <f>[3]MMS_TERT!Q785</f>
        <v>0</v>
      </c>
      <c r="R120" s="121">
        <f>[3]MMS_TERT!R785</f>
        <v>0</v>
      </c>
      <c r="S120" s="121">
        <f>[3]MMS_TERT!S785</f>
        <v>0</v>
      </c>
      <c r="T120" s="121">
        <f>[3]MMS_TERT!T785</f>
        <v>0</v>
      </c>
      <c r="U120" s="121">
        <f>[3]MMS_TERT!U785</f>
        <v>0</v>
      </c>
      <c r="V120" s="121">
        <f>[3]MMS_TERT!V785</f>
        <v>0</v>
      </c>
      <c r="W120" s="121">
        <f>[3]MMS_TERT!W785</f>
        <v>0</v>
      </c>
      <c r="X120" s="121">
        <f>[3]MMS_TERT!X785</f>
        <v>0</v>
      </c>
      <c r="Y120" s="121">
        <f>[3]MMS_TERT!Y785</f>
        <v>0</v>
      </c>
      <c r="Z120" s="121">
        <f>[3]MMS_TERT!Z785</f>
        <v>0</v>
      </c>
      <c r="AA120" s="121">
        <f>[3]MMS_TERT!AA785</f>
        <v>0</v>
      </c>
      <c r="AB120" s="121">
        <f>[3]MMS_TERT!AB785</f>
        <v>0</v>
      </c>
      <c r="AC120" s="121">
        <f>[3]MMS_TERT!AC785</f>
        <v>0</v>
      </c>
      <c r="AD120" s="121">
        <f>[3]MMS_TERT!AD785</f>
        <v>0</v>
      </c>
      <c r="AE120" s="121">
        <f>[3]MMS_TERT!AE785</f>
        <v>0</v>
      </c>
      <c r="AF120" s="121">
        <f>[3]MMS_TERT!AF785</f>
        <v>0</v>
      </c>
      <c r="AG120" s="121">
        <f>[3]MMS_TERT!AG785</f>
        <v>0</v>
      </c>
      <c r="AH120" s="121">
        <f>[4]MMS_TERT!AH785</f>
        <v>0</v>
      </c>
      <c r="AI120" s="121">
        <f>[5]MMS_TERT!AI771</f>
        <v>0</v>
      </c>
      <c r="AJ120" s="121">
        <f>[6]MMS_TERT!AJ771</f>
        <v>0</v>
      </c>
      <c r="AK120" s="121">
        <f>[5]MMS_TERT!AK771</f>
        <v>0</v>
      </c>
      <c r="AL120" s="121">
        <f>[5]MMS_TERT!AL771</f>
        <v>0</v>
      </c>
      <c r="AM120" s="121">
        <f>[5]MMS_TERT!AM771</f>
        <v>0</v>
      </c>
      <c r="AN120" s="121">
        <f>[5]MMS_TERT!AN771</f>
        <v>0</v>
      </c>
      <c r="AO120" s="121">
        <f>[5]MMS_TERT!AO771</f>
        <v>0</v>
      </c>
      <c r="AP120" s="121">
        <f>[5]MMS_TERT!AP771</f>
        <v>0</v>
      </c>
    </row>
    <row r="121" spans="1:42">
      <c r="A121" s="114" t="s">
        <v>433</v>
      </c>
      <c r="B121" s="121">
        <f>[3]MMS_TERT!B786</f>
        <v>0</v>
      </c>
      <c r="C121" s="121">
        <f>[3]MMS_TERT!C786</f>
        <v>0</v>
      </c>
      <c r="D121" s="121">
        <f>[3]MMS_TERT!D786</f>
        <v>0</v>
      </c>
      <c r="E121" s="121">
        <f>[3]MMS_TERT!E786</f>
        <v>0</v>
      </c>
      <c r="F121" s="121">
        <f>[3]MMS_TERT!F786</f>
        <v>0</v>
      </c>
      <c r="G121" s="121">
        <f>[3]MMS_TERT!G786</f>
        <v>0</v>
      </c>
      <c r="H121" s="121">
        <f>[3]MMS_TERT!H786</f>
        <v>0</v>
      </c>
      <c r="I121" s="121">
        <f>[3]MMS_TERT!I786</f>
        <v>0</v>
      </c>
      <c r="J121" s="121">
        <f>[3]MMS_TERT!J786</f>
        <v>0</v>
      </c>
      <c r="K121" s="121">
        <f>[3]MMS_TERT!K786</f>
        <v>0</v>
      </c>
      <c r="L121" s="121">
        <f>[3]MMS_TERT!L786</f>
        <v>0</v>
      </c>
      <c r="M121" s="121">
        <f>[3]MMS_TERT!M786</f>
        <v>0</v>
      </c>
      <c r="N121" s="121">
        <f>[3]MMS_TERT!N786</f>
        <v>0</v>
      </c>
      <c r="O121" s="121">
        <f>[3]MMS_TERT!O786</f>
        <v>0</v>
      </c>
      <c r="P121" s="121">
        <f>[3]MMS_TERT!P786</f>
        <v>0</v>
      </c>
      <c r="Q121" s="121">
        <f>[3]MMS_TERT!Q786</f>
        <v>0</v>
      </c>
      <c r="R121" s="121">
        <f>[3]MMS_TERT!R786</f>
        <v>0</v>
      </c>
      <c r="S121" s="121">
        <f>[3]MMS_TERT!S786</f>
        <v>0</v>
      </c>
      <c r="T121" s="121">
        <f>[3]MMS_TERT!T786</f>
        <v>0</v>
      </c>
      <c r="U121" s="121">
        <f>[3]MMS_TERT!U786</f>
        <v>0</v>
      </c>
      <c r="V121" s="121">
        <f>[3]MMS_TERT!V786</f>
        <v>0</v>
      </c>
      <c r="W121" s="121">
        <f>[3]MMS_TERT!W786</f>
        <v>0</v>
      </c>
      <c r="X121" s="121">
        <f>[3]MMS_TERT!X786</f>
        <v>0</v>
      </c>
      <c r="Y121" s="121">
        <f>[3]MMS_TERT!Y786</f>
        <v>0</v>
      </c>
      <c r="Z121" s="121">
        <f>[3]MMS_TERT!Z786</f>
        <v>0</v>
      </c>
      <c r="AA121" s="121">
        <f>[3]MMS_TERT!AA786</f>
        <v>0</v>
      </c>
      <c r="AB121" s="121">
        <f>[3]MMS_TERT!AB786</f>
        <v>0</v>
      </c>
      <c r="AC121" s="121">
        <f>[3]MMS_TERT!AC786</f>
        <v>0</v>
      </c>
      <c r="AD121" s="121">
        <f>[3]MMS_TERT!AD786</f>
        <v>0</v>
      </c>
      <c r="AE121" s="121">
        <f>[3]MMS_TERT!AE786</f>
        <v>0</v>
      </c>
      <c r="AF121" s="121">
        <f>[3]MMS_TERT!AF786</f>
        <v>0</v>
      </c>
      <c r="AG121" s="121">
        <f>[3]MMS_TERT!AG786</f>
        <v>0</v>
      </c>
      <c r="AH121" s="121">
        <f>[4]MMS_TERT!AH786</f>
        <v>0</v>
      </c>
      <c r="AI121" s="121">
        <f>[5]MMS_TERT!AI772</f>
        <v>0</v>
      </c>
      <c r="AJ121" s="121">
        <f>[6]MMS_TERT!AJ772</f>
        <v>0</v>
      </c>
      <c r="AK121" s="121">
        <f>[5]MMS_TERT!AK772</f>
        <v>0</v>
      </c>
      <c r="AL121" s="121">
        <f>[5]MMS_TERT!AL772</f>
        <v>0</v>
      </c>
      <c r="AM121" s="121">
        <f>[5]MMS_TERT!AM772</f>
        <v>0</v>
      </c>
      <c r="AN121" s="121">
        <f>[5]MMS_TERT!AN772</f>
        <v>0</v>
      </c>
      <c r="AO121" s="121">
        <f>[5]MMS_TERT!AO772</f>
        <v>0</v>
      </c>
      <c r="AP121" s="121">
        <f>[5]MMS_TERT!AP772</f>
        <v>0</v>
      </c>
    </row>
    <row r="122" spans="1:42">
      <c r="A122" s="114" t="s">
        <v>434</v>
      </c>
      <c r="B122" s="121">
        <f>[3]MMS_TERT!B787</f>
        <v>0</v>
      </c>
      <c r="C122" s="121">
        <f>[3]MMS_TERT!C787</f>
        <v>0</v>
      </c>
      <c r="D122" s="121">
        <f>[3]MMS_TERT!D787</f>
        <v>0</v>
      </c>
      <c r="E122" s="121">
        <f>[3]MMS_TERT!E787</f>
        <v>0</v>
      </c>
      <c r="F122" s="121">
        <f>[3]MMS_TERT!F787</f>
        <v>0</v>
      </c>
      <c r="G122" s="121">
        <f>[3]MMS_TERT!G787</f>
        <v>0</v>
      </c>
      <c r="H122" s="121">
        <f>[3]MMS_TERT!H787</f>
        <v>0</v>
      </c>
      <c r="I122" s="121">
        <f>[3]MMS_TERT!I787</f>
        <v>0</v>
      </c>
      <c r="J122" s="121">
        <f>[3]MMS_TERT!J787</f>
        <v>0</v>
      </c>
      <c r="K122" s="121">
        <f>[3]MMS_TERT!K787</f>
        <v>0</v>
      </c>
      <c r="L122" s="121">
        <f>[3]MMS_TERT!L787</f>
        <v>0</v>
      </c>
      <c r="M122" s="121">
        <f>[3]MMS_TERT!M787</f>
        <v>0</v>
      </c>
      <c r="N122" s="121">
        <f>[3]MMS_TERT!N787</f>
        <v>0</v>
      </c>
      <c r="O122" s="121">
        <f>[3]MMS_TERT!O787</f>
        <v>0</v>
      </c>
      <c r="P122" s="121">
        <f>[3]MMS_TERT!P787</f>
        <v>0</v>
      </c>
      <c r="Q122" s="121">
        <f>[3]MMS_TERT!Q787</f>
        <v>0</v>
      </c>
      <c r="R122" s="121">
        <f>[3]MMS_TERT!R787</f>
        <v>0</v>
      </c>
      <c r="S122" s="121">
        <f>[3]MMS_TERT!S787</f>
        <v>0</v>
      </c>
      <c r="T122" s="121">
        <f>[3]MMS_TERT!T787</f>
        <v>0</v>
      </c>
      <c r="U122" s="121">
        <f>[3]MMS_TERT!U787</f>
        <v>0</v>
      </c>
      <c r="V122" s="121">
        <f>[3]MMS_TERT!V787</f>
        <v>0</v>
      </c>
      <c r="W122" s="121">
        <f>[3]MMS_TERT!W787</f>
        <v>0</v>
      </c>
      <c r="X122" s="121">
        <f>[3]MMS_TERT!X787</f>
        <v>0</v>
      </c>
      <c r="Y122" s="121">
        <f>[3]MMS_TERT!Y787</f>
        <v>0</v>
      </c>
      <c r="Z122" s="121">
        <f>[3]MMS_TERT!Z787</f>
        <v>0</v>
      </c>
      <c r="AA122" s="121">
        <f>[3]MMS_TERT!AA787</f>
        <v>0</v>
      </c>
      <c r="AB122" s="121">
        <f>[3]MMS_TERT!AB787</f>
        <v>0</v>
      </c>
      <c r="AC122" s="121">
        <f>[3]MMS_TERT!AC787</f>
        <v>0</v>
      </c>
      <c r="AD122" s="121">
        <f>[3]MMS_TERT!AD787</f>
        <v>0</v>
      </c>
      <c r="AE122" s="121">
        <f>[3]MMS_TERT!AE787</f>
        <v>0</v>
      </c>
      <c r="AF122" s="121">
        <f>[3]MMS_TERT!AF787</f>
        <v>0</v>
      </c>
      <c r="AG122" s="121">
        <f>[3]MMS_TERT!AG787</f>
        <v>0</v>
      </c>
      <c r="AH122" s="121">
        <f>[4]MMS_TERT!AH787</f>
        <v>0</v>
      </c>
      <c r="AI122" s="121">
        <f>[5]MMS_TERT!AI773</f>
        <v>0</v>
      </c>
      <c r="AJ122" s="121">
        <f>[6]MMS_TERT!AJ773</f>
        <v>0</v>
      </c>
      <c r="AK122" s="121">
        <f>[5]MMS_TERT!AK773</f>
        <v>0</v>
      </c>
      <c r="AL122" s="121">
        <f>[5]MMS_TERT!AL773</f>
        <v>0</v>
      </c>
      <c r="AM122" s="121">
        <f>[5]MMS_TERT!AM773</f>
        <v>0</v>
      </c>
      <c r="AN122" s="121">
        <f>[5]MMS_TERT!AN773</f>
        <v>0</v>
      </c>
      <c r="AO122" s="121">
        <f>[5]MMS_TERT!AO773</f>
        <v>0</v>
      </c>
      <c r="AP122" s="121">
        <f>[5]MMS_TERT!AP773</f>
        <v>0</v>
      </c>
    </row>
    <row r="123" spans="1:42">
      <c r="A123" s="114" t="s">
        <v>435</v>
      </c>
      <c r="B123" s="121">
        <f>[3]MMS_TERT!B788</f>
        <v>0</v>
      </c>
      <c r="C123" s="121">
        <f>[3]MMS_TERT!C788</f>
        <v>0</v>
      </c>
      <c r="D123" s="121">
        <f>[3]MMS_TERT!D788</f>
        <v>0</v>
      </c>
      <c r="E123" s="121">
        <f>[3]MMS_TERT!E788</f>
        <v>0</v>
      </c>
      <c r="F123" s="121">
        <f>[3]MMS_TERT!F788</f>
        <v>0</v>
      </c>
      <c r="G123" s="121">
        <f>[3]MMS_TERT!G788</f>
        <v>0</v>
      </c>
      <c r="H123" s="121">
        <f>[3]MMS_TERT!H788</f>
        <v>0</v>
      </c>
      <c r="I123" s="121">
        <f>[3]MMS_TERT!I788</f>
        <v>0</v>
      </c>
      <c r="J123" s="121">
        <f>[3]MMS_TERT!J788</f>
        <v>0</v>
      </c>
      <c r="K123" s="121">
        <f>[3]MMS_TERT!K788</f>
        <v>0</v>
      </c>
      <c r="L123" s="121">
        <f>[3]MMS_TERT!L788</f>
        <v>1.6604091518796651E-12</v>
      </c>
      <c r="M123" s="121">
        <f>[3]MMS_TERT!M788</f>
        <v>0.11812626650334049</v>
      </c>
      <c r="N123" s="121">
        <f>[3]MMS_TERT!N788</f>
        <v>0.22325060424074314</v>
      </c>
      <c r="O123" s="121">
        <f>[3]MMS_TERT!O788</f>
        <v>0.39960755229261113</v>
      </c>
      <c r="P123" s="121">
        <f>[3]MMS_TERT!P788</f>
        <v>0.54295546002960859</v>
      </c>
      <c r="Q123" s="121">
        <f>[3]MMS_TERT!Q788</f>
        <v>0.67135212874964489</v>
      </c>
      <c r="R123" s="121">
        <f>[3]MMS_TERT!R788</f>
        <v>0.79204236685425777</v>
      </c>
      <c r="S123" s="121">
        <f>[3]MMS_TERT!S788</f>
        <v>0.98051496462392229</v>
      </c>
      <c r="T123" s="121">
        <f>[3]MMS_TERT!T788</f>
        <v>0.98122909910664713</v>
      </c>
      <c r="U123" s="121">
        <f>[3]MMS_TERT!U788</f>
        <v>3.3620921448800458</v>
      </c>
      <c r="V123" s="121">
        <f>[3]MMS_TERT!V788</f>
        <v>6.0863762204991581</v>
      </c>
      <c r="W123" s="121">
        <f>[3]MMS_TERT!W788</f>
        <v>10.680209038947805</v>
      </c>
      <c r="X123" s="121">
        <f>[3]MMS_TERT!X788</f>
        <v>13.464929311277645</v>
      </c>
      <c r="Y123" s="121">
        <f>[3]MMS_TERT!Y788</f>
        <v>16</v>
      </c>
      <c r="Z123" s="121">
        <f>[3]MMS_TERT!Z788</f>
        <v>16</v>
      </c>
      <c r="AA123" s="121">
        <f>[3]MMS_TERT!AA788</f>
        <v>16.000000000000004</v>
      </c>
      <c r="AB123" s="121">
        <f>[3]MMS_TERT!AB788</f>
        <v>16</v>
      </c>
      <c r="AC123" s="121">
        <f>[3]MMS_TERT!AC788</f>
        <v>16</v>
      </c>
      <c r="AD123" s="121">
        <f>[3]MMS_TERT!AD788</f>
        <v>16</v>
      </c>
      <c r="AE123" s="121">
        <f>[3]MMS_TERT!AE788</f>
        <v>16</v>
      </c>
      <c r="AF123" s="121">
        <f>[3]MMS_TERT!AF788</f>
        <v>16</v>
      </c>
      <c r="AG123" s="121">
        <f>[3]MMS_TERT!AG788</f>
        <v>16</v>
      </c>
      <c r="AH123" s="121">
        <f>[4]MMS_TERT!AH788</f>
        <v>16</v>
      </c>
      <c r="AI123" s="121">
        <f>[5]MMS_TERT!AI774</f>
        <v>16</v>
      </c>
      <c r="AJ123" s="121">
        <f>[6]MMS_TERT!AJ774</f>
        <v>16</v>
      </c>
      <c r="AK123" s="121">
        <f>[5]MMS_TERT!AK774</f>
        <v>16</v>
      </c>
      <c r="AL123" s="121">
        <f>[5]MMS_TERT!AL774</f>
        <v>16</v>
      </c>
      <c r="AM123" s="121">
        <f>[5]MMS_TERT!AM774</f>
        <v>16</v>
      </c>
      <c r="AN123" s="121">
        <f>[5]MMS_TERT!AN774</f>
        <v>16</v>
      </c>
      <c r="AO123" s="121">
        <f>[5]MMS_TERT!AO774</f>
        <v>16</v>
      </c>
      <c r="AP123" s="121">
        <f>[5]MMS_TERT!AP774</f>
        <v>16</v>
      </c>
    </row>
    <row r="124" spans="1:42">
      <c r="A124" s="114" t="s">
        <v>436</v>
      </c>
      <c r="B124" s="121">
        <f>[3]MMS_TERT!B789</f>
        <v>0</v>
      </c>
      <c r="C124" s="121">
        <f>[3]MMS_TERT!C789</f>
        <v>0</v>
      </c>
      <c r="D124" s="121">
        <f>[3]MMS_TERT!D789</f>
        <v>0</v>
      </c>
      <c r="E124" s="121">
        <f>[3]MMS_TERT!E789</f>
        <v>0</v>
      </c>
      <c r="F124" s="121">
        <f>[3]MMS_TERT!F789</f>
        <v>0</v>
      </c>
      <c r="G124" s="121">
        <f>[3]MMS_TERT!G789</f>
        <v>0</v>
      </c>
      <c r="H124" s="121">
        <f>[3]MMS_TERT!H789</f>
        <v>0</v>
      </c>
      <c r="I124" s="121">
        <f>[3]MMS_TERT!I789</f>
        <v>0</v>
      </c>
      <c r="J124" s="121">
        <f>[3]MMS_TERT!J789</f>
        <v>0</v>
      </c>
      <c r="K124" s="121">
        <f>[3]MMS_TERT!K789</f>
        <v>0</v>
      </c>
      <c r="L124" s="121">
        <f>[3]MMS_TERT!L789</f>
        <v>0</v>
      </c>
      <c r="M124" s="121">
        <f>[3]MMS_TERT!M789</f>
        <v>0</v>
      </c>
      <c r="N124" s="121">
        <f>[3]MMS_TERT!N789</f>
        <v>0</v>
      </c>
      <c r="O124" s="121">
        <f>[3]MMS_TERT!O789</f>
        <v>0</v>
      </c>
      <c r="P124" s="121">
        <f>[3]MMS_TERT!P789</f>
        <v>0</v>
      </c>
      <c r="Q124" s="121">
        <f>[3]MMS_TERT!Q789</f>
        <v>0</v>
      </c>
      <c r="R124" s="121">
        <f>[3]MMS_TERT!R789</f>
        <v>0</v>
      </c>
      <c r="S124" s="121">
        <f>[3]MMS_TERT!S789</f>
        <v>0</v>
      </c>
      <c r="T124" s="121">
        <f>[3]MMS_TERT!T789</f>
        <v>0</v>
      </c>
      <c r="U124" s="121">
        <f>[3]MMS_TERT!U789</f>
        <v>0</v>
      </c>
      <c r="V124" s="121">
        <f>[3]MMS_TERT!V789</f>
        <v>0</v>
      </c>
      <c r="W124" s="121">
        <f>[3]MMS_TERT!W789</f>
        <v>0</v>
      </c>
      <c r="X124" s="121">
        <f>[3]MMS_TERT!X789</f>
        <v>0</v>
      </c>
      <c r="Y124" s="121">
        <f>[3]MMS_TERT!Y789</f>
        <v>0</v>
      </c>
      <c r="Z124" s="121">
        <f>[3]MMS_TERT!Z789</f>
        <v>0</v>
      </c>
      <c r="AA124" s="121">
        <f>[3]MMS_TERT!AA789</f>
        <v>0</v>
      </c>
      <c r="AB124" s="121">
        <f>[3]MMS_TERT!AB789</f>
        <v>0</v>
      </c>
      <c r="AC124" s="121">
        <f>[3]MMS_TERT!AC789</f>
        <v>0</v>
      </c>
      <c r="AD124" s="121">
        <f>[3]MMS_TERT!AD789</f>
        <v>0</v>
      </c>
      <c r="AE124" s="121">
        <f>[3]MMS_TERT!AE789</f>
        <v>0</v>
      </c>
      <c r="AF124" s="121">
        <f>[3]MMS_TERT!AF789</f>
        <v>0</v>
      </c>
      <c r="AG124" s="121">
        <f>[3]MMS_TERT!AG789</f>
        <v>0</v>
      </c>
      <c r="AH124" s="121">
        <f>[4]MMS_TERT!AH789</f>
        <v>0</v>
      </c>
      <c r="AI124" s="121">
        <f>[5]MMS_TERT!AI775</f>
        <v>0</v>
      </c>
      <c r="AJ124" s="121">
        <f>[6]MMS_TERT!AJ775</f>
        <v>0</v>
      </c>
      <c r="AK124" s="121">
        <f>[5]MMS_TERT!AK775</f>
        <v>0</v>
      </c>
      <c r="AL124" s="121">
        <f>[5]MMS_TERT!AL775</f>
        <v>0</v>
      </c>
      <c r="AM124" s="121">
        <f>[5]MMS_TERT!AM775</f>
        <v>0</v>
      </c>
      <c r="AN124" s="121">
        <f>[5]MMS_TERT!AN775</f>
        <v>0</v>
      </c>
      <c r="AO124" s="121">
        <f>[5]MMS_TERT!AO775</f>
        <v>0</v>
      </c>
      <c r="AP124" s="121">
        <f>[5]MMS_TERT!AP775</f>
        <v>0</v>
      </c>
    </row>
    <row r="125" spans="1:42" ht="15.75" thickBot="1">
      <c r="A125" s="116" t="s">
        <v>437</v>
      </c>
      <c r="B125" s="117">
        <f>[3]MMS_TERT!B790</f>
        <v>0</v>
      </c>
      <c r="C125" s="117">
        <f>[3]MMS_TERT!C790</f>
        <v>0</v>
      </c>
      <c r="D125" s="117">
        <f>[3]MMS_TERT!D790</f>
        <v>0</v>
      </c>
      <c r="E125" s="117">
        <f>[3]MMS_TERT!E790</f>
        <v>0</v>
      </c>
      <c r="F125" s="117">
        <f>[3]MMS_TERT!F790</f>
        <v>0</v>
      </c>
      <c r="G125" s="117">
        <f>[3]MMS_TERT!G790</f>
        <v>0</v>
      </c>
      <c r="H125" s="117">
        <f>[3]MMS_TERT!H790</f>
        <v>0</v>
      </c>
      <c r="I125" s="117">
        <f>[3]MMS_TERT!I790</f>
        <v>0</v>
      </c>
      <c r="J125" s="117">
        <f>[3]MMS_TERT!J790</f>
        <v>0</v>
      </c>
      <c r="K125" s="117">
        <f>[3]MMS_TERT!K790</f>
        <v>0</v>
      </c>
      <c r="L125" s="117">
        <f>[3]MMS_TERT!L790</f>
        <v>0</v>
      </c>
      <c r="M125" s="117">
        <f>[3]MMS_TERT!M790</f>
        <v>0</v>
      </c>
      <c r="N125" s="117">
        <f>[3]MMS_TERT!N790</f>
        <v>0</v>
      </c>
      <c r="O125" s="117">
        <f>[3]MMS_TERT!O790</f>
        <v>0</v>
      </c>
      <c r="P125" s="117">
        <f>[3]MMS_TERT!P790</f>
        <v>0</v>
      </c>
      <c r="Q125" s="117">
        <f>[3]MMS_TERT!Q790</f>
        <v>0</v>
      </c>
      <c r="R125" s="117">
        <f>[3]MMS_TERT!R790</f>
        <v>0</v>
      </c>
      <c r="S125" s="117">
        <f>[3]MMS_TERT!S790</f>
        <v>0</v>
      </c>
      <c r="T125" s="117">
        <f>[3]MMS_TERT!T790</f>
        <v>0</v>
      </c>
      <c r="U125" s="117">
        <f>[3]MMS_TERT!U790</f>
        <v>0</v>
      </c>
      <c r="V125" s="117">
        <f>[3]MMS_TERT!V790</f>
        <v>0</v>
      </c>
      <c r="W125" s="117">
        <f>[3]MMS_TERT!W790</f>
        <v>0</v>
      </c>
      <c r="X125" s="117">
        <f>[3]MMS_TERT!X790</f>
        <v>0</v>
      </c>
      <c r="Y125" s="117">
        <f>[3]MMS_TERT!Y790</f>
        <v>0</v>
      </c>
      <c r="Z125" s="117">
        <f>[3]MMS_TERT!Z790</f>
        <v>0</v>
      </c>
      <c r="AA125" s="117">
        <f>[3]MMS_TERT!AA790</f>
        <v>0</v>
      </c>
      <c r="AB125" s="117">
        <f>[3]MMS_TERT!AB790</f>
        <v>0</v>
      </c>
      <c r="AC125" s="117">
        <f>[3]MMS_TERT!AC790</f>
        <v>0</v>
      </c>
      <c r="AD125" s="117">
        <f>[3]MMS_TERT!AD790</f>
        <v>0</v>
      </c>
      <c r="AE125" s="117">
        <f>[3]MMS_TERT!AE790</f>
        <v>0</v>
      </c>
      <c r="AF125" s="117">
        <f>[3]MMS_TERT!AF790</f>
        <v>0</v>
      </c>
      <c r="AG125" s="117">
        <f>[3]MMS_TERT!AG790</f>
        <v>0</v>
      </c>
      <c r="AH125" s="117">
        <f>[4]MMS_TERT!AH790</f>
        <v>0</v>
      </c>
      <c r="AI125" s="117">
        <f>[5]MMS_TERT!AI776</f>
        <v>0</v>
      </c>
      <c r="AJ125" s="117">
        <f>[6]MMS_TERT!AJ776</f>
        <v>0</v>
      </c>
      <c r="AK125" s="117">
        <f>[5]MMS_TERT!AK776</f>
        <v>0</v>
      </c>
      <c r="AL125" s="117">
        <f>[5]MMS_TERT!AL776</f>
        <v>0</v>
      </c>
      <c r="AM125" s="117">
        <f>[5]MMS_TERT!AM776</f>
        <v>0</v>
      </c>
      <c r="AN125" s="117">
        <f>[5]MMS_TERT!AN776</f>
        <v>0</v>
      </c>
      <c r="AO125" s="117">
        <f>[5]MMS_TERT!AO776</f>
        <v>0</v>
      </c>
      <c r="AP125" s="117">
        <f>[5]MMS_TERT!AP776</f>
        <v>0</v>
      </c>
    </row>
    <row r="126" spans="1:42" ht="15.75" thickTop="1">
      <c r="A126" s="166" t="s">
        <v>438</v>
      </c>
      <c r="B126" s="167">
        <f>SUM(B116:B125)</f>
        <v>100</v>
      </c>
      <c r="C126" s="167">
        <f t="shared" ref="C126:AH126" si="16">SUM(C116:C125)</f>
        <v>100</v>
      </c>
      <c r="D126" s="167">
        <f t="shared" si="16"/>
        <v>100</v>
      </c>
      <c r="E126" s="167">
        <f t="shared" si="16"/>
        <v>100</v>
      </c>
      <c r="F126" s="167">
        <f t="shared" si="16"/>
        <v>100</v>
      </c>
      <c r="G126" s="167">
        <f t="shared" si="16"/>
        <v>100</v>
      </c>
      <c r="H126" s="167">
        <f t="shared" si="16"/>
        <v>100</v>
      </c>
      <c r="I126" s="167">
        <f t="shared" si="16"/>
        <v>100</v>
      </c>
      <c r="J126" s="167">
        <f t="shared" si="16"/>
        <v>100</v>
      </c>
      <c r="K126" s="167">
        <f t="shared" si="16"/>
        <v>100</v>
      </c>
      <c r="L126" s="167">
        <f t="shared" si="16"/>
        <v>100.00000000000001</v>
      </c>
      <c r="M126" s="167">
        <f t="shared" si="16"/>
        <v>100</v>
      </c>
      <c r="N126" s="167">
        <f t="shared" si="16"/>
        <v>100</v>
      </c>
      <c r="O126" s="167">
        <f t="shared" si="16"/>
        <v>100</v>
      </c>
      <c r="P126" s="167">
        <f t="shared" si="16"/>
        <v>100</v>
      </c>
      <c r="Q126" s="167">
        <f t="shared" si="16"/>
        <v>100</v>
      </c>
      <c r="R126" s="167">
        <f t="shared" si="16"/>
        <v>100.00000000000001</v>
      </c>
      <c r="S126" s="167">
        <f t="shared" si="16"/>
        <v>100</v>
      </c>
      <c r="T126" s="167">
        <f t="shared" si="16"/>
        <v>99.999999999999986</v>
      </c>
      <c r="U126" s="167">
        <f t="shared" si="16"/>
        <v>100</v>
      </c>
      <c r="V126" s="167">
        <f t="shared" si="16"/>
        <v>100</v>
      </c>
      <c r="W126" s="167">
        <f t="shared" si="16"/>
        <v>100</v>
      </c>
      <c r="X126" s="167">
        <f t="shared" si="16"/>
        <v>100</v>
      </c>
      <c r="Y126" s="167">
        <f t="shared" si="16"/>
        <v>99.999999999999986</v>
      </c>
      <c r="Z126" s="167">
        <f t="shared" si="16"/>
        <v>100</v>
      </c>
      <c r="AA126" s="167">
        <f t="shared" si="16"/>
        <v>100.00000000000001</v>
      </c>
      <c r="AB126" s="167">
        <f t="shared" si="16"/>
        <v>100</v>
      </c>
      <c r="AC126" s="167">
        <f t="shared" si="16"/>
        <v>100</v>
      </c>
      <c r="AD126" s="167">
        <f t="shared" si="16"/>
        <v>100</v>
      </c>
      <c r="AE126" s="167">
        <f t="shared" si="16"/>
        <v>100</v>
      </c>
      <c r="AF126" s="167">
        <f t="shared" si="16"/>
        <v>100</v>
      </c>
      <c r="AG126" s="167">
        <f t="shared" si="16"/>
        <v>100</v>
      </c>
      <c r="AH126" s="167">
        <f t="shared" si="16"/>
        <v>100.00000000000001</v>
      </c>
      <c r="AI126" s="167">
        <f>SUM(AI116:AI125)</f>
        <v>100</v>
      </c>
      <c r="AJ126" s="167">
        <f>SUM(AJ116:AJ125)</f>
        <v>100</v>
      </c>
      <c r="AK126" s="167">
        <f t="shared" ref="AK126:AP126" si="17">SUM(AK116:AK125)</f>
        <v>100</v>
      </c>
      <c r="AL126" s="167">
        <f t="shared" si="17"/>
        <v>100</v>
      </c>
      <c r="AM126" s="167">
        <f t="shared" si="17"/>
        <v>100</v>
      </c>
      <c r="AN126" s="167">
        <f t="shared" si="17"/>
        <v>100</v>
      </c>
      <c r="AO126" s="167">
        <f t="shared" si="17"/>
        <v>100</v>
      </c>
      <c r="AP126" s="167">
        <f t="shared" si="17"/>
        <v>100</v>
      </c>
    </row>
    <row r="127" spans="1:42" s="172" customFormat="1" ht="15.75" thickBot="1">
      <c r="A127" s="170"/>
      <c r="B127" s="171"/>
      <c r="C127" s="171"/>
      <c r="D127" s="171"/>
      <c r="E127" s="171"/>
      <c r="F127" s="171"/>
      <c r="G127" s="171"/>
      <c r="H127" s="171"/>
      <c r="I127" s="171"/>
      <c r="J127" s="171"/>
      <c r="K127" s="171"/>
      <c r="L127" s="171"/>
      <c r="M127" s="171"/>
      <c r="N127" s="171"/>
      <c r="O127" s="171"/>
      <c r="P127" s="171"/>
      <c r="Q127" s="171"/>
      <c r="R127" s="171"/>
      <c r="S127" s="171"/>
      <c r="T127" s="171"/>
      <c r="U127" s="171"/>
      <c r="V127" s="171"/>
      <c r="W127" s="171"/>
      <c r="X127" s="171"/>
      <c r="Y127" s="171"/>
      <c r="Z127" s="171"/>
      <c r="AA127" s="171"/>
      <c r="AB127" s="171"/>
      <c r="AC127" s="171"/>
      <c r="AD127" s="171"/>
      <c r="AE127" s="171"/>
      <c r="AF127" s="171"/>
      <c r="AH127" s="171"/>
      <c r="AI127" s="171"/>
      <c r="AJ127" s="171"/>
    </row>
    <row r="128" spans="1:42" ht="15.75" thickTop="1">
      <c r="A128" s="109" t="s">
        <v>8</v>
      </c>
      <c r="B128" s="110">
        <v>1990</v>
      </c>
      <c r="C128" s="110">
        <v>1991</v>
      </c>
      <c r="D128" s="110">
        <v>1992</v>
      </c>
      <c r="E128" s="110">
        <v>1993</v>
      </c>
      <c r="F128" s="110">
        <v>1994</v>
      </c>
      <c r="G128" s="110">
        <v>1995</v>
      </c>
      <c r="H128" s="110">
        <v>1996</v>
      </c>
      <c r="I128" s="110">
        <v>1997</v>
      </c>
      <c r="J128" s="110">
        <v>1998</v>
      </c>
      <c r="K128" s="110">
        <v>1999</v>
      </c>
      <c r="L128" s="110">
        <v>2000</v>
      </c>
      <c r="M128" s="110">
        <v>2001</v>
      </c>
      <c r="N128" s="110">
        <v>2002</v>
      </c>
      <c r="O128" s="110">
        <v>2003</v>
      </c>
      <c r="P128" s="110">
        <v>2004</v>
      </c>
      <c r="Q128" s="110">
        <v>2005</v>
      </c>
      <c r="R128" s="110">
        <v>2006</v>
      </c>
      <c r="S128" s="110">
        <v>2007</v>
      </c>
      <c r="T128" s="110">
        <v>2008</v>
      </c>
      <c r="U128" s="110">
        <v>2009</v>
      </c>
      <c r="V128" s="110">
        <v>2010</v>
      </c>
      <c r="W128" s="110">
        <v>2011</v>
      </c>
      <c r="X128" s="110">
        <v>2012</v>
      </c>
      <c r="Y128" s="110">
        <v>2013</v>
      </c>
      <c r="Z128" s="110">
        <v>2014</v>
      </c>
      <c r="AA128" s="110">
        <v>2015</v>
      </c>
      <c r="AB128" s="110">
        <v>2016</v>
      </c>
      <c r="AC128" s="110">
        <v>2017</v>
      </c>
      <c r="AD128" s="110">
        <v>2018</v>
      </c>
      <c r="AE128" s="110">
        <v>2019</v>
      </c>
      <c r="AF128" s="110">
        <v>2020</v>
      </c>
      <c r="AG128" s="110">
        <v>2021</v>
      </c>
      <c r="AH128" s="110">
        <v>2022</v>
      </c>
      <c r="AI128" s="110">
        <v>2023</v>
      </c>
      <c r="AJ128" s="110">
        <v>2024</v>
      </c>
      <c r="AK128" s="110">
        <v>2025</v>
      </c>
      <c r="AL128" s="168">
        <v>2030</v>
      </c>
      <c r="AM128" s="110">
        <v>2035</v>
      </c>
      <c r="AN128" s="168">
        <v>2040</v>
      </c>
      <c r="AO128" s="110">
        <v>2045</v>
      </c>
      <c r="AP128" s="168">
        <v>2050</v>
      </c>
    </row>
    <row r="129" spans="1:42">
      <c r="A129" s="111" t="s">
        <v>326</v>
      </c>
      <c r="B129" s="173" t="s">
        <v>4</v>
      </c>
      <c r="C129" s="173" t="s">
        <v>4</v>
      </c>
      <c r="D129" s="173" t="s">
        <v>4</v>
      </c>
      <c r="E129" s="173" t="s">
        <v>4</v>
      </c>
      <c r="F129" s="173" t="s">
        <v>4</v>
      </c>
      <c r="G129" s="173" t="s">
        <v>4</v>
      </c>
      <c r="H129" s="173" t="s">
        <v>4</v>
      </c>
      <c r="I129" s="173" t="s">
        <v>4</v>
      </c>
      <c r="J129" s="173" t="s">
        <v>4</v>
      </c>
      <c r="K129" s="173" t="s">
        <v>4</v>
      </c>
      <c r="L129" s="173" t="s">
        <v>4</v>
      </c>
      <c r="M129" s="173" t="s">
        <v>4</v>
      </c>
      <c r="N129" s="173" t="s">
        <v>4</v>
      </c>
      <c r="O129" s="173" t="s">
        <v>4</v>
      </c>
      <c r="P129" s="173" t="s">
        <v>4</v>
      </c>
      <c r="Q129" s="173" t="s">
        <v>4</v>
      </c>
      <c r="R129" s="173" t="s">
        <v>4</v>
      </c>
      <c r="S129" s="173" t="s">
        <v>4</v>
      </c>
      <c r="T129" s="173" t="s">
        <v>4</v>
      </c>
      <c r="U129" s="173" t="s">
        <v>4</v>
      </c>
      <c r="V129" s="173" t="s">
        <v>4</v>
      </c>
      <c r="W129" s="173" t="s">
        <v>4</v>
      </c>
      <c r="X129" s="173" t="s">
        <v>4</v>
      </c>
      <c r="Y129" s="173" t="s">
        <v>4</v>
      </c>
      <c r="Z129" s="173" t="s">
        <v>4</v>
      </c>
      <c r="AA129" s="173" t="s">
        <v>4</v>
      </c>
      <c r="AB129" s="173" t="s">
        <v>4</v>
      </c>
      <c r="AC129" s="173" t="s">
        <v>4</v>
      </c>
      <c r="AD129" s="173" t="s">
        <v>4</v>
      </c>
      <c r="AE129" s="173" t="s">
        <v>4</v>
      </c>
      <c r="AF129" s="173" t="s">
        <v>4</v>
      </c>
      <c r="AG129" s="173" t="s">
        <v>4</v>
      </c>
      <c r="AH129" s="173" t="s">
        <v>4</v>
      </c>
      <c r="AI129" s="173" t="s">
        <v>4</v>
      </c>
      <c r="AJ129" s="173" t="s">
        <v>4</v>
      </c>
      <c r="AK129" s="113" t="s">
        <v>4</v>
      </c>
      <c r="AL129" s="113" t="s">
        <v>4</v>
      </c>
      <c r="AM129" s="113" t="s">
        <v>4</v>
      </c>
      <c r="AN129" s="113" t="s">
        <v>4</v>
      </c>
      <c r="AO129" s="113" t="s">
        <v>4</v>
      </c>
      <c r="AP129" s="113" t="s">
        <v>4</v>
      </c>
    </row>
    <row r="130" spans="1:42">
      <c r="A130" s="177" t="s">
        <v>428</v>
      </c>
      <c r="B130" s="178">
        <f>[3]MMS_TERT!B816</f>
        <v>0</v>
      </c>
      <c r="C130" s="121">
        <f>[3]MMS_TERT!C816</f>
        <v>0</v>
      </c>
      <c r="D130" s="121">
        <f>[3]MMS_TERT!D816</f>
        <v>0</v>
      </c>
      <c r="E130" s="121">
        <f>[3]MMS_TERT!E816</f>
        <v>0</v>
      </c>
      <c r="F130" s="121">
        <f>[3]MMS_TERT!F816</f>
        <v>0</v>
      </c>
      <c r="G130" s="121">
        <f>[3]MMS_TERT!G816</f>
        <v>0</v>
      </c>
      <c r="H130" s="121">
        <f>[3]MMS_TERT!H816</f>
        <v>0</v>
      </c>
      <c r="I130" s="121">
        <f>[3]MMS_TERT!I816</f>
        <v>0</v>
      </c>
      <c r="J130" s="121">
        <f>[3]MMS_TERT!J816</f>
        <v>0</v>
      </c>
      <c r="K130" s="121">
        <f>[3]MMS_TERT!K816</f>
        <v>0</v>
      </c>
      <c r="L130" s="121">
        <f>[3]MMS_TERT!L816</f>
        <v>0</v>
      </c>
      <c r="M130" s="121">
        <f>[3]MMS_TERT!M816</f>
        <v>0</v>
      </c>
      <c r="N130" s="121">
        <f>[3]MMS_TERT!N816</f>
        <v>0</v>
      </c>
      <c r="O130" s="121">
        <f>[3]MMS_TERT!O816</f>
        <v>0</v>
      </c>
      <c r="P130" s="121">
        <f>[3]MMS_TERT!P816</f>
        <v>0</v>
      </c>
      <c r="Q130" s="121">
        <f>[3]MMS_TERT!Q816</f>
        <v>0</v>
      </c>
      <c r="R130" s="121">
        <f>[3]MMS_TERT!R816</f>
        <v>0</v>
      </c>
      <c r="S130" s="121">
        <f>[3]MMS_TERT!S816</f>
        <v>0</v>
      </c>
      <c r="T130" s="121">
        <f>[3]MMS_TERT!T816</f>
        <v>0</v>
      </c>
      <c r="U130" s="121">
        <f>[3]MMS_TERT!U816</f>
        <v>0</v>
      </c>
      <c r="V130" s="121">
        <f>[3]MMS_TERT!V816</f>
        <v>0</v>
      </c>
      <c r="W130" s="121">
        <f>[3]MMS_TERT!W816</f>
        <v>0</v>
      </c>
      <c r="X130" s="121">
        <f>[3]MMS_TERT!X816</f>
        <v>0</v>
      </c>
      <c r="Y130" s="121">
        <f>[3]MMS_TERT!Y816</f>
        <v>0</v>
      </c>
      <c r="Z130" s="121">
        <f>[3]MMS_TERT!Z816</f>
        <v>0</v>
      </c>
      <c r="AA130" s="121">
        <f>[3]MMS_TERT!AA816</f>
        <v>0</v>
      </c>
      <c r="AB130" s="121">
        <f>[3]MMS_TERT!AB816</f>
        <v>0</v>
      </c>
      <c r="AC130" s="121">
        <f>[3]MMS_TERT!AC816</f>
        <v>0</v>
      </c>
      <c r="AD130" s="121">
        <f>[3]MMS_TERT!AD816</f>
        <v>0</v>
      </c>
      <c r="AE130" s="121">
        <f>[3]MMS_TERT!AE816</f>
        <v>0</v>
      </c>
      <c r="AF130" s="121">
        <f>[3]MMS_TERT!AF816</f>
        <v>0</v>
      </c>
      <c r="AG130" s="121">
        <f>[3]MMS_TERT!AG816</f>
        <v>0</v>
      </c>
      <c r="AH130" s="121">
        <f>[4]MMS_TERT!AH816</f>
        <v>0</v>
      </c>
      <c r="AI130" s="121">
        <f>[5]MMS_TERT!AI802</f>
        <v>0</v>
      </c>
      <c r="AJ130" s="121">
        <f>[6]MMS_TERT!AJ802</f>
        <v>0</v>
      </c>
      <c r="AK130" s="121">
        <f>[5]MMS_TERT!AK802</f>
        <v>0</v>
      </c>
      <c r="AL130" s="121">
        <f>[5]MMS_TERT!AL802</f>
        <v>0</v>
      </c>
      <c r="AM130" s="121">
        <f>[5]MMS_TERT!AM802</f>
        <v>0</v>
      </c>
      <c r="AN130" s="121">
        <f>[5]MMS_TERT!AN802</f>
        <v>0</v>
      </c>
      <c r="AO130" s="121">
        <f>[5]MMS_TERT!AO802</f>
        <v>0</v>
      </c>
      <c r="AP130" s="121">
        <f>[5]MMS_TERT!AP802</f>
        <v>0</v>
      </c>
    </row>
    <row r="131" spans="1:42">
      <c r="A131" s="177" t="s">
        <v>429</v>
      </c>
      <c r="B131" s="178">
        <f>[3]MMS_TERT!B817</f>
        <v>61</v>
      </c>
      <c r="C131" s="121">
        <f>[3]MMS_TERT!C817</f>
        <v>61</v>
      </c>
      <c r="D131" s="121">
        <f>[3]MMS_TERT!D817</f>
        <v>61</v>
      </c>
      <c r="E131" s="121">
        <f>[3]MMS_TERT!E817</f>
        <v>61</v>
      </c>
      <c r="F131" s="121">
        <f>[3]MMS_TERT!F817</f>
        <v>61</v>
      </c>
      <c r="G131" s="121">
        <f>[3]MMS_TERT!G817</f>
        <v>61</v>
      </c>
      <c r="H131" s="121">
        <f>[3]MMS_TERT!H817</f>
        <v>61</v>
      </c>
      <c r="I131" s="121">
        <f>[3]MMS_TERT!I817</f>
        <v>61</v>
      </c>
      <c r="J131" s="121">
        <f>[3]MMS_TERT!J817</f>
        <v>61</v>
      </c>
      <c r="K131" s="121">
        <f>[3]MMS_TERT!K817</f>
        <v>61.000000000000007</v>
      </c>
      <c r="L131" s="121">
        <f>[3]MMS_TERT!L817</f>
        <v>61</v>
      </c>
      <c r="M131" s="121">
        <f>[3]MMS_TERT!M817</f>
        <v>61</v>
      </c>
      <c r="N131" s="121">
        <f>[3]MMS_TERT!N817</f>
        <v>61</v>
      </c>
      <c r="O131" s="121">
        <f>[3]MMS_TERT!O817</f>
        <v>61</v>
      </c>
      <c r="P131" s="121">
        <f>[3]MMS_TERT!P817</f>
        <v>61</v>
      </c>
      <c r="Q131" s="121">
        <f>[3]MMS_TERT!Q817</f>
        <v>61</v>
      </c>
      <c r="R131" s="121">
        <f>[3]MMS_TERT!R817</f>
        <v>61</v>
      </c>
      <c r="S131" s="121">
        <f>[3]MMS_TERT!S817</f>
        <v>61</v>
      </c>
      <c r="T131" s="121">
        <f>[3]MMS_TERT!T817</f>
        <v>61</v>
      </c>
      <c r="U131" s="121">
        <f>[3]MMS_TERT!U817</f>
        <v>61</v>
      </c>
      <c r="V131" s="121">
        <f>[3]MMS_TERT!V817</f>
        <v>61</v>
      </c>
      <c r="W131" s="121">
        <f>[3]MMS_TERT!W817</f>
        <v>61</v>
      </c>
      <c r="X131" s="121">
        <f>[3]MMS_TERT!X817</f>
        <v>61</v>
      </c>
      <c r="Y131" s="121">
        <f>[3]MMS_TERT!Y817</f>
        <v>61</v>
      </c>
      <c r="Z131" s="121">
        <f>[3]MMS_TERT!Z817</f>
        <v>61</v>
      </c>
      <c r="AA131" s="121">
        <f>[3]MMS_TERT!AA817</f>
        <v>61</v>
      </c>
      <c r="AB131" s="121">
        <f>[3]MMS_TERT!AB817</f>
        <v>61</v>
      </c>
      <c r="AC131" s="121">
        <f>[3]MMS_TERT!AC817</f>
        <v>61</v>
      </c>
      <c r="AD131" s="121">
        <f>[3]MMS_TERT!AD817</f>
        <v>61</v>
      </c>
      <c r="AE131" s="121">
        <f>[3]MMS_TERT!AE817</f>
        <v>61</v>
      </c>
      <c r="AF131" s="121">
        <f>[3]MMS_TERT!AF817</f>
        <v>61</v>
      </c>
      <c r="AG131" s="121">
        <f>[3]MMS_TERT!AG817</f>
        <v>61</v>
      </c>
      <c r="AH131" s="121">
        <f>[4]MMS_TERT!AH817</f>
        <v>61</v>
      </c>
      <c r="AI131" s="121">
        <f>[5]MMS_TERT!AI803</f>
        <v>61</v>
      </c>
      <c r="AJ131" s="121">
        <f>[6]MMS_TERT!AJ803</f>
        <v>61</v>
      </c>
      <c r="AK131" s="121">
        <f>[5]MMS_TERT!AK803</f>
        <v>61</v>
      </c>
      <c r="AL131" s="121">
        <f>[5]MMS_TERT!AL803</f>
        <v>61</v>
      </c>
      <c r="AM131" s="121">
        <f>[5]MMS_TERT!AM803</f>
        <v>61</v>
      </c>
      <c r="AN131" s="121">
        <f>[5]MMS_TERT!AN803</f>
        <v>61</v>
      </c>
      <c r="AO131" s="121">
        <f>[5]MMS_TERT!AO803</f>
        <v>61</v>
      </c>
      <c r="AP131" s="121">
        <f>[5]MMS_TERT!AP803</f>
        <v>61</v>
      </c>
    </row>
    <row r="132" spans="1:42">
      <c r="A132" s="177" t="s">
        <v>430</v>
      </c>
      <c r="B132" s="178">
        <f>[3]MMS_TERT!B818</f>
        <v>0</v>
      </c>
      <c r="C132" s="121">
        <f>[3]MMS_TERT!C818</f>
        <v>0</v>
      </c>
      <c r="D132" s="121">
        <f>[3]MMS_TERT!D818</f>
        <v>0</v>
      </c>
      <c r="E132" s="121">
        <f>[3]MMS_TERT!E818</f>
        <v>0</v>
      </c>
      <c r="F132" s="121">
        <f>[3]MMS_TERT!F818</f>
        <v>0</v>
      </c>
      <c r="G132" s="121">
        <f>[3]MMS_TERT!G818</f>
        <v>0</v>
      </c>
      <c r="H132" s="121">
        <f>[3]MMS_TERT!H818</f>
        <v>0</v>
      </c>
      <c r="I132" s="121">
        <f>[3]MMS_TERT!I818</f>
        <v>0</v>
      </c>
      <c r="J132" s="121">
        <f>[3]MMS_TERT!J818</f>
        <v>0</v>
      </c>
      <c r="K132" s="121">
        <f>[3]MMS_TERT!K818</f>
        <v>0</v>
      </c>
      <c r="L132" s="121">
        <f>[3]MMS_TERT!L818</f>
        <v>0</v>
      </c>
      <c r="M132" s="121">
        <f>[3]MMS_TERT!M818</f>
        <v>0</v>
      </c>
      <c r="N132" s="121">
        <f>[3]MMS_TERT!N818</f>
        <v>0</v>
      </c>
      <c r="O132" s="121">
        <f>[3]MMS_TERT!O818</f>
        <v>0</v>
      </c>
      <c r="P132" s="121">
        <f>[3]MMS_TERT!P818</f>
        <v>0</v>
      </c>
      <c r="Q132" s="121">
        <f>[3]MMS_TERT!Q818</f>
        <v>0</v>
      </c>
      <c r="R132" s="121">
        <f>[3]MMS_TERT!R818</f>
        <v>0</v>
      </c>
      <c r="S132" s="121">
        <f>[3]MMS_TERT!S818</f>
        <v>0</v>
      </c>
      <c r="T132" s="121">
        <f>[3]MMS_TERT!T818</f>
        <v>0</v>
      </c>
      <c r="U132" s="121">
        <f>[3]MMS_TERT!U818</f>
        <v>0</v>
      </c>
      <c r="V132" s="121">
        <f>[3]MMS_TERT!V818</f>
        <v>0</v>
      </c>
      <c r="W132" s="121">
        <f>[3]MMS_TERT!W818</f>
        <v>0</v>
      </c>
      <c r="X132" s="121">
        <f>[3]MMS_TERT!X818</f>
        <v>0</v>
      </c>
      <c r="Y132" s="121">
        <f>[3]MMS_TERT!Y818</f>
        <v>0</v>
      </c>
      <c r="Z132" s="121">
        <f>[3]MMS_TERT!Z818</f>
        <v>0</v>
      </c>
      <c r="AA132" s="121">
        <f>[3]MMS_TERT!AA818</f>
        <v>0</v>
      </c>
      <c r="AB132" s="121">
        <f>[3]MMS_TERT!AB818</f>
        <v>0</v>
      </c>
      <c r="AC132" s="121">
        <f>[3]MMS_TERT!AC818</f>
        <v>0</v>
      </c>
      <c r="AD132" s="121">
        <f>[3]MMS_TERT!AD818</f>
        <v>0</v>
      </c>
      <c r="AE132" s="121">
        <f>[3]MMS_TERT!AE818</f>
        <v>0</v>
      </c>
      <c r="AF132" s="121">
        <f>[3]MMS_TERT!AF818</f>
        <v>0</v>
      </c>
      <c r="AG132" s="121">
        <f>[3]MMS_TERT!AG818</f>
        <v>0</v>
      </c>
      <c r="AH132" s="121">
        <f>[4]MMS_TERT!AH818</f>
        <v>0</v>
      </c>
      <c r="AI132" s="121">
        <f>[5]MMS_TERT!AI804</f>
        <v>0</v>
      </c>
      <c r="AJ132" s="121">
        <f>[6]MMS_TERT!AJ804</f>
        <v>0</v>
      </c>
      <c r="AK132" s="121">
        <f>[5]MMS_TERT!AK804</f>
        <v>0</v>
      </c>
      <c r="AL132" s="121">
        <f>[5]MMS_TERT!AL804</f>
        <v>0</v>
      </c>
      <c r="AM132" s="121">
        <f>[5]MMS_TERT!AM804</f>
        <v>0</v>
      </c>
      <c r="AN132" s="121">
        <f>[5]MMS_TERT!AN804</f>
        <v>0</v>
      </c>
      <c r="AO132" s="121">
        <f>[5]MMS_TERT!AO804</f>
        <v>0</v>
      </c>
      <c r="AP132" s="121">
        <f>[5]MMS_TERT!AP804</f>
        <v>0</v>
      </c>
    </row>
    <row r="133" spans="1:42">
      <c r="A133" s="177" t="s">
        <v>431</v>
      </c>
      <c r="B133" s="178">
        <f>[3]MMS_TERT!B819</f>
        <v>39</v>
      </c>
      <c r="C133" s="121">
        <f>[3]MMS_TERT!C819</f>
        <v>39</v>
      </c>
      <c r="D133" s="121">
        <f>[3]MMS_TERT!D819</f>
        <v>39</v>
      </c>
      <c r="E133" s="121">
        <f>[3]MMS_TERT!E819</f>
        <v>39</v>
      </c>
      <c r="F133" s="121">
        <f>[3]MMS_TERT!F819</f>
        <v>39</v>
      </c>
      <c r="G133" s="121">
        <f>[3]MMS_TERT!G819</f>
        <v>39</v>
      </c>
      <c r="H133" s="121">
        <f>[3]MMS_TERT!H819</f>
        <v>39</v>
      </c>
      <c r="I133" s="121">
        <f>[3]MMS_TERT!I819</f>
        <v>39</v>
      </c>
      <c r="J133" s="121">
        <f>[3]MMS_TERT!J819</f>
        <v>39</v>
      </c>
      <c r="K133" s="121">
        <f>[3]MMS_TERT!K819</f>
        <v>39</v>
      </c>
      <c r="L133" s="121">
        <f>[3]MMS_TERT!L819</f>
        <v>39</v>
      </c>
      <c r="M133" s="121">
        <f>[3]MMS_TERT!M819</f>
        <v>39</v>
      </c>
      <c r="N133" s="121">
        <f>[3]MMS_TERT!N819</f>
        <v>38.999999999999993</v>
      </c>
      <c r="O133" s="121">
        <f>[3]MMS_TERT!O819</f>
        <v>39</v>
      </c>
      <c r="P133" s="121">
        <f>[3]MMS_TERT!P819</f>
        <v>39</v>
      </c>
      <c r="Q133" s="121">
        <f>[3]MMS_TERT!Q819</f>
        <v>39</v>
      </c>
      <c r="R133" s="121">
        <f>[3]MMS_TERT!R819</f>
        <v>39.000000000000007</v>
      </c>
      <c r="S133" s="121">
        <f>[3]MMS_TERT!S819</f>
        <v>39</v>
      </c>
      <c r="T133" s="121">
        <f>[3]MMS_TERT!T819</f>
        <v>39</v>
      </c>
      <c r="U133" s="121">
        <f>[3]MMS_TERT!U819</f>
        <v>39</v>
      </c>
      <c r="V133" s="121">
        <f>[3]MMS_TERT!V819</f>
        <v>39</v>
      </c>
      <c r="W133" s="121">
        <f>[3]MMS_TERT!W819</f>
        <v>38.999999999999993</v>
      </c>
      <c r="X133" s="121">
        <f>[3]MMS_TERT!X819</f>
        <v>39.000000000000007</v>
      </c>
      <c r="Y133" s="121">
        <f>[3]MMS_TERT!Y819</f>
        <v>39</v>
      </c>
      <c r="Z133" s="121">
        <f>[3]MMS_TERT!Z819</f>
        <v>39</v>
      </c>
      <c r="AA133" s="121">
        <f>[3]MMS_TERT!AA819</f>
        <v>39</v>
      </c>
      <c r="AB133" s="121">
        <f>[3]MMS_TERT!AB819</f>
        <v>39</v>
      </c>
      <c r="AC133" s="121">
        <f>[3]MMS_TERT!AC819</f>
        <v>39</v>
      </c>
      <c r="AD133" s="121">
        <f>[3]MMS_TERT!AD819</f>
        <v>39</v>
      </c>
      <c r="AE133" s="121">
        <f>[3]MMS_TERT!AE819</f>
        <v>39</v>
      </c>
      <c r="AF133" s="121">
        <f>[3]MMS_TERT!AF819</f>
        <v>39</v>
      </c>
      <c r="AG133" s="121">
        <f>[3]MMS_TERT!AG819</f>
        <v>39.000000000000007</v>
      </c>
      <c r="AH133" s="121">
        <f>[4]MMS_TERT!AH819</f>
        <v>39</v>
      </c>
      <c r="AI133" s="121">
        <f>[5]MMS_TERT!AI805</f>
        <v>39</v>
      </c>
      <c r="AJ133" s="121">
        <f>[6]MMS_TERT!AJ805</f>
        <v>39</v>
      </c>
      <c r="AK133" s="121">
        <f>[5]MMS_TERT!AK805</f>
        <v>39</v>
      </c>
      <c r="AL133" s="121">
        <f>[5]MMS_TERT!AL805</f>
        <v>39</v>
      </c>
      <c r="AM133" s="121">
        <f>[5]MMS_TERT!AM805</f>
        <v>39</v>
      </c>
      <c r="AN133" s="121">
        <f>[5]MMS_TERT!AN805</f>
        <v>39</v>
      </c>
      <c r="AO133" s="121">
        <f>[5]MMS_TERT!AO805</f>
        <v>39</v>
      </c>
      <c r="AP133" s="121">
        <f>[5]MMS_TERT!AP805</f>
        <v>39</v>
      </c>
    </row>
    <row r="134" spans="1:42">
      <c r="A134" s="177" t="s">
        <v>432</v>
      </c>
      <c r="B134" s="178">
        <f>[3]MMS_TERT!B820</f>
        <v>0</v>
      </c>
      <c r="C134" s="121">
        <f>[3]MMS_TERT!C820</f>
        <v>0</v>
      </c>
      <c r="D134" s="121">
        <f>[3]MMS_TERT!D820</f>
        <v>0</v>
      </c>
      <c r="E134" s="121">
        <f>[3]MMS_TERT!E820</f>
        <v>0</v>
      </c>
      <c r="F134" s="121">
        <f>[3]MMS_TERT!F820</f>
        <v>0</v>
      </c>
      <c r="G134" s="121">
        <f>[3]MMS_TERT!G820</f>
        <v>0</v>
      </c>
      <c r="H134" s="121">
        <f>[3]MMS_TERT!H820</f>
        <v>0</v>
      </c>
      <c r="I134" s="121">
        <f>[3]MMS_TERT!I820</f>
        <v>0</v>
      </c>
      <c r="J134" s="121">
        <f>[3]MMS_TERT!J820</f>
        <v>0</v>
      </c>
      <c r="K134" s="121">
        <f>[3]MMS_TERT!K820</f>
        <v>0</v>
      </c>
      <c r="L134" s="121">
        <f>[3]MMS_TERT!L820</f>
        <v>0</v>
      </c>
      <c r="M134" s="121">
        <f>[3]MMS_TERT!M820</f>
        <v>0</v>
      </c>
      <c r="N134" s="121">
        <f>[3]MMS_TERT!N820</f>
        <v>0</v>
      </c>
      <c r="O134" s="121">
        <f>[3]MMS_TERT!O820</f>
        <v>0</v>
      </c>
      <c r="P134" s="121">
        <f>[3]MMS_TERT!P820</f>
        <v>0</v>
      </c>
      <c r="Q134" s="121">
        <f>[3]MMS_TERT!Q820</f>
        <v>0</v>
      </c>
      <c r="R134" s="121">
        <f>[3]MMS_TERT!R820</f>
        <v>0</v>
      </c>
      <c r="S134" s="121">
        <f>[3]MMS_TERT!S820</f>
        <v>0</v>
      </c>
      <c r="T134" s="121">
        <f>[3]MMS_TERT!T820</f>
        <v>0</v>
      </c>
      <c r="U134" s="121">
        <f>[3]MMS_TERT!U820</f>
        <v>0</v>
      </c>
      <c r="V134" s="121">
        <f>[3]MMS_TERT!V820</f>
        <v>0</v>
      </c>
      <c r="W134" s="121">
        <f>[3]MMS_TERT!W820</f>
        <v>0</v>
      </c>
      <c r="X134" s="121">
        <f>[3]MMS_TERT!X820</f>
        <v>0</v>
      </c>
      <c r="Y134" s="121">
        <f>[3]MMS_TERT!Y820</f>
        <v>0</v>
      </c>
      <c r="Z134" s="121">
        <f>[3]MMS_TERT!Z820</f>
        <v>0</v>
      </c>
      <c r="AA134" s="121">
        <f>[3]MMS_TERT!AA820</f>
        <v>0</v>
      </c>
      <c r="AB134" s="121">
        <f>[3]MMS_TERT!AB820</f>
        <v>0</v>
      </c>
      <c r="AC134" s="121">
        <f>[3]MMS_TERT!AC820</f>
        <v>0</v>
      </c>
      <c r="AD134" s="121">
        <f>[3]MMS_TERT!AD820</f>
        <v>0</v>
      </c>
      <c r="AE134" s="121">
        <f>[3]MMS_TERT!AE820</f>
        <v>0</v>
      </c>
      <c r="AF134" s="121">
        <f>[3]MMS_TERT!AF820</f>
        <v>0</v>
      </c>
      <c r="AG134" s="121">
        <f>[3]MMS_TERT!AG820</f>
        <v>0</v>
      </c>
      <c r="AH134" s="121">
        <f>[4]MMS_TERT!AH820</f>
        <v>0</v>
      </c>
      <c r="AI134" s="121">
        <f>[5]MMS_TERT!AI806</f>
        <v>0</v>
      </c>
      <c r="AJ134" s="121">
        <f>[6]MMS_TERT!AJ806</f>
        <v>0</v>
      </c>
      <c r="AK134" s="121">
        <f>[5]MMS_TERT!AK806</f>
        <v>0</v>
      </c>
      <c r="AL134" s="121">
        <f>[5]MMS_TERT!AL806</f>
        <v>0</v>
      </c>
      <c r="AM134" s="121">
        <f>[5]MMS_TERT!AM806</f>
        <v>0</v>
      </c>
      <c r="AN134" s="121">
        <f>[5]MMS_TERT!AN806</f>
        <v>0</v>
      </c>
      <c r="AO134" s="121">
        <f>[5]MMS_TERT!AO806</f>
        <v>0</v>
      </c>
      <c r="AP134" s="121">
        <f>[5]MMS_TERT!AP806</f>
        <v>0</v>
      </c>
    </row>
    <row r="135" spans="1:42">
      <c r="A135" s="177" t="s">
        <v>433</v>
      </c>
      <c r="B135" s="178">
        <f>[3]MMS_TERT!B821</f>
        <v>0</v>
      </c>
      <c r="C135" s="121">
        <f>[3]MMS_TERT!C821</f>
        <v>0</v>
      </c>
      <c r="D135" s="121">
        <f>[3]MMS_TERT!D821</f>
        <v>0</v>
      </c>
      <c r="E135" s="121">
        <f>[3]MMS_TERT!E821</f>
        <v>0</v>
      </c>
      <c r="F135" s="121">
        <f>[3]MMS_TERT!F821</f>
        <v>0</v>
      </c>
      <c r="G135" s="121">
        <f>[3]MMS_TERT!G821</f>
        <v>0</v>
      </c>
      <c r="H135" s="121">
        <f>[3]MMS_TERT!H821</f>
        <v>0</v>
      </c>
      <c r="I135" s="121">
        <f>[3]MMS_TERT!I821</f>
        <v>0</v>
      </c>
      <c r="J135" s="121">
        <f>[3]MMS_TERT!J821</f>
        <v>0</v>
      </c>
      <c r="K135" s="121">
        <f>[3]MMS_TERT!K821</f>
        <v>0</v>
      </c>
      <c r="L135" s="121">
        <f>[3]MMS_TERT!L821</f>
        <v>0</v>
      </c>
      <c r="M135" s="121">
        <f>[3]MMS_TERT!M821</f>
        <v>0</v>
      </c>
      <c r="N135" s="121">
        <f>[3]MMS_TERT!N821</f>
        <v>0</v>
      </c>
      <c r="O135" s="121">
        <f>[3]MMS_TERT!O821</f>
        <v>0</v>
      </c>
      <c r="P135" s="121">
        <f>[3]MMS_TERT!P821</f>
        <v>0</v>
      </c>
      <c r="Q135" s="121">
        <f>[3]MMS_TERT!Q821</f>
        <v>0</v>
      </c>
      <c r="R135" s="121">
        <f>[3]MMS_TERT!R821</f>
        <v>0</v>
      </c>
      <c r="S135" s="121">
        <f>[3]MMS_TERT!S821</f>
        <v>0</v>
      </c>
      <c r="T135" s="121">
        <f>[3]MMS_TERT!T821</f>
        <v>0</v>
      </c>
      <c r="U135" s="121">
        <f>[3]MMS_TERT!U821</f>
        <v>0</v>
      </c>
      <c r="V135" s="121">
        <f>[3]MMS_TERT!V821</f>
        <v>0</v>
      </c>
      <c r="W135" s="121">
        <f>[3]MMS_TERT!W821</f>
        <v>0</v>
      </c>
      <c r="X135" s="121">
        <f>[3]MMS_TERT!X821</f>
        <v>0</v>
      </c>
      <c r="Y135" s="121">
        <f>[3]MMS_TERT!Y821</f>
        <v>0</v>
      </c>
      <c r="Z135" s="121">
        <f>[3]MMS_TERT!Z821</f>
        <v>0</v>
      </c>
      <c r="AA135" s="121">
        <f>[3]MMS_TERT!AA821</f>
        <v>0</v>
      </c>
      <c r="AB135" s="121">
        <f>[3]MMS_TERT!AB821</f>
        <v>0</v>
      </c>
      <c r="AC135" s="121">
        <f>[3]MMS_TERT!AC821</f>
        <v>0</v>
      </c>
      <c r="AD135" s="121">
        <f>[3]MMS_TERT!AD821</f>
        <v>0</v>
      </c>
      <c r="AE135" s="121">
        <f>[3]MMS_TERT!AE821</f>
        <v>0</v>
      </c>
      <c r="AF135" s="121">
        <f>[3]MMS_TERT!AF821</f>
        <v>0</v>
      </c>
      <c r="AG135" s="121">
        <f>[3]MMS_TERT!AG821</f>
        <v>0</v>
      </c>
      <c r="AH135" s="121">
        <f>[4]MMS_TERT!AH821</f>
        <v>0</v>
      </c>
      <c r="AI135" s="121">
        <f>[5]MMS_TERT!AI807</f>
        <v>0</v>
      </c>
      <c r="AJ135" s="121">
        <f>[6]MMS_TERT!AJ807</f>
        <v>0</v>
      </c>
      <c r="AK135" s="121">
        <f>[5]MMS_TERT!AK807</f>
        <v>0</v>
      </c>
      <c r="AL135" s="121">
        <f>[5]MMS_TERT!AL807</f>
        <v>0</v>
      </c>
      <c r="AM135" s="121">
        <f>[5]MMS_TERT!AM807</f>
        <v>0</v>
      </c>
      <c r="AN135" s="121">
        <f>[5]MMS_TERT!AN807</f>
        <v>0</v>
      </c>
      <c r="AO135" s="121">
        <f>[5]MMS_TERT!AO807</f>
        <v>0</v>
      </c>
      <c r="AP135" s="121">
        <f>[5]MMS_TERT!AP807</f>
        <v>0</v>
      </c>
    </row>
    <row r="136" spans="1:42">
      <c r="A136" s="177" t="s">
        <v>434</v>
      </c>
      <c r="B136" s="178">
        <f>[3]MMS_TERT!B822</f>
        <v>0</v>
      </c>
      <c r="C136" s="121">
        <f>[3]MMS_TERT!C822</f>
        <v>0</v>
      </c>
      <c r="D136" s="121">
        <f>[3]MMS_TERT!D822</f>
        <v>0</v>
      </c>
      <c r="E136" s="121">
        <f>[3]MMS_TERT!E822</f>
        <v>0</v>
      </c>
      <c r="F136" s="121">
        <f>[3]MMS_TERT!F822</f>
        <v>0</v>
      </c>
      <c r="G136" s="121">
        <f>[3]MMS_TERT!G822</f>
        <v>0</v>
      </c>
      <c r="H136" s="121">
        <f>[3]MMS_TERT!H822</f>
        <v>0</v>
      </c>
      <c r="I136" s="121">
        <f>[3]MMS_TERT!I822</f>
        <v>0</v>
      </c>
      <c r="J136" s="121">
        <f>[3]MMS_TERT!J822</f>
        <v>0</v>
      </c>
      <c r="K136" s="121">
        <f>[3]MMS_TERT!K822</f>
        <v>0</v>
      </c>
      <c r="L136" s="121">
        <f>[3]MMS_TERT!L822</f>
        <v>0</v>
      </c>
      <c r="M136" s="121">
        <f>[3]MMS_TERT!M822</f>
        <v>0</v>
      </c>
      <c r="N136" s="121">
        <f>[3]MMS_TERT!N822</f>
        <v>0</v>
      </c>
      <c r="O136" s="121">
        <f>[3]MMS_TERT!O822</f>
        <v>0</v>
      </c>
      <c r="P136" s="121">
        <f>[3]MMS_TERT!P822</f>
        <v>0</v>
      </c>
      <c r="Q136" s="121">
        <f>[3]MMS_TERT!Q822</f>
        <v>0</v>
      </c>
      <c r="R136" s="121">
        <f>[3]MMS_TERT!R822</f>
        <v>0</v>
      </c>
      <c r="S136" s="121">
        <f>[3]MMS_TERT!S822</f>
        <v>0</v>
      </c>
      <c r="T136" s="121">
        <f>[3]MMS_TERT!T822</f>
        <v>0</v>
      </c>
      <c r="U136" s="121">
        <f>[3]MMS_TERT!U822</f>
        <v>0</v>
      </c>
      <c r="V136" s="121">
        <f>[3]MMS_TERT!V822</f>
        <v>0</v>
      </c>
      <c r="W136" s="121">
        <f>[3]MMS_TERT!W822</f>
        <v>0</v>
      </c>
      <c r="X136" s="121">
        <f>[3]MMS_TERT!X822</f>
        <v>0</v>
      </c>
      <c r="Y136" s="121">
        <f>[3]MMS_TERT!Y822</f>
        <v>0</v>
      </c>
      <c r="Z136" s="121">
        <f>[3]MMS_TERT!Z822</f>
        <v>0</v>
      </c>
      <c r="AA136" s="121">
        <f>[3]MMS_TERT!AA822</f>
        <v>0</v>
      </c>
      <c r="AB136" s="121">
        <f>[3]MMS_TERT!AB822</f>
        <v>0</v>
      </c>
      <c r="AC136" s="121">
        <f>[3]MMS_TERT!AC822</f>
        <v>0</v>
      </c>
      <c r="AD136" s="121">
        <f>[3]MMS_TERT!AD822</f>
        <v>0</v>
      </c>
      <c r="AE136" s="121">
        <f>[3]MMS_TERT!AE822</f>
        <v>0</v>
      </c>
      <c r="AF136" s="121">
        <f>[3]MMS_TERT!AF822</f>
        <v>0</v>
      </c>
      <c r="AG136" s="121">
        <f>[3]MMS_TERT!AG822</f>
        <v>0</v>
      </c>
      <c r="AH136" s="121">
        <f>[4]MMS_TERT!AH822</f>
        <v>0</v>
      </c>
      <c r="AI136" s="121">
        <f>[5]MMS_TERT!AI808</f>
        <v>0</v>
      </c>
      <c r="AJ136" s="121">
        <f>[6]MMS_TERT!AJ808</f>
        <v>0</v>
      </c>
      <c r="AK136" s="121">
        <f>[5]MMS_TERT!AK808</f>
        <v>0</v>
      </c>
      <c r="AL136" s="121">
        <f>[5]MMS_TERT!AL808</f>
        <v>0</v>
      </c>
      <c r="AM136" s="121">
        <f>[5]MMS_TERT!AM808</f>
        <v>0</v>
      </c>
      <c r="AN136" s="121">
        <f>[5]MMS_TERT!AN808</f>
        <v>0</v>
      </c>
      <c r="AO136" s="121">
        <f>[5]MMS_TERT!AO808</f>
        <v>0</v>
      </c>
      <c r="AP136" s="121">
        <f>[5]MMS_TERT!AP808</f>
        <v>0</v>
      </c>
    </row>
    <row r="137" spans="1:42">
      <c r="A137" s="177" t="s">
        <v>435</v>
      </c>
      <c r="B137" s="178">
        <f>[3]MMS_TERT!B823</f>
        <v>0</v>
      </c>
      <c r="C137" s="121">
        <f>[3]MMS_TERT!C823</f>
        <v>0</v>
      </c>
      <c r="D137" s="121">
        <f>[3]MMS_TERT!D823</f>
        <v>0</v>
      </c>
      <c r="E137" s="121">
        <f>[3]MMS_TERT!E823</f>
        <v>0</v>
      </c>
      <c r="F137" s="121">
        <f>[3]MMS_TERT!F823</f>
        <v>0</v>
      </c>
      <c r="G137" s="121">
        <f>[3]MMS_TERT!G823</f>
        <v>0</v>
      </c>
      <c r="H137" s="121">
        <f>[3]MMS_TERT!H823</f>
        <v>0</v>
      </c>
      <c r="I137" s="121">
        <f>[3]MMS_TERT!I823</f>
        <v>0</v>
      </c>
      <c r="J137" s="121">
        <f>[3]MMS_TERT!J823</f>
        <v>0</v>
      </c>
      <c r="K137" s="121">
        <f>[3]MMS_TERT!K823</f>
        <v>0</v>
      </c>
      <c r="L137" s="121">
        <f>[3]MMS_TERT!L823</f>
        <v>0</v>
      </c>
      <c r="M137" s="121">
        <f>[3]MMS_TERT!M823</f>
        <v>0</v>
      </c>
      <c r="N137" s="121">
        <f>[3]MMS_TERT!N823</f>
        <v>0</v>
      </c>
      <c r="O137" s="121">
        <f>[3]MMS_TERT!O823</f>
        <v>0</v>
      </c>
      <c r="P137" s="121">
        <f>[3]MMS_TERT!P823</f>
        <v>0</v>
      </c>
      <c r="Q137" s="121">
        <f>[3]MMS_TERT!Q823</f>
        <v>0</v>
      </c>
      <c r="R137" s="121">
        <f>[3]MMS_TERT!R823</f>
        <v>0</v>
      </c>
      <c r="S137" s="121">
        <f>[3]MMS_TERT!S823</f>
        <v>0</v>
      </c>
      <c r="T137" s="121">
        <f>[3]MMS_TERT!T823</f>
        <v>0</v>
      </c>
      <c r="U137" s="121">
        <f>[3]MMS_TERT!U823</f>
        <v>0</v>
      </c>
      <c r="V137" s="121">
        <f>[3]MMS_TERT!V823</f>
        <v>0</v>
      </c>
      <c r="W137" s="121">
        <f>[3]MMS_TERT!W823</f>
        <v>0</v>
      </c>
      <c r="X137" s="121">
        <f>[3]MMS_TERT!X823</f>
        <v>0</v>
      </c>
      <c r="Y137" s="121">
        <f>[3]MMS_TERT!Y823</f>
        <v>0</v>
      </c>
      <c r="Z137" s="121">
        <f>[3]MMS_TERT!Z823</f>
        <v>0</v>
      </c>
      <c r="AA137" s="121">
        <f>[3]MMS_TERT!AA823</f>
        <v>0</v>
      </c>
      <c r="AB137" s="121">
        <f>[3]MMS_TERT!AB823</f>
        <v>0</v>
      </c>
      <c r="AC137" s="121">
        <f>[3]MMS_TERT!AC823</f>
        <v>0</v>
      </c>
      <c r="AD137" s="121">
        <f>[3]MMS_TERT!AD823</f>
        <v>0</v>
      </c>
      <c r="AE137" s="121">
        <f>[3]MMS_TERT!AE823</f>
        <v>0</v>
      </c>
      <c r="AF137" s="121">
        <f>[3]MMS_TERT!AF823</f>
        <v>0</v>
      </c>
      <c r="AG137" s="121">
        <f>[3]MMS_TERT!AG823</f>
        <v>0</v>
      </c>
      <c r="AH137" s="121">
        <f>[4]MMS_TERT!AH823</f>
        <v>0</v>
      </c>
      <c r="AI137" s="121">
        <f>[5]MMS_TERT!AI809</f>
        <v>0</v>
      </c>
      <c r="AJ137" s="121">
        <f>[6]MMS_TERT!AJ809</f>
        <v>0</v>
      </c>
      <c r="AK137" s="121">
        <f>[5]MMS_TERT!AK809</f>
        <v>0</v>
      </c>
      <c r="AL137" s="121">
        <f>[5]MMS_TERT!AL809</f>
        <v>0</v>
      </c>
      <c r="AM137" s="121">
        <f>[5]MMS_TERT!AM809</f>
        <v>0</v>
      </c>
      <c r="AN137" s="121">
        <f>[5]MMS_TERT!AN809</f>
        <v>0</v>
      </c>
      <c r="AO137" s="121">
        <f>[5]MMS_TERT!AO809</f>
        <v>0</v>
      </c>
      <c r="AP137" s="121">
        <f>[5]MMS_TERT!AP809</f>
        <v>0</v>
      </c>
    </row>
    <row r="138" spans="1:42">
      <c r="A138" s="177" t="s">
        <v>436</v>
      </c>
      <c r="B138" s="178">
        <f>[3]MMS_TERT!B824</f>
        <v>0</v>
      </c>
      <c r="C138" s="121">
        <f>[3]MMS_TERT!C824</f>
        <v>0</v>
      </c>
      <c r="D138" s="121">
        <f>[3]MMS_TERT!D824</f>
        <v>0</v>
      </c>
      <c r="E138" s="121">
        <f>[3]MMS_TERT!E824</f>
        <v>0</v>
      </c>
      <c r="F138" s="121">
        <f>[3]MMS_TERT!F824</f>
        <v>0</v>
      </c>
      <c r="G138" s="121">
        <f>[3]MMS_TERT!G824</f>
        <v>0</v>
      </c>
      <c r="H138" s="121">
        <f>[3]MMS_TERT!H824</f>
        <v>0</v>
      </c>
      <c r="I138" s="121">
        <f>[3]MMS_TERT!I824</f>
        <v>0</v>
      </c>
      <c r="J138" s="121">
        <f>[3]MMS_TERT!J824</f>
        <v>0</v>
      </c>
      <c r="K138" s="121">
        <f>[3]MMS_TERT!K824</f>
        <v>0</v>
      </c>
      <c r="L138" s="121">
        <f>[3]MMS_TERT!L824</f>
        <v>0</v>
      </c>
      <c r="M138" s="121">
        <f>[3]MMS_TERT!M824</f>
        <v>0</v>
      </c>
      <c r="N138" s="121">
        <f>[3]MMS_TERT!N824</f>
        <v>0</v>
      </c>
      <c r="O138" s="121">
        <f>[3]MMS_TERT!O824</f>
        <v>0</v>
      </c>
      <c r="P138" s="121">
        <f>[3]MMS_TERT!P824</f>
        <v>0</v>
      </c>
      <c r="Q138" s="121">
        <f>[3]MMS_TERT!Q824</f>
        <v>0</v>
      </c>
      <c r="R138" s="121">
        <f>[3]MMS_TERT!R824</f>
        <v>0</v>
      </c>
      <c r="S138" s="121">
        <f>[3]MMS_TERT!S824</f>
        <v>0</v>
      </c>
      <c r="T138" s="121">
        <f>[3]MMS_TERT!T824</f>
        <v>0</v>
      </c>
      <c r="U138" s="121">
        <f>[3]MMS_TERT!U824</f>
        <v>0</v>
      </c>
      <c r="V138" s="121">
        <f>[3]MMS_TERT!V824</f>
        <v>0</v>
      </c>
      <c r="W138" s="121">
        <f>[3]MMS_TERT!W824</f>
        <v>0</v>
      </c>
      <c r="X138" s="121">
        <f>[3]MMS_TERT!X824</f>
        <v>0</v>
      </c>
      <c r="Y138" s="121">
        <f>[3]MMS_TERT!Y824</f>
        <v>0</v>
      </c>
      <c r="Z138" s="121">
        <f>[3]MMS_TERT!Z824</f>
        <v>0</v>
      </c>
      <c r="AA138" s="121">
        <f>[3]MMS_TERT!AA824</f>
        <v>0</v>
      </c>
      <c r="AB138" s="121">
        <f>[3]MMS_TERT!AB824</f>
        <v>0</v>
      </c>
      <c r="AC138" s="121">
        <f>[3]MMS_TERT!AC824</f>
        <v>0</v>
      </c>
      <c r="AD138" s="121">
        <f>[3]MMS_TERT!AD824</f>
        <v>0</v>
      </c>
      <c r="AE138" s="121">
        <f>[3]MMS_TERT!AE824</f>
        <v>0</v>
      </c>
      <c r="AF138" s="121">
        <f>[3]MMS_TERT!AF824</f>
        <v>0</v>
      </c>
      <c r="AG138" s="121">
        <f>[3]MMS_TERT!AG824</f>
        <v>0</v>
      </c>
      <c r="AH138" s="121">
        <f>[4]MMS_TERT!AH824</f>
        <v>0</v>
      </c>
      <c r="AI138" s="121">
        <f>[5]MMS_TERT!AI810</f>
        <v>0</v>
      </c>
      <c r="AJ138" s="121">
        <f>[6]MMS_TERT!AJ810</f>
        <v>0</v>
      </c>
      <c r="AK138" s="121">
        <f>[5]MMS_TERT!AK810</f>
        <v>0</v>
      </c>
      <c r="AL138" s="121">
        <f>[5]MMS_TERT!AL810</f>
        <v>0</v>
      </c>
      <c r="AM138" s="121">
        <f>[5]MMS_TERT!AM810</f>
        <v>0</v>
      </c>
      <c r="AN138" s="121">
        <f>[5]MMS_TERT!AN810</f>
        <v>0</v>
      </c>
      <c r="AO138" s="121">
        <f>[5]MMS_TERT!AO810</f>
        <v>0</v>
      </c>
      <c r="AP138" s="121">
        <f>[5]MMS_TERT!AP810</f>
        <v>0</v>
      </c>
    </row>
    <row r="139" spans="1:42" ht="15.75" thickBot="1">
      <c r="A139" s="179" t="s">
        <v>437</v>
      </c>
      <c r="B139" s="180">
        <f>[3]MMS_TERT!B825</f>
        <v>0</v>
      </c>
      <c r="C139" s="117">
        <f>[3]MMS_TERT!C825</f>
        <v>0</v>
      </c>
      <c r="D139" s="117">
        <f>[3]MMS_TERT!D825</f>
        <v>0</v>
      </c>
      <c r="E139" s="117">
        <f>[3]MMS_TERT!E825</f>
        <v>0</v>
      </c>
      <c r="F139" s="117">
        <f>[3]MMS_TERT!F825</f>
        <v>0</v>
      </c>
      <c r="G139" s="117">
        <f>[3]MMS_TERT!G825</f>
        <v>0</v>
      </c>
      <c r="H139" s="117">
        <f>[3]MMS_TERT!H825</f>
        <v>0</v>
      </c>
      <c r="I139" s="117">
        <f>[3]MMS_TERT!I825</f>
        <v>0</v>
      </c>
      <c r="J139" s="117">
        <f>[3]MMS_TERT!J825</f>
        <v>0</v>
      </c>
      <c r="K139" s="117">
        <f>[3]MMS_TERT!K825</f>
        <v>0</v>
      </c>
      <c r="L139" s="117">
        <f>[3]MMS_TERT!L825</f>
        <v>0</v>
      </c>
      <c r="M139" s="117">
        <f>[3]MMS_TERT!M825</f>
        <v>0</v>
      </c>
      <c r="N139" s="117">
        <f>[3]MMS_TERT!N825</f>
        <v>0</v>
      </c>
      <c r="O139" s="117">
        <f>[3]MMS_TERT!O825</f>
        <v>0</v>
      </c>
      <c r="P139" s="117">
        <f>[3]MMS_TERT!P825</f>
        <v>0</v>
      </c>
      <c r="Q139" s="117">
        <f>[3]MMS_TERT!Q825</f>
        <v>0</v>
      </c>
      <c r="R139" s="117">
        <f>[3]MMS_TERT!R825</f>
        <v>0</v>
      </c>
      <c r="S139" s="117">
        <f>[3]MMS_TERT!S825</f>
        <v>0</v>
      </c>
      <c r="T139" s="117">
        <f>[3]MMS_TERT!T825</f>
        <v>0</v>
      </c>
      <c r="U139" s="117">
        <f>[3]MMS_TERT!U825</f>
        <v>0</v>
      </c>
      <c r="V139" s="117">
        <f>[3]MMS_TERT!V825</f>
        <v>0</v>
      </c>
      <c r="W139" s="117">
        <f>[3]MMS_TERT!W825</f>
        <v>0</v>
      </c>
      <c r="X139" s="117">
        <f>[3]MMS_TERT!X825</f>
        <v>0</v>
      </c>
      <c r="Y139" s="117">
        <f>[3]MMS_TERT!Y825</f>
        <v>0</v>
      </c>
      <c r="Z139" s="117">
        <f>[3]MMS_TERT!Z825</f>
        <v>0</v>
      </c>
      <c r="AA139" s="117">
        <f>[3]MMS_TERT!AA825</f>
        <v>0</v>
      </c>
      <c r="AB139" s="117">
        <f>[3]MMS_TERT!AB825</f>
        <v>0</v>
      </c>
      <c r="AC139" s="117">
        <f>[3]MMS_TERT!AC825</f>
        <v>0</v>
      </c>
      <c r="AD139" s="117">
        <f>[3]MMS_TERT!AD825</f>
        <v>0</v>
      </c>
      <c r="AE139" s="117">
        <f>[3]MMS_TERT!AE825</f>
        <v>0</v>
      </c>
      <c r="AF139" s="117">
        <f>[3]MMS_TERT!AF825</f>
        <v>0</v>
      </c>
      <c r="AG139" s="117">
        <f>[3]MMS_TERT!AG825</f>
        <v>0</v>
      </c>
      <c r="AH139" s="117">
        <f>[4]MMS_TERT!AH825</f>
        <v>0</v>
      </c>
      <c r="AI139" s="117">
        <f>[5]MMS_TERT!AI811</f>
        <v>0</v>
      </c>
      <c r="AJ139" s="117">
        <f>[6]MMS_TERT!AJ811</f>
        <v>0</v>
      </c>
      <c r="AK139" s="117">
        <f>[5]MMS_TERT!AK811</f>
        <v>0</v>
      </c>
      <c r="AL139" s="117">
        <f>[5]MMS_TERT!AL811</f>
        <v>0</v>
      </c>
      <c r="AM139" s="117">
        <f>[5]MMS_TERT!AM811</f>
        <v>0</v>
      </c>
      <c r="AN139" s="117">
        <f>[5]MMS_TERT!AN811</f>
        <v>0</v>
      </c>
      <c r="AO139" s="117">
        <f>[5]MMS_TERT!AO811</f>
        <v>0</v>
      </c>
      <c r="AP139" s="117">
        <f>[5]MMS_TERT!AP811</f>
        <v>0</v>
      </c>
    </row>
    <row r="140" spans="1:42" ht="15.75" thickTop="1">
      <c r="A140" s="166" t="s">
        <v>438</v>
      </c>
      <c r="B140" s="167">
        <f>SUM(B130:B139)</f>
        <v>100</v>
      </c>
      <c r="C140" s="167">
        <f t="shared" ref="C140:AH140" si="18">SUM(C130:C139)</f>
        <v>100</v>
      </c>
      <c r="D140" s="167">
        <f t="shared" si="18"/>
        <v>100</v>
      </c>
      <c r="E140" s="167">
        <f t="shared" si="18"/>
        <v>100</v>
      </c>
      <c r="F140" s="167">
        <f t="shared" si="18"/>
        <v>100</v>
      </c>
      <c r="G140" s="167">
        <f t="shared" si="18"/>
        <v>100</v>
      </c>
      <c r="H140" s="167">
        <f t="shared" si="18"/>
        <v>100</v>
      </c>
      <c r="I140" s="167">
        <f t="shared" si="18"/>
        <v>100</v>
      </c>
      <c r="J140" s="167">
        <f t="shared" si="18"/>
        <v>100</v>
      </c>
      <c r="K140" s="167">
        <f t="shared" si="18"/>
        <v>100</v>
      </c>
      <c r="L140" s="167">
        <f t="shared" si="18"/>
        <v>100</v>
      </c>
      <c r="M140" s="167">
        <f t="shared" si="18"/>
        <v>100</v>
      </c>
      <c r="N140" s="167">
        <f t="shared" si="18"/>
        <v>100</v>
      </c>
      <c r="O140" s="167">
        <f t="shared" si="18"/>
        <v>100</v>
      </c>
      <c r="P140" s="167">
        <f t="shared" si="18"/>
        <v>100</v>
      </c>
      <c r="Q140" s="167">
        <f t="shared" si="18"/>
        <v>100</v>
      </c>
      <c r="R140" s="167">
        <f t="shared" si="18"/>
        <v>100</v>
      </c>
      <c r="S140" s="167">
        <f t="shared" si="18"/>
        <v>100</v>
      </c>
      <c r="T140" s="167">
        <f t="shared" si="18"/>
        <v>100</v>
      </c>
      <c r="U140" s="167">
        <f t="shared" si="18"/>
        <v>100</v>
      </c>
      <c r="V140" s="167">
        <f t="shared" si="18"/>
        <v>100</v>
      </c>
      <c r="W140" s="167">
        <f t="shared" si="18"/>
        <v>100</v>
      </c>
      <c r="X140" s="167">
        <f t="shared" si="18"/>
        <v>100</v>
      </c>
      <c r="Y140" s="167">
        <f t="shared" si="18"/>
        <v>100</v>
      </c>
      <c r="Z140" s="167">
        <f t="shared" si="18"/>
        <v>100</v>
      </c>
      <c r="AA140" s="167">
        <f t="shared" si="18"/>
        <v>100</v>
      </c>
      <c r="AB140" s="167">
        <f t="shared" si="18"/>
        <v>100</v>
      </c>
      <c r="AC140" s="167">
        <f t="shared" si="18"/>
        <v>100</v>
      </c>
      <c r="AD140" s="167">
        <f t="shared" si="18"/>
        <v>100</v>
      </c>
      <c r="AE140" s="167">
        <f t="shared" si="18"/>
        <v>100</v>
      </c>
      <c r="AF140" s="167">
        <f t="shared" si="18"/>
        <v>100</v>
      </c>
      <c r="AG140" s="167">
        <f t="shared" si="18"/>
        <v>100</v>
      </c>
      <c r="AH140" s="167">
        <f t="shared" si="18"/>
        <v>100</v>
      </c>
      <c r="AI140" s="167">
        <f>SUM(AI130:AI139)</f>
        <v>100</v>
      </c>
      <c r="AJ140" s="167">
        <f>SUM(AJ130:AJ139)</f>
        <v>100</v>
      </c>
      <c r="AK140" s="167">
        <f t="shared" ref="AK140:AP140" si="19">SUM(AK130:AK139)</f>
        <v>100</v>
      </c>
      <c r="AL140" s="167">
        <f t="shared" si="19"/>
        <v>100</v>
      </c>
      <c r="AM140" s="167">
        <f t="shared" si="19"/>
        <v>100</v>
      </c>
      <c r="AN140" s="167">
        <f t="shared" si="19"/>
        <v>100</v>
      </c>
      <c r="AO140" s="167">
        <f t="shared" si="19"/>
        <v>100</v>
      </c>
      <c r="AP140" s="167">
        <f t="shared" si="19"/>
        <v>100</v>
      </c>
    </row>
    <row r="141" spans="1:42" s="172" customFormat="1" ht="15.75" thickBot="1">
      <c r="A141" s="170"/>
      <c r="B141" s="171"/>
      <c r="C141" s="171"/>
      <c r="D141" s="171"/>
      <c r="E141" s="171"/>
      <c r="F141" s="171"/>
      <c r="G141" s="171"/>
      <c r="H141" s="171"/>
      <c r="I141" s="171"/>
      <c r="J141" s="171"/>
      <c r="K141" s="171"/>
      <c r="L141" s="171"/>
      <c r="M141" s="171"/>
      <c r="N141" s="171"/>
      <c r="O141" s="171"/>
      <c r="P141" s="171"/>
      <c r="Q141" s="171"/>
      <c r="R141" s="171"/>
      <c r="S141" s="171"/>
      <c r="T141" s="171"/>
      <c r="U141" s="171"/>
      <c r="V141" s="171"/>
      <c r="W141" s="171"/>
      <c r="X141" s="171"/>
      <c r="Y141" s="171"/>
      <c r="Z141" s="171"/>
      <c r="AA141" s="171"/>
      <c r="AB141" s="171"/>
      <c r="AC141" s="171"/>
      <c r="AD141" s="171"/>
      <c r="AE141" s="171"/>
      <c r="AF141" s="171"/>
      <c r="AH141" s="171"/>
      <c r="AI141" s="171"/>
      <c r="AJ141" s="171"/>
    </row>
    <row r="142" spans="1:42" ht="15.75" thickTop="1">
      <c r="A142" s="109" t="s">
        <v>9</v>
      </c>
      <c r="B142" s="110">
        <v>1990</v>
      </c>
      <c r="C142" s="110">
        <v>1991</v>
      </c>
      <c r="D142" s="110">
        <v>1992</v>
      </c>
      <c r="E142" s="110">
        <v>1993</v>
      </c>
      <c r="F142" s="110">
        <v>1994</v>
      </c>
      <c r="G142" s="110">
        <v>1995</v>
      </c>
      <c r="H142" s="110">
        <v>1996</v>
      </c>
      <c r="I142" s="110">
        <v>1997</v>
      </c>
      <c r="J142" s="110">
        <v>1998</v>
      </c>
      <c r="K142" s="110">
        <v>1999</v>
      </c>
      <c r="L142" s="110">
        <v>2000</v>
      </c>
      <c r="M142" s="110">
        <v>2001</v>
      </c>
      <c r="N142" s="110">
        <v>2002</v>
      </c>
      <c r="O142" s="110">
        <v>2003</v>
      </c>
      <c r="P142" s="110">
        <v>2004</v>
      </c>
      <c r="Q142" s="110">
        <v>2005</v>
      </c>
      <c r="R142" s="110">
        <v>2006</v>
      </c>
      <c r="S142" s="110">
        <v>2007</v>
      </c>
      <c r="T142" s="110">
        <v>2008</v>
      </c>
      <c r="U142" s="110">
        <v>2009</v>
      </c>
      <c r="V142" s="110">
        <v>2010</v>
      </c>
      <c r="W142" s="110">
        <v>2011</v>
      </c>
      <c r="X142" s="110">
        <v>2012</v>
      </c>
      <c r="Y142" s="110">
        <v>2013</v>
      </c>
      <c r="Z142" s="110">
        <v>2014</v>
      </c>
      <c r="AA142" s="110">
        <v>2015</v>
      </c>
      <c r="AB142" s="110">
        <v>2016</v>
      </c>
      <c r="AC142" s="110">
        <v>2017</v>
      </c>
      <c r="AD142" s="110">
        <v>2018</v>
      </c>
      <c r="AE142" s="110">
        <v>2019</v>
      </c>
      <c r="AF142" s="110">
        <v>2020</v>
      </c>
      <c r="AG142" s="110">
        <v>2021</v>
      </c>
      <c r="AH142" s="110">
        <v>2022</v>
      </c>
      <c r="AI142" s="110">
        <v>2023</v>
      </c>
      <c r="AJ142" s="110">
        <v>2024</v>
      </c>
      <c r="AK142" s="110">
        <v>2025</v>
      </c>
      <c r="AL142" s="168">
        <v>2030</v>
      </c>
      <c r="AM142" s="110">
        <v>2035</v>
      </c>
      <c r="AN142" s="168">
        <v>2040</v>
      </c>
      <c r="AO142" s="110">
        <v>2045</v>
      </c>
      <c r="AP142" s="168">
        <v>2050</v>
      </c>
    </row>
    <row r="143" spans="1:42">
      <c r="A143" s="111" t="s">
        <v>326</v>
      </c>
      <c r="B143" s="173" t="s">
        <v>4</v>
      </c>
      <c r="C143" s="173" t="s">
        <v>4</v>
      </c>
      <c r="D143" s="173" t="s">
        <v>4</v>
      </c>
      <c r="E143" s="173" t="s">
        <v>4</v>
      </c>
      <c r="F143" s="173" t="s">
        <v>4</v>
      </c>
      <c r="G143" s="173" t="s">
        <v>4</v>
      </c>
      <c r="H143" s="173" t="s">
        <v>4</v>
      </c>
      <c r="I143" s="173" t="s">
        <v>4</v>
      </c>
      <c r="J143" s="173" t="s">
        <v>4</v>
      </c>
      <c r="K143" s="173" t="s">
        <v>4</v>
      </c>
      <c r="L143" s="173" t="s">
        <v>4</v>
      </c>
      <c r="M143" s="173" t="s">
        <v>4</v>
      </c>
      <c r="N143" s="173" t="s">
        <v>4</v>
      </c>
      <c r="O143" s="173" t="s">
        <v>4</v>
      </c>
      <c r="P143" s="173" t="s">
        <v>4</v>
      </c>
      <c r="Q143" s="173" t="s">
        <v>4</v>
      </c>
      <c r="R143" s="173" t="s">
        <v>4</v>
      </c>
      <c r="S143" s="173" t="s">
        <v>4</v>
      </c>
      <c r="T143" s="173" t="s">
        <v>4</v>
      </c>
      <c r="U143" s="173" t="s">
        <v>4</v>
      </c>
      <c r="V143" s="173" t="s">
        <v>4</v>
      </c>
      <c r="W143" s="173" t="s">
        <v>4</v>
      </c>
      <c r="X143" s="173" t="s">
        <v>4</v>
      </c>
      <c r="Y143" s="173" t="s">
        <v>4</v>
      </c>
      <c r="Z143" s="173" t="s">
        <v>4</v>
      </c>
      <c r="AA143" s="173" t="s">
        <v>4</v>
      </c>
      <c r="AB143" s="173" t="s">
        <v>4</v>
      </c>
      <c r="AC143" s="173" t="s">
        <v>4</v>
      </c>
      <c r="AD143" s="173" t="s">
        <v>4</v>
      </c>
      <c r="AE143" s="173" t="s">
        <v>4</v>
      </c>
      <c r="AF143" s="173" t="s">
        <v>4</v>
      </c>
      <c r="AG143" s="173" t="s">
        <v>4</v>
      </c>
      <c r="AH143" s="173" t="s">
        <v>4</v>
      </c>
      <c r="AI143" s="173" t="s">
        <v>4</v>
      </c>
      <c r="AJ143" s="173" t="s">
        <v>4</v>
      </c>
      <c r="AK143" s="113" t="s">
        <v>4</v>
      </c>
      <c r="AL143" s="113" t="s">
        <v>4</v>
      </c>
      <c r="AM143" s="113" t="s">
        <v>4</v>
      </c>
      <c r="AN143" s="113" t="s">
        <v>4</v>
      </c>
      <c r="AO143" s="113" t="s">
        <v>4</v>
      </c>
      <c r="AP143" s="113" t="s">
        <v>4</v>
      </c>
    </row>
    <row r="144" spans="1:42">
      <c r="A144" s="177" t="s">
        <v>428</v>
      </c>
      <c r="B144" s="178">
        <f>[3]MMS_TERT!B852</f>
        <v>0</v>
      </c>
      <c r="C144" s="121">
        <f>[3]MMS_TERT!C852</f>
        <v>0</v>
      </c>
      <c r="D144" s="121">
        <f>[3]MMS_TERT!D852</f>
        <v>0</v>
      </c>
      <c r="E144" s="121">
        <f>[3]MMS_TERT!E852</f>
        <v>0</v>
      </c>
      <c r="F144" s="121">
        <f>[3]MMS_TERT!F852</f>
        <v>0</v>
      </c>
      <c r="G144" s="121">
        <f>[3]MMS_TERT!G852</f>
        <v>0</v>
      </c>
      <c r="H144" s="121">
        <f>[3]MMS_TERT!H852</f>
        <v>0</v>
      </c>
      <c r="I144" s="121">
        <f>[3]MMS_TERT!I852</f>
        <v>0</v>
      </c>
      <c r="J144" s="121">
        <f>[3]MMS_TERT!J852</f>
        <v>0</v>
      </c>
      <c r="K144" s="121">
        <f>[3]MMS_TERT!K852</f>
        <v>0</v>
      </c>
      <c r="L144" s="121">
        <f>[3]MMS_TERT!L852</f>
        <v>0</v>
      </c>
      <c r="M144" s="121">
        <f>[3]MMS_TERT!M852</f>
        <v>0</v>
      </c>
      <c r="N144" s="121">
        <f>[3]MMS_TERT!N852</f>
        <v>0</v>
      </c>
      <c r="O144" s="121">
        <f>[3]MMS_TERT!O852</f>
        <v>0</v>
      </c>
      <c r="P144" s="121">
        <f>[3]MMS_TERT!P852</f>
        <v>0</v>
      </c>
      <c r="Q144" s="121">
        <f>[3]MMS_TERT!Q852</f>
        <v>0</v>
      </c>
      <c r="R144" s="121">
        <f>[3]MMS_TERT!R852</f>
        <v>0</v>
      </c>
      <c r="S144" s="121">
        <f>[3]MMS_TERT!S852</f>
        <v>0</v>
      </c>
      <c r="T144" s="121">
        <f>[3]MMS_TERT!T852</f>
        <v>0</v>
      </c>
      <c r="U144" s="121">
        <f>[3]MMS_TERT!U852</f>
        <v>0</v>
      </c>
      <c r="V144" s="121">
        <f>[3]MMS_TERT!V852</f>
        <v>0</v>
      </c>
      <c r="W144" s="121">
        <f>[3]MMS_TERT!W852</f>
        <v>0</v>
      </c>
      <c r="X144" s="121">
        <f>[3]MMS_TERT!X852</f>
        <v>0</v>
      </c>
      <c r="Y144" s="121">
        <f>[3]MMS_TERT!Y852</f>
        <v>0</v>
      </c>
      <c r="Z144" s="121">
        <f>[3]MMS_TERT!Z852</f>
        <v>0</v>
      </c>
      <c r="AA144" s="121">
        <f>[3]MMS_TERT!AA852</f>
        <v>0</v>
      </c>
      <c r="AB144" s="121">
        <f>[3]MMS_TERT!AB852</f>
        <v>0</v>
      </c>
      <c r="AC144" s="121">
        <f>[3]MMS_TERT!AC852</f>
        <v>0</v>
      </c>
      <c r="AD144" s="121">
        <f>[3]MMS_TERT!AD852</f>
        <v>0</v>
      </c>
      <c r="AE144" s="121">
        <f>[3]MMS_TERT!AE852</f>
        <v>0</v>
      </c>
      <c r="AF144" s="121">
        <f>[3]MMS_TERT!AF852</f>
        <v>0</v>
      </c>
      <c r="AG144" s="121">
        <f>[3]MMS_TERT!AG852</f>
        <v>0</v>
      </c>
      <c r="AH144" s="121">
        <f>[4]MMS_TERT!AH852</f>
        <v>0</v>
      </c>
      <c r="AI144" s="121">
        <f>[5]MMS_TERT!AI838</f>
        <v>0</v>
      </c>
      <c r="AJ144" s="121">
        <f>[6]MMS_TERT!AJ838</f>
        <v>0</v>
      </c>
      <c r="AK144" s="121">
        <f>[5]MMS_TERT!AK838</f>
        <v>0</v>
      </c>
      <c r="AL144" s="121">
        <f>[5]MMS_TERT!AL838</f>
        <v>0</v>
      </c>
      <c r="AM144" s="121">
        <f>[5]MMS_TERT!AM838</f>
        <v>0</v>
      </c>
      <c r="AN144" s="121">
        <f>[5]MMS_TERT!AN838</f>
        <v>0</v>
      </c>
      <c r="AO144" s="121">
        <f>[5]MMS_TERT!AO838</f>
        <v>0</v>
      </c>
      <c r="AP144" s="121">
        <f>[5]MMS_TERT!AP838</f>
        <v>0</v>
      </c>
    </row>
    <row r="145" spans="1:42">
      <c r="A145" s="177" t="s">
        <v>429</v>
      </c>
      <c r="B145" s="178">
        <f>[3]MMS_TERT!B853</f>
        <v>61</v>
      </c>
      <c r="C145" s="121">
        <f>[3]MMS_TERT!C853</f>
        <v>61</v>
      </c>
      <c r="D145" s="121">
        <f>[3]MMS_TERT!D853</f>
        <v>61</v>
      </c>
      <c r="E145" s="121">
        <f>[3]MMS_TERT!E853</f>
        <v>61</v>
      </c>
      <c r="F145" s="121">
        <f>[3]MMS_TERT!F853</f>
        <v>61</v>
      </c>
      <c r="G145" s="121">
        <f>[3]MMS_TERT!G853</f>
        <v>61</v>
      </c>
      <c r="H145" s="121">
        <f>[3]MMS_TERT!H853</f>
        <v>61</v>
      </c>
      <c r="I145" s="121">
        <f>[3]MMS_TERT!I853</f>
        <v>61</v>
      </c>
      <c r="J145" s="121">
        <f>[3]MMS_TERT!J853</f>
        <v>61</v>
      </c>
      <c r="K145" s="121">
        <f>[3]MMS_TERT!K853</f>
        <v>61</v>
      </c>
      <c r="L145" s="121">
        <f>[3]MMS_TERT!L853</f>
        <v>61</v>
      </c>
      <c r="M145" s="121">
        <f>[3]MMS_TERT!M853</f>
        <v>61</v>
      </c>
      <c r="N145" s="121">
        <f>[3]MMS_TERT!N853</f>
        <v>61</v>
      </c>
      <c r="O145" s="121">
        <f>[3]MMS_TERT!O853</f>
        <v>61</v>
      </c>
      <c r="P145" s="121">
        <f>[3]MMS_TERT!P853</f>
        <v>61</v>
      </c>
      <c r="Q145" s="121">
        <f>[3]MMS_TERT!Q853</f>
        <v>61</v>
      </c>
      <c r="R145" s="121">
        <f>[3]MMS_TERT!R853</f>
        <v>61</v>
      </c>
      <c r="S145" s="121">
        <f>[3]MMS_TERT!S853</f>
        <v>61</v>
      </c>
      <c r="T145" s="121">
        <f>[3]MMS_TERT!T853</f>
        <v>61</v>
      </c>
      <c r="U145" s="121">
        <f>[3]MMS_TERT!U853</f>
        <v>61</v>
      </c>
      <c r="V145" s="121">
        <f>[3]MMS_TERT!V853</f>
        <v>61</v>
      </c>
      <c r="W145" s="121">
        <f>[3]MMS_TERT!W853</f>
        <v>61</v>
      </c>
      <c r="X145" s="121">
        <f>[3]MMS_TERT!X853</f>
        <v>61</v>
      </c>
      <c r="Y145" s="121">
        <f>[3]MMS_TERT!Y853</f>
        <v>61</v>
      </c>
      <c r="Z145" s="121">
        <f>[3]MMS_TERT!Z853</f>
        <v>61</v>
      </c>
      <c r="AA145" s="121">
        <f>[3]MMS_TERT!AA853</f>
        <v>61</v>
      </c>
      <c r="AB145" s="121">
        <f>[3]MMS_TERT!AB853</f>
        <v>61</v>
      </c>
      <c r="AC145" s="121">
        <f>[3]MMS_TERT!AC853</f>
        <v>61</v>
      </c>
      <c r="AD145" s="121">
        <f>[3]MMS_TERT!AD853</f>
        <v>61</v>
      </c>
      <c r="AE145" s="121">
        <f>[3]MMS_TERT!AE853</f>
        <v>61</v>
      </c>
      <c r="AF145" s="121">
        <f>[3]MMS_TERT!AF853</f>
        <v>61</v>
      </c>
      <c r="AG145" s="121">
        <f>[3]MMS_TERT!AG853</f>
        <v>61</v>
      </c>
      <c r="AH145" s="121">
        <f>[4]MMS_TERT!AH853</f>
        <v>61</v>
      </c>
      <c r="AI145" s="121">
        <f>[5]MMS_TERT!AI839</f>
        <v>61</v>
      </c>
      <c r="AJ145" s="121">
        <f>[6]MMS_TERT!AJ839</f>
        <v>61</v>
      </c>
      <c r="AK145" s="121">
        <f>[5]MMS_TERT!AK839</f>
        <v>61</v>
      </c>
      <c r="AL145" s="121">
        <f>[5]MMS_TERT!AL839</f>
        <v>61</v>
      </c>
      <c r="AM145" s="121">
        <f>[5]MMS_TERT!AM839</f>
        <v>61</v>
      </c>
      <c r="AN145" s="121">
        <f>[5]MMS_TERT!AN839</f>
        <v>61</v>
      </c>
      <c r="AO145" s="121">
        <f>[5]MMS_TERT!AO839</f>
        <v>61</v>
      </c>
      <c r="AP145" s="121">
        <f>[5]MMS_TERT!AP839</f>
        <v>61</v>
      </c>
    </row>
    <row r="146" spans="1:42">
      <c r="A146" s="177" t="s">
        <v>430</v>
      </c>
      <c r="B146" s="178">
        <f>[3]MMS_TERT!B854</f>
        <v>0</v>
      </c>
      <c r="C146" s="121">
        <f>[3]MMS_TERT!C854</f>
        <v>0</v>
      </c>
      <c r="D146" s="121">
        <f>[3]MMS_TERT!D854</f>
        <v>0</v>
      </c>
      <c r="E146" s="121">
        <f>[3]MMS_TERT!E854</f>
        <v>0</v>
      </c>
      <c r="F146" s="121">
        <f>[3]MMS_TERT!F854</f>
        <v>0</v>
      </c>
      <c r="G146" s="121">
        <f>[3]MMS_TERT!G854</f>
        <v>0</v>
      </c>
      <c r="H146" s="121">
        <f>[3]MMS_TERT!H854</f>
        <v>0</v>
      </c>
      <c r="I146" s="121">
        <f>[3]MMS_TERT!I854</f>
        <v>0</v>
      </c>
      <c r="J146" s="121">
        <f>[3]MMS_TERT!J854</f>
        <v>0</v>
      </c>
      <c r="K146" s="121">
        <f>[3]MMS_TERT!K854</f>
        <v>0</v>
      </c>
      <c r="L146" s="121">
        <f>[3]MMS_TERT!L854</f>
        <v>0</v>
      </c>
      <c r="M146" s="121">
        <f>[3]MMS_TERT!M854</f>
        <v>0</v>
      </c>
      <c r="N146" s="121">
        <f>[3]MMS_TERT!N854</f>
        <v>0</v>
      </c>
      <c r="O146" s="121">
        <f>[3]MMS_TERT!O854</f>
        <v>0</v>
      </c>
      <c r="P146" s="121">
        <f>[3]MMS_TERT!P854</f>
        <v>0</v>
      </c>
      <c r="Q146" s="121">
        <f>[3]MMS_TERT!Q854</f>
        <v>0</v>
      </c>
      <c r="R146" s="121">
        <f>[3]MMS_TERT!R854</f>
        <v>0</v>
      </c>
      <c r="S146" s="121">
        <f>[3]MMS_TERT!S854</f>
        <v>0</v>
      </c>
      <c r="T146" s="121">
        <f>[3]MMS_TERT!T854</f>
        <v>0</v>
      </c>
      <c r="U146" s="121">
        <f>[3]MMS_TERT!U854</f>
        <v>0</v>
      </c>
      <c r="V146" s="121">
        <f>[3]MMS_TERT!V854</f>
        <v>0</v>
      </c>
      <c r="W146" s="121">
        <f>[3]MMS_TERT!W854</f>
        <v>0</v>
      </c>
      <c r="X146" s="121">
        <f>[3]MMS_TERT!X854</f>
        <v>0</v>
      </c>
      <c r="Y146" s="121">
        <f>[3]MMS_TERT!Y854</f>
        <v>0</v>
      </c>
      <c r="Z146" s="121">
        <f>[3]MMS_TERT!Z854</f>
        <v>0</v>
      </c>
      <c r="AA146" s="121">
        <f>[3]MMS_TERT!AA854</f>
        <v>0</v>
      </c>
      <c r="AB146" s="121">
        <f>[3]MMS_TERT!AB854</f>
        <v>0</v>
      </c>
      <c r="AC146" s="121">
        <f>[3]MMS_TERT!AC854</f>
        <v>0</v>
      </c>
      <c r="AD146" s="121">
        <f>[3]MMS_TERT!AD854</f>
        <v>0</v>
      </c>
      <c r="AE146" s="121">
        <f>[3]MMS_TERT!AE854</f>
        <v>0</v>
      </c>
      <c r="AF146" s="121">
        <f>[3]MMS_TERT!AF854</f>
        <v>0</v>
      </c>
      <c r="AG146" s="121">
        <f>[3]MMS_TERT!AG854</f>
        <v>0</v>
      </c>
      <c r="AH146" s="121">
        <f>[4]MMS_TERT!AH854</f>
        <v>0</v>
      </c>
      <c r="AI146" s="121">
        <f>[5]MMS_TERT!AI840</f>
        <v>0</v>
      </c>
      <c r="AJ146" s="121">
        <f>[6]MMS_TERT!AJ840</f>
        <v>0</v>
      </c>
      <c r="AK146" s="121">
        <f>[5]MMS_TERT!AK840</f>
        <v>0</v>
      </c>
      <c r="AL146" s="121">
        <f>[5]MMS_TERT!AL840</f>
        <v>0</v>
      </c>
      <c r="AM146" s="121">
        <f>[5]MMS_TERT!AM840</f>
        <v>0</v>
      </c>
      <c r="AN146" s="121">
        <f>[5]MMS_TERT!AN840</f>
        <v>0</v>
      </c>
      <c r="AO146" s="121">
        <f>[5]MMS_TERT!AO840</f>
        <v>0</v>
      </c>
      <c r="AP146" s="121">
        <f>[5]MMS_TERT!AP840</f>
        <v>0</v>
      </c>
    </row>
    <row r="147" spans="1:42">
      <c r="A147" s="177" t="s">
        <v>431</v>
      </c>
      <c r="B147" s="178">
        <f>[3]MMS_TERT!B855</f>
        <v>38.999999999999993</v>
      </c>
      <c r="C147" s="121">
        <f>[3]MMS_TERT!C855</f>
        <v>38.999999999999993</v>
      </c>
      <c r="D147" s="121">
        <f>[3]MMS_TERT!D855</f>
        <v>39</v>
      </c>
      <c r="E147" s="121">
        <f>[3]MMS_TERT!E855</f>
        <v>39</v>
      </c>
      <c r="F147" s="121">
        <f>[3]MMS_TERT!F855</f>
        <v>39</v>
      </c>
      <c r="G147" s="121">
        <f>[3]MMS_TERT!G855</f>
        <v>39</v>
      </c>
      <c r="H147" s="121">
        <f>[3]MMS_TERT!H855</f>
        <v>39</v>
      </c>
      <c r="I147" s="121">
        <f>[3]MMS_TERT!I855</f>
        <v>38.999999999999993</v>
      </c>
      <c r="J147" s="121">
        <f>[3]MMS_TERT!J855</f>
        <v>38.999999999999993</v>
      </c>
      <c r="K147" s="121">
        <f>[3]MMS_TERT!K855</f>
        <v>39</v>
      </c>
      <c r="L147" s="121">
        <f>[3]MMS_TERT!L855</f>
        <v>39</v>
      </c>
      <c r="M147" s="121">
        <f>[3]MMS_TERT!M855</f>
        <v>39</v>
      </c>
      <c r="N147" s="121">
        <f>[3]MMS_TERT!N855</f>
        <v>39.000000000000007</v>
      </c>
      <c r="O147" s="121">
        <f>[3]MMS_TERT!O855</f>
        <v>39</v>
      </c>
      <c r="P147" s="121">
        <f>[3]MMS_TERT!P855</f>
        <v>39</v>
      </c>
      <c r="Q147" s="121">
        <f>[3]MMS_TERT!Q855</f>
        <v>39</v>
      </c>
      <c r="R147" s="121">
        <f>[3]MMS_TERT!R855</f>
        <v>39</v>
      </c>
      <c r="S147" s="121">
        <f>[3]MMS_TERT!S855</f>
        <v>39</v>
      </c>
      <c r="T147" s="121">
        <f>[3]MMS_TERT!T855</f>
        <v>39</v>
      </c>
      <c r="U147" s="121">
        <f>[3]MMS_TERT!U855</f>
        <v>39.000000000000007</v>
      </c>
      <c r="V147" s="121">
        <f>[3]MMS_TERT!V855</f>
        <v>39</v>
      </c>
      <c r="W147" s="121">
        <f>[3]MMS_TERT!W855</f>
        <v>38.999999999999993</v>
      </c>
      <c r="X147" s="121">
        <f>[3]MMS_TERT!X855</f>
        <v>38.999999999999993</v>
      </c>
      <c r="Y147" s="121">
        <f>[3]MMS_TERT!Y855</f>
        <v>39</v>
      </c>
      <c r="Z147" s="121">
        <f>[3]MMS_TERT!Z855</f>
        <v>39</v>
      </c>
      <c r="AA147" s="121">
        <f>[3]MMS_TERT!AA855</f>
        <v>39</v>
      </c>
      <c r="AB147" s="121">
        <f>[3]MMS_TERT!AB855</f>
        <v>39</v>
      </c>
      <c r="AC147" s="121">
        <f>[3]MMS_TERT!AC855</f>
        <v>39</v>
      </c>
      <c r="AD147" s="121">
        <f>[3]MMS_TERT!AD855</f>
        <v>39</v>
      </c>
      <c r="AE147" s="121">
        <f>[3]MMS_TERT!AE855</f>
        <v>39</v>
      </c>
      <c r="AF147" s="121">
        <f>[3]MMS_TERT!AF855</f>
        <v>39</v>
      </c>
      <c r="AG147" s="121">
        <f>[3]MMS_TERT!AG855</f>
        <v>39</v>
      </c>
      <c r="AH147" s="121">
        <f>[4]MMS_TERT!AH855</f>
        <v>39.000000000000007</v>
      </c>
      <c r="AI147" s="121">
        <f>[5]MMS_TERT!AI841</f>
        <v>39</v>
      </c>
      <c r="AJ147" s="121">
        <f>[6]MMS_TERT!AJ841</f>
        <v>38.999999999999993</v>
      </c>
      <c r="AK147" s="121">
        <f>[5]MMS_TERT!AK841</f>
        <v>39</v>
      </c>
      <c r="AL147" s="121">
        <f>[5]MMS_TERT!AL841</f>
        <v>39</v>
      </c>
      <c r="AM147" s="121">
        <f>[5]MMS_TERT!AM841</f>
        <v>39</v>
      </c>
      <c r="AN147" s="121">
        <f>[5]MMS_TERT!AN841</f>
        <v>39</v>
      </c>
      <c r="AO147" s="121">
        <f>[5]MMS_TERT!AO841</f>
        <v>39</v>
      </c>
      <c r="AP147" s="121">
        <f>[5]MMS_TERT!AP841</f>
        <v>39</v>
      </c>
    </row>
    <row r="148" spans="1:42">
      <c r="A148" s="177" t="s">
        <v>432</v>
      </c>
      <c r="B148" s="178">
        <f>[3]MMS_TERT!B856</f>
        <v>0</v>
      </c>
      <c r="C148" s="121">
        <f>[3]MMS_TERT!C856</f>
        <v>0</v>
      </c>
      <c r="D148" s="121">
        <f>[3]MMS_TERT!D856</f>
        <v>0</v>
      </c>
      <c r="E148" s="121">
        <f>[3]MMS_TERT!E856</f>
        <v>0</v>
      </c>
      <c r="F148" s="121">
        <f>[3]MMS_TERT!F856</f>
        <v>0</v>
      </c>
      <c r="G148" s="121">
        <f>[3]MMS_TERT!G856</f>
        <v>0</v>
      </c>
      <c r="H148" s="121">
        <f>[3]MMS_TERT!H856</f>
        <v>0</v>
      </c>
      <c r="I148" s="121">
        <f>[3]MMS_TERT!I856</f>
        <v>0</v>
      </c>
      <c r="J148" s="121">
        <f>[3]MMS_TERT!J856</f>
        <v>0</v>
      </c>
      <c r="K148" s="121">
        <f>[3]MMS_TERT!K856</f>
        <v>0</v>
      </c>
      <c r="L148" s="121">
        <f>[3]MMS_TERT!L856</f>
        <v>0</v>
      </c>
      <c r="M148" s="121">
        <f>[3]MMS_TERT!M856</f>
        <v>0</v>
      </c>
      <c r="N148" s="121">
        <f>[3]MMS_TERT!N856</f>
        <v>0</v>
      </c>
      <c r="O148" s="121">
        <f>[3]MMS_TERT!O856</f>
        <v>0</v>
      </c>
      <c r="P148" s="121">
        <f>[3]MMS_TERT!P856</f>
        <v>0</v>
      </c>
      <c r="Q148" s="121">
        <f>[3]MMS_TERT!Q856</f>
        <v>0</v>
      </c>
      <c r="R148" s="121">
        <f>[3]MMS_TERT!R856</f>
        <v>0</v>
      </c>
      <c r="S148" s="121">
        <f>[3]MMS_TERT!S856</f>
        <v>0</v>
      </c>
      <c r="T148" s="121">
        <f>[3]MMS_TERT!T856</f>
        <v>0</v>
      </c>
      <c r="U148" s="121">
        <f>[3]MMS_TERT!U856</f>
        <v>0</v>
      </c>
      <c r="V148" s="121">
        <f>[3]MMS_TERT!V856</f>
        <v>0</v>
      </c>
      <c r="W148" s="121">
        <f>[3]MMS_TERT!W856</f>
        <v>0</v>
      </c>
      <c r="X148" s="121">
        <f>[3]MMS_TERT!X856</f>
        <v>0</v>
      </c>
      <c r="Y148" s="121">
        <f>[3]MMS_TERT!Y856</f>
        <v>0</v>
      </c>
      <c r="Z148" s="121">
        <f>[3]MMS_TERT!Z856</f>
        <v>0</v>
      </c>
      <c r="AA148" s="121">
        <f>[3]MMS_TERT!AA856</f>
        <v>0</v>
      </c>
      <c r="AB148" s="121">
        <f>[3]MMS_TERT!AB856</f>
        <v>0</v>
      </c>
      <c r="AC148" s="121">
        <f>[3]MMS_TERT!AC856</f>
        <v>0</v>
      </c>
      <c r="AD148" s="121">
        <f>[3]MMS_TERT!AD856</f>
        <v>0</v>
      </c>
      <c r="AE148" s="121">
        <f>[3]MMS_TERT!AE856</f>
        <v>0</v>
      </c>
      <c r="AF148" s="121">
        <f>[3]MMS_TERT!AF856</f>
        <v>0</v>
      </c>
      <c r="AG148" s="121">
        <f>[3]MMS_TERT!AG856</f>
        <v>0</v>
      </c>
      <c r="AH148" s="121">
        <f>[4]MMS_TERT!AH856</f>
        <v>0</v>
      </c>
      <c r="AI148" s="121">
        <f>[5]MMS_TERT!AI842</f>
        <v>0</v>
      </c>
      <c r="AJ148" s="121">
        <f>[6]MMS_TERT!AJ842</f>
        <v>0</v>
      </c>
      <c r="AK148" s="121">
        <f>[5]MMS_TERT!AK842</f>
        <v>0</v>
      </c>
      <c r="AL148" s="121">
        <f>[5]MMS_TERT!AL842</f>
        <v>0</v>
      </c>
      <c r="AM148" s="121">
        <f>[5]MMS_TERT!AM842</f>
        <v>0</v>
      </c>
      <c r="AN148" s="121">
        <f>[5]MMS_TERT!AN842</f>
        <v>0</v>
      </c>
      <c r="AO148" s="121">
        <f>[5]MMS_TERT!AO842</f>
        <v>0</v>
      </c>
      <c r="AP148" s="121">
        <f>[5]MMS_TERT!AP842</f>
        <v>0</v>
      </c>
    </row>
    <row r="149" spans="1:42">
      <c r="A149" s="177" t="s">
        <v>433</v>
      </c>
      <c r="B149" s="178">
        <f>[3]MMS_TERT!B857</f>
        <v>0</v>
      </c>
      <c r="C149" s="121">
        <f>[3]MMS_TERT!C857</f>
        <v>0</v>
      </c>
      <c r="D149" s="121">
        <f>[3]MMS_TERT!D857</f>
        <v>0</v>
      </c>
      <c r="E149" s="121">
        <f>[3]MMS_TERT!E857</f>
        <v>0</v>
      </c>
      <c r="F149" s="121">
        <f>[3]MMS_TERT!F857</f>
        <v>0</v>
      </c>
      <c r="G149" s="121">
        <f>[3]MMS_TERT!G857</f>
        <v>0</v>
      </c>
      <c r="H149" s="121">
        <f>[3]MMS_TERT!H857</f>
        <v>0</v>
      </c>
      <c r="I149" s="121">
        <f>[3]MMS_TERT!I857</f>
        <v>0</v>
      </c>
      <c r="J149" s="121">
        <f>[3]MMS_TERT!J857</f>
        <v>0</v>
      </c>
      <c r="K149" s="121">
        <f>[3]MMS_TERT!K857</f>
        <v>0</v>
      </c>
      <c r="L149" s="121">
        <f>[3]MMS_TERT!L857</f>
        <v>0</v>
      </c>
      <c r="M149" s="121">
        <f>[3]MMS_TERT!M857</f>
        <v>0</v>
      </c>
      <c r="N149" s="121">
        <f>[3]MMS_TERT!N857</f>
        <v>0</v>
      </c>
      <c r="O149" s="121">
        <f>[3]MMS_TERT!O857</f>
        <v>0</v>
      </c>
      <c r="P149" s="121">
        <f>[3]MMS_TERT!P857</f>
        <v>0</v>
      </c>
      <c r="Q149" s="121">
        <f>[3]MMS_TERT!Q857</f>
        <v>0</v>
      </c>
      <c r="R149" s="121">
        <f>[3]MMS_TERT!R857</f>
        <v>0</v>
      </c>
      <c r="S149" s="121">
        <f>[3]MMS_TERT!S857</f>
        <v>0</v>
      </c>
      <c r="T149" s="121">
        <f>[3]MMS_TERT!T857</f>
        <v>0</v>
      </c>
      <c r="U149" s="121">
        <f>[3]MMS_TERT!U857</f>
        <v>0</v>
      </c>
      <c r="V149" s="121">
        <f>[3]MMS_TERT!V857</f>
        <v>0</v>
      </c>
      <c r="W149" s="121">
        <f>[3]MMS_TERT!W857</f>
        <v>0</v>
      </c>
      <c r="X149" s="121">
        <f>[3]MMS_TERT!X857</f>
        <v>0</v>
      </c>
      <c r="Y149" s="121">
        <f>[3]MMS_TERT!Y857</f>
        <v>0</v>
      </c>
      <c r="Z149" s="121">
        <f>[3]MMS_TERT!Z857</f>
        <v>0</v>
      </c>
      <c r="AA149" s="121">
        <f>[3]MMS_TERT!AA857</f>
        <v>0</v>
      </c>
      <c r="AB149" s="121">
        <f>[3]MMS_TERT!AB857</f>
        <v>0</v>
      </c>
      <c r="AC149" s="121">
        <f>[3]MMS_TERT!AC857</f>
        <v>0</v>
      </c>
      <c r="AD149" s="121">
        <f>[3]MMS_TERT!AD857</f>
        <v>0</v>
      </c>
      <c r="AE149" s="121">
        <f>[3]MMS_TERT!AE857</f>
        <v>0</v>
      </c>
      <c r="AF149" s="121">
        <f>[3]MMS_TERT!AF857</f>
        <v>0</v>
      </c>
      <c r="AG149" s="121">
        <f>[3]MMS_TERT!AG857</f>
        <v>0</v>
      </c>
      <c r="AH149" s="121">
        <f>[4]MMS_TERT!AH857</f>
        <v>0</v>
      </c>
      <c r="AI149" s="121">
        <f>[5]MMS_TERT!AI843</f>
        <v>0</v>
      </c>
      <c r="AJ149" s="121">
        <f>[6]MMS_TERT!AJ843</f>
        <v>0</v>
      </c>
      <c r="AK149" s="121">
        <f>[5]MMS_TERT!AK843</f>
        <v>0</v>
      </c>
      <c r="AL149" s="121">
        <f>[5]MMS_TERT!AL843</f>
        <v>0</v>
      </c>
      <c r="AM149" s="121">
        <f>[5]MMS_TERT!AM843</f>
        <v>0</v>
      </c>
      <c r="AN149" s="121">
        <f>[5]MMS_TERT!AN843</f>
        <v>0</v>
      </c>
      <c r="AO149" s="121">
        <f>[5]MMS_TERT!AO843</f>
        <v>0</v>
      </c>
      <c r="AP149" s="121">
        <f>[5]MMS_TERT!AP843</f>
        <v>0</v>
      </c>
    </row>
    <row r="150" spans="1:42">
      <c r="A150" s="177" t="s">
        <v>434</v>
      </c>
      <c r="B150" s="178">
        <f>[3]MMS_TERT!B858</f>
        <v>0</v>
      </c>
      <c r="C150" s="121">
        <f>[3]MMS_TERT!C858</f>
        <v>0</v>
      </c>
      <c r="D150" s="121">
        <f>[3]MMS_TERT!D858</f>
        <v>0</v>
      </c>
      <c r="E150" s="121">
        <f>[3]MMS_TERT!E858</f>
        <v>0</v>
      </c>
      <c r="F150" s="121">
        <f>[3]MMS_TERT!F858</f>
        <v>0</v>
      </c>
      <c r="G150" s="121">
        <f>[3]MMS_TERT!G858</f>
        <v>0</v>
      </c>
      <c r="H150" s="121">
        <f>[3]MMS_TERT!H858</f>
        <v>0</v>
      </c>
      <c r="I150" s="121">
        <f>[3]MMS_TERT!I858</f>
        <v>0</v>
      </c>
      <c r="J150" s="121">
        <f>[3]MMS_TERT!J858</f>
        <v>0</v>
      </c>
      <c r="K150" s="121">
        <f>[3]MMS_TERT!K858</f>
        <v>0</v>
      </c>
      <c r="L150" s="121">
        <f>[3]MMS_TERT!L858</f>
        <v>0</v>
      </c>
      <c r="M150" s="121">
        <f>[3]MMS_TERT!M858</f>
        <v>0</v>
      </c>
      <c r="N150" s="121">
        <f>[3]MMS_TERT!N858</f>
        <v>0</v>
      </c>
      <c r="O150" s="121">
        <f>[3]MMS_TERT!O858</f>
        <v>0</v>
      </c>
      <c r="P150" s="121">
        <f>[3]MMS_TERT!P858</f>
        <v>0</v>
      </c>
      <c r="Q150" s="121">
        <f>[3]MMS_TERT!Q858</f>
        <v>0</v>
      </c>
      <c r="R150" s="121">
        <f>[3]MMS_TERT!R858</f>
        <v>0</v>
      </c>
      <c r="S150" s="121">
        <f>[3]MMS_TERT!S858</f>
        <v>0</v>
      </c>
      <c r="T150" s="121">
        <f>[3]MMS_TERT!T858</f>
        <v>0</v>
      </c>
      <c r="U150" s="121">
        <f>[3]MMS_TERT!U858</f>
        <v>0</v>
      </c>
      <c r="V150" s="121">
        <f>[3]MMS_TERT!V858</f>
        <v>0</v>
      </c>
      <c r="W150" s="121">
        <f>[3]MMS_TERT!W858</f>
        <v>0</v>
      </c>
      <c r="X150" s="121">
        <f>[3]MMS_TERT!X858</f>
        <v>0</v>
      </c>
      <c r="Y150" s="121">
        <f>[3]MMS_TERT!Y858</f>
        <v>0</v>
      </c>
      <c r="Z150" s="121">
        <f>[3]MMS_TERT!Z858</f>
        <v>0</v>
      </c>
      <c r="AA150" s="121">
        <f>[3]MMS_TERT!AA858</f>
        <v>0</v>
      </c>
      <c r="AB150" s="121">
        <f>[3]MMS_TERT!AB858</f>
        <v>0</v>
      </c>
      <c r="AC150" s="121">
        <f>[3]MMS_TERT!AC858</f>
        <v>0</v>
      </c>
      <c r="AD150" s="121">
        <f>[3]MMS_TERT!AD858</f>
        <v>0</v>
      </c>
      <c r="AE150" s="121">
        <f>[3]MMS_TERT!AE858</f>
        <v>0</v>
      </c>
      <c r="AF150" s="121">
        <f>[3]MMS_TERT!AF858</f>
        <v>0</v>
      </c>
      <c r="AG150" s="121">
        <f>[3]MMS_TERT!AG858</f>
        <v>0</v>
      </c>
      <c r="AH150" s="121">
        <f>[4]MMS_TERT!AH858</f>
        <v>0</v>
      </c>
      <c r="AI150" s="121">
        <f>[5]MMS_TERT!AI844</f>
        <v>0</v>
      </c>
      <c r="AJ150" s="121">
        <f>[6]MMS_TERT!AJ844</f>
        <v>0</v>
      </c>
      <c r="AK150" s="121">
        <f>[5]MMS_TERT!AK844</f>
        <v>0</v>
      </c>
      <c r="AL150" s="121">
        <f>[5]MMS_TERT!AL844</f>
        <v>0</v>
      </c>
      <c r="AM150" s="121">
        <f>[5]MMS_TERT!AM844</f>
        <v>0</v>
      </c>
      <c r="AN150" s="121">
        <f>[5]MMS_TERT!AN844</f>
        <v>0</v>
      </c>
      <c r="AO150" s="121">
        <f>[5]MMS_TERT!AO844</f>
        <v>0</v>
      </c>
      <c r="AP150" s="121">
        <f>[5]MMS_TERT!AP844</f>
        <v>0</v>
      </c>
    </row>
    <row r="151" spans="1:42">
      <c r="A151" s="177" t="s">
        <v>435</v>
      </c>
      <c r="B151" s="178">
        <f>[3]MMS_TERT!B859</f>
        <v>0</v>
      </c>
      <c r="C151" s="121">
        <f>[3]MMS_TERT!C859</f>
        <v>0</v>
      </c>
      <c r="D151" s="121">
        <f>[3]MMS_TERT!D859</f>
        <v>0</v>
      </c>
      <c r="E151" s="121">
        <f>[3]MMS_TERT!E859</f>
        <v>0</v>
      </c>
      <c r="F151" s="121">
        <f>[3]MMS_TERT!F859</f>
        <v>0</v>
      </c>
      <c r="G151" s="121">
        <f>[3]MMS_TERT!G859</f>
        <v>0</v>
      </c>
      <c r="H151" s="121">
        <f>[3]MMS_TERT!H859</f>
        <v>0</v>
      </c>
      <c r="I151" s="121">
        <f>[3]MMS_TERT!I859</f>
        <v>0</v>
      </c>
      <c r="J151" s="121">
        <f>[3]MMS_TERT!J859</f>
        <v>0</v>
      </c>
      <c r="K151" s="121">
        <f>[3]MMS_TERT!K859</f>
        <v>0</v>
      </c>
      <c r="L151" s="121">
        <f>[3]MMS_TERT!L859</f>
        <v>0</v>
      </c>
      <c r="M151" s="121">
        <f>[3]MMS_TERT!M859</f>
        <v>0</v>
      </c>
      <c r="N151" s="121">
        <f>[3]MMS_TERT!N859</f>
        <v>0</v>
      </c>
      <c r="O151" s="121">
        <f>[3]MMS_TERT!O859</f>
        <v>0</v>
      </c>
      <c r="P151" s="121">
        <f>[3]MMS_TERT!P859</f>
        <v>0</v>
      </c>
      <c r="Q151" s="121">
        <f>[3]MMS_TERT!Q859</f>
        <v>0</v>
      </c>
      <c r="R151" s="121">
        <f>[3]MMS_TERT!R859</f>
        <v>0</v>
      </c>
      <c r="S151" s="121">
        <f>[3]MMS_TERT!S859</f>
        <v>0</v>
      </c>
      <c r="T151" s="121">
        <f>[3]MMS_TERT!T859</f>
        <v>0</v>
      </c>
      <c r="U151" s="121">
        <f>[3]MMS_TERT!U859</f>
        <v>0</v>
      </c>
      <c r="V151" s="121">
        <f>[3]MMS_TERT!V859</f>
        <v>0</v>
      </c>
      <c r="W151" s="121">
        <f>[3]MMS_TERT!W859</f>
        <v>0</v>
      </c>
      <c r="X151" s="121">
        <f>[3]MMS_TERT!X859</f>
        <v>0</v>
      </c>
      <c r="Y151" s="121">
        <f>[3]MMS_TERT!Y859</f>
        <v>0</v>
      </c>
      <c r="Z151" s="121">
        <f>[3]MMS_TERT!Z859</f>
        <v>0</v>
      </c>
      <c r="AA151" s="121">
        <f>[3]MMS_TERT!AA859</f>
        <v>0</v>
      </c>
      <c r="AB151" s="121">
        <f>[3]MMS_TERT!AB859</f>
        <v>0</v>
      </c>
      <c r="AC151" s="121">
        <f>[3]MMS_TERT!AC859</f>
        <v>0</v>
      </c>
      <c r="AD151" s="121">
        <f>[3]MMS_TERT!AD859</f>
        <v>0</v>
      </c>
      <c r="AE151" s="121">
        <f>[3]MMS_TERT!AE859</f>
        <v>0</v>
      </c>
      <c r="AF151" s="121">
        <f>[3]MMS_TERT!AF859</f>
        <v>0</v>
      </c>
      <c r="AG151" s="121">
        <f>[3]MMS_TERT!AG859</f>
        <v>0</v>
      </c>
      <c r="AH151" s="121">
        <f>[4]MMS_TERT!AH859</f>
        <v>0</v>
      </c>
      <c r="AI151" s="121">
        <f>[5]MMS_TERT!AI845</f>
        <v>0</v>
      </c>
      <c r="AJ151" s="121">
        <f>[6]MMS_TERT!AJ845</f>
        <v>0</v>
      </c>
      <c r="AK151" s="121">
        <f>[5]MMS_TERT!AK845</f>
        <v>0</v>
      </c>
      <c r="AL151" s="121">
        <f>[5]MMS_TERT!AL845</f>
        <v>0</v>
      </c>
      <c r="AM151" s="121">
        <f>[5]MMS_TERT!AM845</f>
        <v>0</v>
      </c>
      <c r="AN151" s="121">
        <f>[5]MMS_TERT!AN845</f>
        <v>0</v>
      </c>
      <c r="AO151" s="121">
        <f>[5]MMS_TERT!AO845</f>
        <v>0</v>
      </c>
      <c r="AP151" s="121">
        <f>[5]MMS_TERT!AP845</f>
        <v>0</v>
      </c>
    </row>
    <row r="152" spans="1:42">
      <c r="A152" s="177" t="s">
        <v>436</v>
      </c>
      <c r="B152" s="178">
        <f>[3]MMS_TERT!B860</f>
        <v>0</v>
      </c>
      <c r="C152" s="121">
        <f>[3]MMS_TERT!C860</f>
        <v>0</v>
      </c>
      <c r="D152" s="121">
        <f>[3]MMS_TERT!D860</f>
        <v>0</v>
      </c>
      <c r="E152" s="121">
        <f>[3]MMS_TERT!E860</f>
        <v>0</v>
      </c>
      <c r="F152" s="121">
        <f>[3]MMS_TERT!F860</f>
        <v>0</v>
      </c>
      <c r="G152" s="121">
        <f>[3]MMS_TERT!G860</f>
        <v>0</v>
      </c>
      <c r="H152" s="121">
        <f>[3]MMS_TERT!H860</f>
        <v>0</v>
      </c>
      <c r="I152" s="121">
        <f>[3]MMS_TERT!I860</f>
        <v>0</v>
      </c>
      <c r="J152" s="121">
        <f>[3]MMS_TERT!J860</f>
        <v>0</v>
      </c>
      <c r="K152" s="121">
        <f>[3]MMS_TERT!K860</f>
        <v>0</v>
      </c>
      <c r="L152" s="121">
        <f>[3]MMS_TERT!L860</f>
        <v>0</v>
      </c>
      <c r="M152" s="121">
        <f>[3]MMS_TERT!M860</f>
        <v>0</v>
      </c>
      <c r="N152" s="121">
        <f>[3]MMS_TERT!N860</f>
        <v>0</v>
      </c>
      <c r="O152" s="121">
        <f>[3]MMS_TERT!O860</f>
        <v>0</v>
      </c>
      <c r="P152" s="121">
        <f>[3]MMS_TERT!P860</f>
        <v>0</v>
      </c>
      <c r="Q152" s="121">
        <f>[3]MMS_TERT!Q860</f>
        <v>0</v>
      </c>
      <c r="R152" s="121">
        <f>[3]MMS_TERT!R860</f>
        <v>0</v>
      </c>
      <c r="S152" s="121">
        <f>[3]MMS_TERT!S860</f>
        <v>0</v>
      </c>
      <c r="T152" s="121">
        <f>[3]MMS_TERT!T860</f>
        <v>0</v>
      </c>
      <c r="U152" s="121">
        <f>[3]MMS_TERT!U860</f>
        <v>0</v>
      </c>
      <c r="V152" s="121">
        <f>[3]MMS_TERT!V860</f>
        <v>0</v>
      </c>
      <c r="W152" s="121">
        <f>[3]MMS_TERT!W860</f>
        <v>0</v>
      </c>
      <c r="X152" s="121">
        <f>[3]MMS_TERT!X860</f>
        <v>0</v>
      </c>
      <c r="Y152" s="121">
        <f>[3]MMS_TERT!Y860</f>
        <v>0</v>
      </c>
      <c r="Z152" s="121">
        <f>[3]MMS_TERT!Z860</f>
        <v>0</v>
      </c>
      <c r="AA152" s="121">
        <f>[3]MMS_TERT!AA860</f>
        <v>0</v>
      </c>
      <c r="AB152" s="121">
        <f>[3]MMS_TERT!AB860</f>
        <v>0</v>
      </c>
      <c r="AC152" s="121">
        <f>[3]MMS_TERT!AC860</f>
        <v>0</v>
      </c>
      <c r="AD152" s="121">
        <f>[3]MMS_TERT!AD860</f>
        <v>0</v>
      </c>
      <c r="AE152" s="121">
        <f>[3]MMS_TERT!AE860</f>
        <v>0</v>
      </c>
      <c r="AF152" s="121">
        <f>[3]MMS_TERT!AF860</f>
        <v>0</v>
      </c>
      <c r="AG152" s="121">
        <f>[3]MMS_TERT!AG860</f>
        <v>0</v>
      </c>
      <c r="AH152" s="121">
        <f>[4]MMS_TERT!AH860</f>
        <v>0</v>
      </c>
      <c r="AI152" s="121">
        <f>[5]MMS_TERT!AI846</f>
        <v>0</v>
      </c>
      <c r="AJ152" s="121">
        <f>[6]MMS_TERT!AJ846</f>
        <v>0</v>
      </c>
      <c r="AK152" s="121">
        <f>[5]MMS_TERT!AK846</f>
        <v>0</v>
      </c>
      <c r="AL152" s="121">
        <f>[5]MMS_TERT!AL846</f>
        <v>0</v>
      </c>
      <c r="AM152" s="121">
        <f>[5]MMS_TERT!AM846</f>
        <v>0</v>
      </c>
      <c r="AN152" s="121">
        <f>[5]MMS_TERT!AN846</f>
        <v>0</v>
      </c>
      <c r="AO152" s="121">
        <f>[5]MMS_TERT!AO846</f>
        <v>0</v>
      </c>
      <c r="AP152" s="121">
        <f>[5]MMS_TERT!AP846</f>
        <v>0</v>
      </c>
    </row>
    <row r="153" spans="1:42" ht="15.75" thickBot="1">
      <c r="A153" s="179" t="s">
        <v>437</v>
      </c>
      <c r="B153" s="180">
        <f>[3]MMS_TERT!B861</f>
        <v>0</v>
      </c>
      <c r="C153" s="117">
        <f>[3]MMS_TERT!C861</f>
        <v>0</v>
      </c>
      <c r="D153" s="117">
        <f>[3]MMS_TERT!D861</f>
        <v>0</v>
      </c>
      <c r="E153" s="117">
        <f>[3]MMS_TERT!E861</f>
        <v>0</v>
      </c>
      <c r="F153" s="117">
        <f>[3]MMS_TERT!F861</f>
        <v>0</v>
      </c>
      <c r="G153" s="117">
        <f>[3]MMS_TERT!G861</f>
        <v>0</v>
      </c>
      <c r="H153" s="117">
        <f>[3]MMS_TERT!H861</f>
        <v>0</v>
      </c>
      <c r="I153" s="117">
        <f>[3]MMS_TERT!I861</f>
        <v>0</v>
      </c>
      <c r="J153" s="117">
        <f>[3]MMS_TERT!J861</f>
        <v>0</v>
      </c>
      <c r="K153" s="117">
        <f>[3]MMS_TERT!K861</f>
        <v>0</v>
      </c>
      <c r="L153" s="117">
        <f>[3]MMS_TERT!L861</f>
        <v>0</v>
      </c>
      <c r="M153" s="117">
        <f>[3]MMS_TERT!M861</f>
        <v>0</v>
      </c>
      <c r="N153" s="117">
        <f>[3]MMS_TERT!N861</f>
        <v>0</v>
      </c>
      <c r="O153" s="117">
        <f>[3]MMS_TERT!O861</f>
        <v>0</v>
      </c>
      <c r="P153" s="117">
        <f>[3]MMS_TERT!P861</f>
        <v>0</v>
      </c>
      <c r="Q153" s="117">
        <f>[3]MMS_TERT!Q861</f>
        <v>0</v>
      </c>
      <c r="R153" s="117">
        <f>[3]MMS_TERT!R861</f>
        <v>0</v>
      </c>
      <c r="S153" s="117">
        <f>[3]MMS_TERT!S861</f>
        <v>0</v>
      </c>
      <c r="T153" s="117">
        <f>[3]MMS_TERT!T861</f>
        <v>0</v>
      </c>
      <c r="U153" s="117">
        <f>[3]MMS_TERT!U861</f>
        <v>0</v>
      </c>
      <c r="V153" s="117">
        <f>[3]MMS_TERT!V861</f>
        <v>0</v>
      </c>
      <c r="W153" s="117">
        <f>[3]MMS_TERT!W861</f>
        <v>0</v>
      </c>
      <c r="X153" s="117">
        <f>[3]MMS_TERT!X861</f>
        <v>0</v>
      </c>
      <c r="Y153" s="117">
        <f>[3]MMS_TERT!Y861</f>
        <v>0</v>
      </c>
      <c r="Z153" s="117">
        <f>[3]MMS_TERT!Z861</f>
        <v>0</v>
      </c>
      <c r="AA153" s="117">
        <f>[3]MMS_TERT!AA861</f>
        <v>0</v>
      </c>
      <c r="AB153" s="117">
        <f>[3]MMS_TERT!AB861</f>
        <v>0</v>
      </c>
      <c r="AC153" s="117">
        <f>[3]MMS_TERT!AC861</f>
        <v>0</v>
      </c>
      <c r="AD153" s="117">
        <f>[3]MMS_TERT!AD861</f>
        <v>0</v>
      </c>
      <c r="AE153" s="117">
        <f>[3]MMS_TERT!AE861</f>
        <v>0</v>
      </c>
      <c r="AF153" s="117">
        <f>[3]MMS_TERT!AF861</f>
        <v>0</v>
      </c>
      <c r="AG153" s="117">
        <f>[3]MMS_TERT!AG861</f>
        <v>0</v>
      </c>
      <c r="AH153" s="117">
        <f>[4]MMS_TERT!AH861</f>
        <v>0</v>
      </c>
      <c r="AI153" s="117">
        <f>[5]MMS_TERT!AI847</f>
        <v>0</v>
      </c>
      <c r="AJ153" s="117">
        <f>[6]MMS_TERT!AJ847</f>
        <v>0</v>
      </c>
      <c r="AK153" s="117">
        <f>[5]MMS_TERT!AK847</f>
        <v>0</v>
      </c>
      <c r="AL153" s="117">
        <f>[5]MMS_TERT!AL847</f>
        <v>0</v>
      </c>
      <c r="AM153" s="117">
        <f>[5]MMS_TERT!AM847</f>
        <v>0</v>
      </c>
      <c r="AN153" s="117">
        <f>[5]MMS_TERT!AN847</f>
        <v>0</v>
      </c>
      <c r="AO153" s="117">
        <f>[5]MMS_TERT!AO847</f>
        <v>0</v>
      </c>
      <c r="AP153" s="117">
        <f>[5]MMS_TERT!AP847</f>
        <v>0</v>
      </c>
    </row>
    <row r="154" spans="1:42" ht="15.75" thickTop="1">
      <c r="A154" s="166" t="s">
        <v>438</v>
      </c>
      <c r="B154" s="167">
        <f>SUM(B144:B153)</f>
        <v>100</v>
      </c>
      <c r="C154" s="167">
        <f t="shared" ref="C154:AH154" si="20">SUM(C144:C153)</f>
        <v>100</v>
      </c>
      <c r="D154" s="167">
        <f t="shared" si="20"/>
        <v>100</v>
      </c>
      <c r="E154" s="167">
        <f t="shared" si="20"/>
        <v>100</v>
      </c>
      <c r="F154" s="167">
        <f t="shared" si="20"/>
        <v>100</v>
      </c>
      <c r="G154" s="167">
        <f t="shared" si="20"/>
        <v>100</v>
      </c>
      <c r="H154" s="167">
        <f t="shared" si="20"/>
        <v>100</v>
      </c>
      <c r="I154" s="167">
        <f t="shared" si="20"/>
        <v>100</v>
      </c>
      <c r="J154" s="167">
        <f t="shared" si="20"/>
        <v>100</v>
      </c>
      <c r="K154" s="167">
        <f t="shared" si="20"/>
        <v>100</v>
      </c>
      <c r="L154" s="167">
        <f t="shared" si="20"/>
        <v>100</v>
      </c>
      <c r="M154" s="167">
        <f t="shared" si="20"/>
        <v>100</v>
      </c>
      <c r="N154" s="167">
        <f t="shared" si="20"/>
        <v>100</v>
      </c>
      <c r="O154" s="167">
        <f t="shared" si="20"/>
        <v>100</v>
      </c>
      <c r="P154" s="167">
        <f t="shared" si="20"/>
        <v>100</v>
      </c>
      <c r="Q154" s="167">
        <f t="shared" si="20"/>
        <v>100</v>
      </c>
      <c r="R154" s="167">
        <f t="shared" si="20"/>
        <v>100</v>
      </c>
      <c r="S154" s="167">
        <f t="shared" si="20"/>
        <v>100</v>
      </c>
      <c r="T154" s="167">
        <f t="shared" si="20"/>
        <v>100</v>
      </c>
      <c r="U154" s="167">
        <f t="shared" si="20"/>
        <v>100</v>
      </c>
      <c r="V154" s="167">
        <f t="shared" si="20"/>
        <v>100</v>
      </c>
      <c r="W154" s="167">
        <f t="shared" si="20"/>
        <v>100</v>
      </c>
      <c r="X154" s="167">
        <f t="shared" si="20"/>
        <v>100</v>
      </c>
      <c r="Y154" s="167">
        <f t="shared" si="20"/>
        <v>100</v>
      </c>
      <c r="Z154" s="167">
        <f t="shared" si="20"/>
        <v>100</v>
      </c>
      <c r="AA154" s="167">
        <f t="shared" si="20"/>
        <v>100</v>
      </c>
      <c r="AB154" s="167">
        <f t="shared" si="20"/>
        <v>100</v>
      </c>
      <c r="AC154" s="167">
        <f t="shared" si="20"/>
        <v>100</v>
      </c>
      <c r="AD154" s="167">
        <f t="shared" si="20"/>
        <v>100</v>
      </c>
      <c r="AE154" s="167">
        <f t="shared" si="20"/>
        <v>100</v>
      </c>
      <c r="AF154" s="167">
        <f t="shared" si="20"/>
        <v>100</v>
      </c>
      <c r="AG154" s="167">
        <f t="shared" si="20"/>
        <v>100</v>
      </c>
      <c r="AH154" s="167">
        <f t="shared" si="20"/>
        <v>100</v>
      </c>
      <c r="AI154" s="167">
        <f>SUM(AI144:AI153)</f>
        <v>100</v>
      </c>
      <c r="AJ154" s="167">
        <f>SUM(AJ144:AJ153)</f>
        <v>100</v>
      </c>
      <c r="AK154" s="167">
        <f t="shared" ref="AK154:AP154" si="21">SUM(AK144:AK153)</f>
        <v>100</v>
      </c>
      <c r="AL154" s="167">
        <f t="shared" si="21"/>
        <v>100</v>
      </c>
      <c r="AM154" s="167">
        <f t="shared" si="21"/>
        <v>100</v>
      </c>
      <c r="AN154" s="167">
        <f t="shared" si="21"/>
        <v>100</v>
      </c>
      <c r="AO154" s="167">
        <f t="shared" si="21"/>
        <v>100</v>
      </c>
      <c r="AP154" s="167">
        <f t="shared" si="21"/>
        <v>100</v>
      </c>
    </row>
    <row r="155" spans="1:42" s="172" customFormat="1" ht="15.75" thickBot="1">
      <c r="A155" s="170"/>
      <c r="B155" s="171"/>
      <c r="C155" s="171"/>
      <c r="D155" s="171"/>
      <c r="E155" s="171"/>
      <c r="F155" s="171"/>
      <c r="G155" s="171"/>
      <c r="H155" s="171"/>
      <c r="I155" s="171"/>
      <c r="J155" s="171"/>
      <c r="K155" s="171"/>
      <c r="L155" s="171"/>
      <c r="M155" s="171"/>
      <c r="N155" s="171"/>
      <c r="O155" s="171"/>
      <c r="P155" s="171"/>
      <c r="Q155" s="171"/>
      <c r="R155" s="171"/>
      <c r="S155" s="171"/>
      <c r="T155" s="171"/>
      <c r="U155" s="171"/>
      <c r="V155" s="171"/>
      <c r="W155" s="171"/>
      <c r="X155" s="171"/>
      <c r="Y155" s="171"/>
      <c r="Z155" s="171"/>
      <c r="AA155" s="171"/>
      <c r="AB155" s="171"/>
      <c r="AC155" s="171"/>
      <c r="AD155" s="171"/>
      <c r="AE155" s="171"/>
      <c r="AF155" s="171"/>
      <c r="AH155" s="171"/>
      <c r="AI155" s="171"/>
      <c r="AJ155"/>
      <c r="AK155"/>
      <c r="AL155"/>
      <c r="AM155"/>
      <c r="AN155"/>
      <c r="AO155"/>
      <c r="AP155"/>
    </row>
    <row r="156" spans="1:42" ht="15.75" thickTop="1">
      <c r="A156" s="109" t="s">
        <v>3</v>
      </c>
      <c r="B156" s="110">
        <v>1990</v>
      </c>
      <c r="C156" s="110">
        <v>1991</v>
      </c>
      <c r="D156" s="110">
        <v>1992</v>
      </c>
      <c r="E156" s="110">
        <v>1993</v>
      </c>
      <c r="F156" s="110">
        <v>1994</v>
      </c>
      <c r="G156" s="110">
        <v>1995</v>
      </c>
      <c r="H156" s="110">
        <v>1996</v>
      </c>
      <c r="I156" s="110">
        <v>1997</v>
      </c>
      <c r="J156" s="110">
        <v>1998</v>
      </c>
      <c r="K156" s="110">
        <v>1999</v>
      </c>
      <c r="L156" s="110">
        <v>2000</v>
      </c>
      <c r="M156" s="110">
        <v>2001</v>
      </c>
      <c r="N156" s="110">
        <v>2002</v>
      </c>
      <c r="O156" s="110">
        <v>2003</v>
      </c>
      <c r="P156" s="110">
        <v>2004</v>
      </c>
      <c r="Q156" s="110">
        <v>2005</v>
      </c>
      <c r="R156" s="110">
        <v>2006</v>
      </c>
      <c r="S156" s="110">
        <v>2007</v>
      </c>
      <c r="T156" s="110">
        <v>2008</v>
      </c>
      <c r="U156" s="110">
        <v>2009</v>
      </c>
      <c r="V156" s="110">
        <v>2010</v>
      </c>
      <c r="W156" s="110">
        <v>2011</v>
      </c>
      <c r="X156" s="110">
        <v>2012</v>
      </c>
      <c r="Y156" s="110">
        <v>2013</v>
      </c>
      <c r="Z156" s="110">
        <v>2014</v>
      </c>
      <c r="AA156" s="110">
        <v>2015</v>
      </c>
      <c r="AB156" s="110">
        <v>2016</v>
      </c>
      <c r="AC156" s="110">
        <v>2017</v>
      </c>
      <c r="AD156" s="110">
        <v>2018</v>
      </c>
      <c r="AE156" s="110">
        <v>2019</v>
      </c>
      <c r="AF156" s="110">
        <v>2020</v>
      </c>
      <c r="AG156" s="110">
        <v>2021</v>
      </c>
      <c r="AH156" s="110">
        <v>2022</v>
      </c>
      <c r="AI156" s="110">
        <v>2023</v>
      </c>
      <c r="AJ156" s="110">
        <v>2024</v>
      </c>
      <c r="AK156" s="110">
        <v>2025</v>
      </c>
      <c r="AL156" s="168">
        <v>2030</v>
      </c>
      <c r="AM156" s="110">
        <v>2035</v>
      </c>
      <c r="AN156" s="168">
        <v>2040</v>
      </c>
      <c r="AO156" s="110">
        <v>2045</v>
      </c>
      <c r="AP156" s="168">
        <v>2050</v>
      </c>
    </row>
    <row r="157" spans="1:42">
      <c r="A157" s="111" t="s">
        <v>326</v>
      </c>
      <c r="B157" s="173" t="s">
        <v>4</v>
      </c>
      <c r="C157" s="173" t="s">
        <v>4</v>
      </c>
      <c r="D157" s="173" t="s">
        <v>4</v>
      </c>
      <c r="E157" s="173" t="s">
        <v>4</v>
      </c>
      <c r="F157" s="173" t="s">
        <v>4</v>
      </c>
      <c r="G157" s="173" t="s">
        <v>4</v>
      </c>
      <c r="H157" s="173" t="s">
        <v>4</v>
      </c>
      <c r="I157" s="173" t="s">
        <v>4</v>
      </c>
      <c r="J157" s="173" t="s">
        <v>4</v>
      </c>
      <c r="K157" s="173" t="s">
        <v>4</v>
      </c>
      <c r="L157" s="173" t="s">
        <v>4</v>
      </c>
      <c r="M157" s="173" t="s">
        <v>4</v>
      </c>
      <c r="N157" s="173" t="s">
        <v>4</v>
      </c>
      <c r="O157" s="173" t="s">
        <v>4</v>
      </c>
      <c r="P157" s="173" t="s">
        <v>4</v>
      </c>
      <c r="Q157" s="173" t="s">
        <v>4</v>
      </c>
      <c r="R157" s="173" t="s">
        <v>4</v>
      </c>
      <c r="S157" s="173" t="s">
        <v>4</v>
      </c>
      <c r="T157" s="173" t="s">
        <v>4</v>
      </c>
      <c r="U157" s="173" t="s">
        <v>4</v>
      </c>
      <c r="V157" s="173" t="s">
        <v>4</v>
      </c>
      <c r="W157" s="173" t="s">
        <v>4</v>
      </c>
      <c r="X157" s="173" t="s">
        <v>4</v>
      </c>
      <c r="Y157" s="173" t="s">
        <v>4</v>
      </c>
      <c r="Z157" s="173" t="s">
        <v>4</v>
      </c>
      <c r="AA157" s="173" t="s">
        <v>4</v>
      </c>
      <c r="AB157" s="173" t="s">
        <v>4</v>
      </c>
      <c r="AC157" s="173" t="s">
        <v>4</v>
      </c>
      <c r="AD157" s="173" t="s">
        <v>4</v>
      </c>
      <c r="AE157" s="173" t="s">
        <v>4</v>
      </c>
      <c r="AF157" s="173" t="s">
        <v>4</v>
      </c>
      <c r="AG157" s="173" t="s">
        <v>4</v>
      </c>
      <c r="AH157" s="173" t="s">
        <v>4</v>
      </c>
      <c r="AI157" s="173" t="s">
        <v>4</v>
      </c>
      <c r="AJ157" s="173" t="s">
        <v>4</v>
      </c>
      <c r="AK157" s="113" t="s">
        <v>4</v>
      </c>
      <c r="AL157" s="113" t="s">
        <v>4</v>
      </c>
      <c r="AM157" s="113" t="s">
        <v>4</v>
      </c>
      <c r="AN157" s="113" t="s">
        <v>4</v>
      </c>
      <c r="AO157" s="113" t="s">
        <v>4</v>
      </c>
      <c r="AP157" s="113" t="s">
        <v>4</v>
      </c>
    </row>
    <row r="158" spans="1:42">
      <c r="A158" s="177" t="s">
        <v>428</v>
      </c>
      <c r="B158" s="178">
        <f>[3]MMS_TERT!B888</f>
        <v>0</v>
      </c>
      <c r="C158" s="121">
        <f>[3]MMS_TERT!C888</f>
        <v>0</v>
      </c>
      <c r="D158" s="121">
        <f>[3]MMS_TERT!D888</f>
        <v>0</v>
      </c>
      <c r="E158" s="121">
        <f>[3]MMS_TERT!E888</f>
        <v>0</v>
      </c>
      <c r="F158" s="121">
        <f>[3]MMS_TERT!F888</f>
        <v>0</v>
      </c>
      <c r="G158" s="121">
        <f>[3]MMS_TERT!G888</f>
        <v>0</v>
      </c>
      <c r="H158" s="121">
        <f>[3]MMS_TERT!H888</f>
        <v>0</v>
      </c>
      <c r="I158" s="121">
        <f>[3]MMS_TERT!I888</f>
        <v>0</v>
      </c>
      <c r="J158" s="121">
        <f>[3]MMS_TERT!J888</f>
        <v>0</v>
      </c>
      <c r="K158" s="121">
        <f>[3]MMS_TERT!K888</f>
        <v>0</v>
      </c>
      <c r="L158" s="121">
        <f>[3]MMS_TERT!L888</f>
        <v>0</v>
      </c>
      <c r="M158" s="121">
        <f>[3]MMS_TERT!M888</f>
        <v>0</v>
      </c>
      <c r="N158" s="121">
        <f>[3]MMS_TERT!N888</f>
        <v>0</v>
      </c>
      <c r="O158" s="121">
        <f>[3]MMS_TERT!O888</f>
        <v>0</v>
      </c>
      <c r="P158" s="121">
        <f>[3]MMS_TERT!P888</f>
        <v>0</v>
      </c>
      <c r="Q158" s="121">
        <f>[3]MMS_TERT!Q888</f>
        <v>0</v>
      </c>
      <c r="R158" s="121">
        <f>[3]MMS_TERT!R888</f>
        <v>0</v>
      </c>
      <c r="S158" s="121">
        <f>[3]MMS_TERT!S888</f>
        <v>0</v>
      </c>
      <c r="T158" s="121">
        <f>[3]MMS_TERT!T888</f>
        <v>0</v>
      </c>
      <c r="U158" s="121">
        <f>[3]MMS_TERT!U888</f>
        <v>0</v>
      </c>
      <c r="V158" s="121">
        <f>[3]MMS_TERT!V888</f>
        <v>0</v>
      </c>
      <c r="W158" s="121">
        <f>[3]MMS_TERT!W888</f>
        <v>0</v>
      </c>
      <c r="X158" s="121">
        <f>[3]MMS_TERT!X888</f>
        <v>0</v>
      </c>
      <c r="Y158" s="121">
        <f>[3]MMS_TERT!Y888</f>
        <v>0</v>
      </c>
      <c r="Z158" s="121">
        <f>[3]MMS_TERT!Z888</f>
        <v>0</v>
      </c>
      <c r="AA158" s="121">
        <f>[3]MMS_TERT!AA888</f>
        <v>0</v>
      </c>
      <c r="AB158" s="121">
        <f>[3]MMS_TERT!AB888</f>
        <v>0</v>
      </c>
      <c r="AC158" s="121">
        <f>[3]MMS_TERT!AC888</f>
        <v>0</v>
      </c>
      <c r="AD158" s="121">
        <f>[3]MMS_TERT!AD888</f>
        <v>0</v>
      </c>
      <c r="AE158" s="121">
        <f>[3]MMS_TERT!AE888</f>
        <v>0</v>
      </c>
      <c r="AF158" s="121">
        <f>[3]MMS_TERT!AF888</f>
        <v>0</v>
      </c>
      <c r="AG158" s="121">
        <f>[3]MMS_TERT!AG888</f>
        <v>0</v>
      </c>
      <c r="AH158" s="121">
        <f>[4]MMS_TERT!AH888</f>
        <v>0</v>
      </c>
      <c r="AI158" s="121">
        <f>[5]MMS_TERT!AI874</f>
        <v>0</v>
      </c>
      <c r="AJ158" s="121">
        <f>[6]MMS_TERT!AJ874</f>
        <v>0</v>
      </c>
      <c r="AK158" s="121">
        <f>[5]MMS_TERT!AK874</f>
        <v>0</v>
      </c>
      <c r="AL158" s="121">
        <f>[5]MMS_TERT!AL874</f>
        <v>0</v>
      </c>
      <c r="AM158" s="121">
        <f>[5]MMS_TERT!AM874</f>
        <v>0</v>
      </c>
      <c r="AN158" s="121">
        <f>[5]MMS_TERT!AN874</f>
        <v>0</v>
      </c>
      <c r="AO158" s="121">
        <f>[5]MMS_TERT!AO874</f>
        <v>0</v>
      </c>
      <c r="AP158" s="121">
        <f>[5]MMS_TERT!AP874</f>
        <v>0</v>
      </c>
    </row>
    <row r="159" spans="1:42">
      <c r="A159" s="177" t="s">
        <v>429</v>
      </c>
      <c r="B159" s="178">
        <f>[3]MMS_TERT!B889</f>
        <v>0</v>
      </c>
      <c r="C159" s="121">
        <f>[3]MMS_TERT!C889</f>
        <v>0</v>
      </c>
      <c r="D159" s="121">
        <f>[3]MMS_TERT!D889</f>
        <v>0</v>
      </c>
      <c r="E159" s="121">
        <f>[3]MMS_TERT!E889</f>
        <v>0</v>
      </c>
      <c r="F159" s="121">
        <f>[3]MMS_TERT!F889</f>
        <v>0</v>
      </c>
      <c r="G159" s="121">
        <f>[3]MMS_TERT!G889</f>
        <v>0</v>
      </c>
      <c r="H159" s="121">
        <f>[3]MMS_TERT!H889</f>
        <v>0</v>
      </c>
      <c r="I159" s="121">
        <f>[3]MMS_TERT!I889</f>
        <v>0</v>
      </c>
      <c r="J159" s="121">
        <f>[3]MMS_TERT!J889</f>
        <v>0</v>
      </c>
      <c r="K159" s="121">
        <f>[3]MMS_TERT!K889</f>
        <v>0</v>
      </c>
      <c r="L159" s="121">
        <f>[3]MMS_TERT!L889</f>
        <v>0</v>
      </c>
      <c r="M159" s="121">
        <f>[3]MMS_TERT!M889</f>
        <v>0</v>
      </c>
      <c r="N159" s="121">
        <f>[3]MMS_TERT!N889</f>
        <v>0</v>
      </c>
      <c r="O159" s="121">
        <f>[3]MMS_TERT!O889</f>
        <v>0</v>
      </c>
      <c r="P159" s="121">
        <f>[3]MMS_TERT!P889</f>
        <v>0</v>
      </c>
      <c r="Q159" s="121">
        <f>[3]MMS_TERT!Q889</f>
        <v>0</v>
      </c>
      <c r="R159" s="121">
        <f>[3]MMS_TERT!R889</f>
        <v>0</v>
      </c>
      <c r="S159" s="121">
        <f>[3]MMS_TERT!S889</f>
        <v>0</v>
      </c>
      <c r="T159" s="121">
        <f>[3]MMS_TERT!T889</f>
        <v>0</v>
      </c>
      <c r="U159" s="121">
        <f>[3]MMS_TERT!U889</f>
        <v>0</v>
      </c>
      <c r="V159" s="121">
        <f>[3]MMS_TERT!V889</f>
        <v>0</v>
      </c>
      <c r="W159" s="121">
        <f>[3]MMS_TERT!W889</f>
        <v>0</v>
      </c>
      <c r="X159" s="121">
        <f>[3]MMS_TERT!X889</f>
        <v>0</v>
      </c>
      <c r="Y159" s="121">
        <f>[3]MMS_TERT!Y889</f>
        <v>0</v>
      </c>
      <c r="Z159" s="121">
        <f>[3]MMS_TERT!Z889</f>
        <v>0</v>
      </c>
      <c r="AA159" s="121">
        <f>[3]MMS_TERT!AA889</f>
        <v>0</v>
      </c>
      <c r="AB159" s="121">
        <f>[3]MMS_TERT!AB889</f>
        <v>0</v>
      </c>
      <c r="AC159" s="121">
        <f>[3]MMS_TERT!AC889</f>
        <v>0</v>
      </c>
      <c r="AD159" s="121">
        <f>[3]MMS_TERT!AD889</f>
        <v>0</v>
      </c>
      <c r="AE159" s="121">
        <f>[3]MMS_TERT!AE889</f>
        <v>0</v>
      </c>
      <c r="AF159" s="121">
        <f>[3]MMS_TERT!AF889</f>
        <v>0</v>
      </c>
      <c r="AG159" s="121">
        <f>[3]MMS_TERT!AG889</f>
        <v>0</v>
      </c>
      <c r="AH159" s="121">
        <f>[4]MMS_TERT!AH889</f>
        <v>0</v>
      </c>
      <c r="AI159" s="121">
        <f>[5]MMS_TERT!AI875</f>
        <v>0</v>
      </c>
      <c r="AJ159" s="121">
        <f>[6]MMS_TERT!AJ875</f>
        <v>0</v>
      </c>
      <c r="AK159" s="121">
        <f>[5]MMS_TERT!AK875</f>
        <v>0</v>
      </c>
      <c r="AL159" s="121">
        <f>[5]MMS_TERT!AL875</f>
        <v>0</v>
      </c>
      <c r="AM159" s="121">
        <f>[5]MMS_TERT!AM875</f>
        <v>0</v>
      </c>
      <c r="AN159" s="121">
        <f>[5]MMS_TERT!AN875</f>
        <v>0</v>
      </c>
      <c r="AO159" s="121">
        <f>[5]MMS_TERT!AO875</f>
        <v>0</v>
      </c>
      <c r="AP159" s="121">
        <f>[5]MMS_TERT!AP875</f>
        <v>0</v>
      </c>
    </row>
    <row r="160" spans="1:42">
      <c r="A160" s="177" t="s">
        <v>430</v>
      </c>
      <c r="B160" s="178">
        <f>[3]MMS_TERT!B890</f>
        <v>0</v>
      </c>
      <c r="C160" s="121">
        <f>[3]MMS_TERT!C890</f>
        <v>0</v>
      </c>
      <c r="D160" s="121">
        <f>[3]MMS_TERT!D890</f>
        <v>0</v>
      </c>
      <c r="E160" s="121">
        <f>[3]MMS_TERT!E890</f>
        <v>0</v>
      </c>
      <c r="F160" s="121">
        <f>[3]MMS_TERT!F890</f>
        <v>0</v>
      </c>
      <c r="G160" s="121">
        <f>[3]MMS_TERT!G890</f>
        <v>0</v>
      </c>
      <c r="H160" s="121">
        <f>[3]MMS_TERT!H890</f>
        <v>0</v>
      </c>
      <c r="I160" s="121">
        <f>[3]MMS_TERT!I890</f>
        <v>0</v>
      </c>
      <c r="J160" s="121">
        <f>[3]MMS_TERT!J890</f>
        <v>0</v>
      </c>
      <c r="K160" s="121">
        <f>[3]MMS_TERT!K890</f>
        <v>0</v>
      </c>
      <c r="L160" s="121">
        <f>[3]MMS_TERT!L890</f>
        <v>0</v>
      </c>
      <c r="M160" s="121">
        <f>[3]MMS_TERT!M890</f>
        <v>0</v>
      </c>
      <c r="N160" s="121">
        <f>[3]MMS_TERT!N890</f>
        <v>0</v>
      </c>
      <c r="O160" s="121">
        <f>[3]MMS_TERT!O890</f>
        <v>0</v>
      </c>
      <c r="P160" s="121">
        <f>[3]MMS_TERT!P890</f>
        <v>0</v>
      </c>
      <c r="Q160" s="121">
        <f>[3]MMS_TERT!Q890</f>
        <v>0</v>
      </c>
      <c r="R160" s="121">
        <f>[3]MMS_TERT!R890</f>
        <v>0</v>
      </c>
      <c r="S160" s="121">
        <f>[3]MMS_TERT!S890</f>
        <v>0</v>
      </c>
      <c r="T160" s="121">
        <f>[3]MMS_TERT!T890</f>
        <v>0</v>
      </c>
      <c r="U160" s="121">
        <f>[3]MMS_TERT!U890</f>
        <v>0</v>
      </c>
      <c r="V160" s="121">
        <f>[3]MMS_TERT!V890</f>
        <v>0</v>
      </c>
      <c r="W160" s="121">
        <f>[3]MMS_TERT!W890</f>
        <v>0</v>
      </c>
      <c r="X160" s="121">
        <f>[3]MMS_TERT!X890</f>
        <v>0</v>
      </c>
      <c r="Y160" s="121">
        <f>[3]MMS_TERT!Y890</f>
        <v>0</v>
      </c>
      <c r="Z160" s="121">
        <f>[3]MMS_TERT!Z890</f>
        <v>0</v>
      </c>
      <c r="AA160" s="121">
        <f>[3]MMS_TERT!AA890</f>
        <v>0</v>
      </c>
      <c r="AB160" s="121">
        <f>[3]MMS_TERT!AB890</f>
        <v>0</v>
      </c>
      <c r="AC160" s="121">
        <f>[3]MMS_TERT!AC890</f>
        <v>0</v>
      </c>
      <c r="AD160" s="121">
        <f>[3]MMS_TERT!AD890</f>
        <v>0</v>
      </c>
      <c r="AE160" s="121">
        <f>[3]MMS_TERT!AE890</f>
        <v>0</v>
      </c>
      <c r="AF160" s="121">
        <f>[3]MMS_TERT!AF890</f>
        <v>0</v>
      </c>
      <c r="AG160" s="121">
        <f>[3]MMS_TERT!AG890</f>
        <v>0</v>
      </c>
      <c r="AH160" s="121">
        <f>[4]MMS_TERT!AH890</f>
        <v>0</v>
      </c>
      <c r="AI160" s="121">
        <f>[5]MMS_TERT!AI876</f>
        <v>0</v>
      </c>
      <c r="AJ160" s="121">
        <f>[6]MMS_TERT!AJ876</f>
        <v>0</v>
      </c>
      <c r="AK160" s="121">
        <f>[5]MMS_TERT!AK876</f>
        <v>0</v>
      </c>
      <c r="AL160" s="121">
        <f>[5]MMS_TERT!AL876</f>
        <v>0</v>
      </c>
      <c r="AM160" s="121">
        <f>[5]MMS_TERT!AM876</f>
        <v>0</v>
      </c>
      <c r="AN160" s="121">
        <f>[5]MMS_TERT!AN876</f>
        <v>0</v>
      </c>
      <c r="AO160" s="121">
        <f>[5]MMS_TERT!AO876</f>
        <v>0</v>
      </c>
      <c r="AP160" s="121">
        <f>[5]MMS_TERT!AP876</f>
        <v>0</v>
      </c>
    </row>
    <row r="161" spans="1:42">
      <c r="A161" s="177" t="s">
        <v>431</v>
      </c>
      <c r="B161" s="178">
        <f>[3]MMS_TERT!B891</f>
        <v>100</v>
      </c>
      <c r="C161" s="121">
        <f>[3]MMS_TERT!C891</f>
        <v>100</v>
      </c>
      <c r="D161" s="121">
        <f>[3]MMS_TERT!D891</f>
        <v>100</v>
      </c>
      <c r="E161" s="121">
        <f>[3]MMS_TERT!E891</f>
        <v>100</v>
      </c>
      <c r="F161" s="121">
        <f>[3]MMS_TERT!F891</f>
        <v>100</v>
      </c>
      <c r="G161" s="121">
        <f>[3]MMS_TERT!G891</f>
        <v>100</v>
      </c>
      <c r="H161" s="121">
        <f>[3]MMS_TERT!H891</f>
        <v>100</v>
      </c>
      <c r="I161" s="121">
        <f>[3]MMS_TERT!I891</f>
        <v>100</v>
      </c>
      <c r="J161" s="121">
        <f>[3]MMS_TERT!J891</f>
        <v>100</v>
      </c>
      <c r="K161" s="121">
        <f>[3]MMS_TERT!K891</f>
        <v>100</v>
      </c>
      <c r="L161" s="121">
        <f>[3]MMS_TERT!L891</f>
        <v>100</v>
      </c>
      <c r="M161" s="121">
        <f>[3]MMS_TERT!M891</f>
        <v>100</v>
      </c>
      <c r="N161" s="121">
        <f>[3]MMS_TERT!N891</f>
        <v>100</v>
      </c>
      <c r="O161" s="121">
        <f>[3]MMS_TERT!O891</f>
        <v>100</v>
      </c>
      <c r="P161" s="121">
        <f>[3]MMS_TERT!P891</f>
        <v>100</v>
      </c>
      <c r="Q161" s="121">
        <f>[3]MMS_TERT!Q891</f>
        <v>100</v>
      </c>
      <c r="R161" s="121">
        <f>[3]MMS_TERT!R891</f>
        <v>100</v>
      </c>
      <c r="S161" s="121">
        <f>[3]MMS_TERT!S891</f>
        <v>100</v>
      </c>
      <c r="T161" s="121">
        <f>[3]MMS_TERT!T891</f>
        <v>100</v>
      </c>
      <c r="U161" s="121">
        <f>[3]MMS_TERT!U891</f>
        <v>100</v>
      </c>
      <c r="V161" s="121">
        <f>[3]MMS_TERT!V891</f>
        <v>100</v>
      </c>
      <c r="W161" s="121">
        <f>[3]MMS_TERT!W891</f>
        <v>100</v>
      </c>
      <c r="X161" s="121">
        <f>[3]MMS_TERT!X891</f>
        <v>100</v>
      </c>
      <c r="Y161" s="121">
        <f>[3]MMS_TERT!Y891</f>
        <v>100</v>
      </c>
      <c r="Z161" s="121">
        <f>[3]MMS_TERT!Z891</f>
        <v>100</v>
      </c>
      <c r="AA161" s="121">
        <f>[3]MMS_TERT!AA891</f>
        <v>100</v>
      </c>
      <c r="AB161" s="121">
        <f>[3]MMS_TERT!AB891</f>
        <v>100</v>
      </c>
      <c r="AC161" s="121">
        <f>[3]MMS_TERT!AC891</f>
        <v>100</v>
      </c>
      <c r="AD161" s="121">
        <f>[3]MMS_TERT!AD891</f>
        <v>100</v>
      </c>
      <c r="AE161" s="121">
        <f>[3]MMS_TERT!AE891</f>
        <v>100</v>
      </c>
      <c r="AF161" s="121">
        <f>[3]MMS_TERT!AF891</f>
        <v>100</v>
      </c>
      <c r="AG161" s="121">
        <f>[3]MMS_TERT!AG891</f>
        <v>100</v>
      </c>
      <c r="AH161" s="121">
        <f>[4]MMS_TERT!AH891</f>
        <v>100</v>
      </c>
      <c r="AI161" s="121">
        <f>[5]MMS_TERT!AI877</f>
        <v>100</v>
      </c>
      <c r="AJ161" s="121">
        <f>[6]MMS_TERT!AJ877</f>
        <v>100</v>
      </c>
      <c r="AK161" s="121">
        <f>[5]MMS_TERT!AK877</f>
        <v>100</v>
      </c>
      <c r="AL161" s="121">
        <f>[5]MMS_TERT!AL877</f>
        <v>100</v>
      </c>
      <c r="AM161" s="121">
        <f>[5]MMS_TERT!AM877</f>
        <v>100</v>
      </c>
      <c r="AN161" s="121">
        <f>[5]MMS_TERT!AN877</f>
        <v>100</v>
      </c>
      <c r="AO161" s="121">
        <f>[5]MMS_TERT!AO877</f>
        <v>100</v>
      </c>
      <c r="AP161" s="121">
        <f>[5]MMS_TERT!AP877</f>
        <v>100</v>
      </c>
    </row>
    <row r="162" spans="1:42">
      <c r="A162" s="177" t="s">
        <v>432</v>
      </c>
      <c r="B162" s="178">
        <f>[3]MMS_TERT!B892</f>
        <v>0</v>
      </c>
      <c r="C162" s="121">
        <f>[3]MMS_TERT!C892</f>
        <v>0</v>
      </c>
      <c r="D162" s="121">
        <f>[3]MMS_TERT!D892</f>
        <v>0</v>
      </c>
      <c r="E162" s="121">
        <f>[3]MMS_TERT!E892</f>
        <v>0</v>
      </c>
      <c r="F162" s="121">
        <f>[3]MMS_TERT!F892</f>
        <v>0</v>
      </c>
      <c r="G162" s="121">
        <f>[3]MMS_TERT!G892</f>
        <v>0</v>
      </c>
      <c r="H162" s="121">
        <f>[3]MMS_TERT!H892</f>
        <v>0</v>
      </c>
      <c r="I162" s="121">
        <f>[3]MMS_TERT!I892</f>
        <v>0</v>
      </c>
      <c r="J162" s="121">
        <f>[3]MMS_TERT!J892</f>
        <v>0</v>
      </c>
      <c r="K162" s="121">
        <f>[3]MMS_TERT!K892</f>
        <v>0</v>
      </c>
      <c r="L162" s="121">
        <f>[3]MMS_TERT!L892</f>
        <v>0</v>
      </c>
      <c r="M162" s="121">
        <f>[3]MMS_TERT!M892</f>
        <v>0</v>
      </c>
      <c r="N162" s="121">
        <f>[3]MMS_TERT!N892</f>
        <v>0</v>
      </c>
      <c r="O162" s="121">
        <f>[3]MMS_TERT!O892</f>
        <v>0</v>
      </c>
      <c r="P162" s="121">
        <f>[3]MMS_TERT!P892</f>
        <v>0</v>
      </c>
      <c r="Q162" s="121">
        <f>[3]MMS_TERT!Q892</f>
        <v>0</v>
      </c>
      <c r="R162" s="121">
        <f>[3]MMS_TERT!R892</f>
        <v>0</v>
      </c>
      <c r="S162" s="121">
        <f>[3]MMS_TERT!S892</f>
        <v>0</v>
      </c>
      <c r="T162" s="121">
        <f>[3]MMS_TERT!T892</f>
        <v>0</v>
      </c>
      <c r="U162" s="121">
        <f>[3]MMS_TERT!U892</f>
        <v>0</v>
      </c>
      <c r="V162" s="121">
        <f>[3]MMS_TERT!V892</f>
        <v>0</v>
      </c>
      <c r="W162" s="121">
        <f>[3]MMS_TERT!W892</f>
        <v>0</v>
      </c>
      <c r="X162" s="121">
        <f>[3]MMS_TERT!X892</f>
        <v>0</v>
      </c>
      <c r="Y162" s="121">
        <f>[3]MMS_TERT!Y892</f>
        <v>0</v>
      </c>
      <c r="Z162" s="121">
        <f>[3]MMS_TERT!Z892</f>
        <v>0</v>
      </c>
      <c r="AA162" s="121">
        <f>[3]MMS_TERT!AA892</f>
        <v>0</v>
      </c>
      <c r="AB162" s="121">
        <f>[3]MMS_TERT!AB892</f>
        <v>0</v>
      </c>
      <c r="AC162" s="121">
        <f>[3]MMS_TERT!AC892</f>
        <v>0</v>
      </c>
      <c r="AD162" s="121">
        <f>[3]MMS_TERT!AD892</f>
        <v>0</v>
      </c>
      <c r="AE162" s="121">
        <f>[3]MMS_TERT!AE892</f>
        <v>0</v>
      </c>
      <c r="AF162" s="121">
        <f>[3]MMS_TERT!AF892</f>
        <v>0</v>
      </c>
      <c r="AG162" s="121">
        <f>[3]MMS_TERT!AG892</f>
        <v>0</v>
      </c>
      <c r="AH162" s="121">
        <f>[4]MMS_TERT!AH892</f>
        <v>0</v>
      </c>
      <c r="AI162" s="121">
        <f>[5]MMS_TERT!AI878</f>
        <v>0</v>
      </c>
      <c r="AJ162" s="121">
        <f>[6]MMS_TERT!AJ878</f>
        <v>0</v>
      </c>
      <c r="AK162" s="121">
        <f>[5]MMS_TERT!AK878</f>
        <v>0</v>
      </c>
      <c r="AL162" s="121">
        <f>[5]MMS_TERT!AL878</f>
        <v>0</v>
      </c>
      <c r="AM162" s="121">
        <f>[5]MMS_TERT!AM878</f>
        <v>0</v>
      </c>
      <c r="AN162" s="121">
        <f>[5]MMS_TERT!AN878</f>
        <v>0</v>
      </c>
      <c r="AO162" s="121">
        <f>[5]MMS_TERT!AO878</f>
        <v>0</v>
      </c>
      <c r="AP162" s="121">
        <f>[5]MMS_TERT!AP878</f>
        <v>0</v>
      </c>
    </row>
    <row r="163" spans="1:42">
      <c r="A163" s="177" t="s">
        <v>433</v>
      </c>
      <c r="B163" s="178">
        <f>[3]MMS_TERT!B893</f>
        <v>0</v>
      </c>
      <c r="C163" s="121">
        <f>[3]MMS_TERT!C893</f>
        <v>0</v>
      </c>
      <c r="D163" s="121">
        <f>[3]MMS_TERT!D893</f>
        <v>0</v>
      </c>
      <c r="E163" s="121">
        <f>[3]MMS_TERT!E893</f>
        <v>0</v>
      </c>
      <c r="F163" s="121">
        <f>[3]MMS_TERT!F893</f>
        <v>0</v>
      </c>
      <c r="G163" s="121">
        <f>[3]MMS_TERT!G893</f>
        <v>0</v>
      </c>
      <c r="H163" s="121">
        <f>[3]MMS_TERT!H893</f>
        <v>0</v>
      </c>
      <c r="I163" s="121">
        <f>[3]MMS_TERT!I893</f>
        <v>0</v>
      </c>
      <c r="J163" s="121">
        <f>[3]MMS_TERT!J893</f>
        <v>0</v>
      </c>
      <c r="K163" s="121">
        <f>[3]MMS_TERT!K893</f>
        <v>0</v>
      </c>
      <c r="L163" s="121">
        <f>[3]MMS_TERT!L893</f>
        <v>0</v>
      </c>
      <c r="M163" s="121">
        <f>[3]MMS_TERT!M893</f>
        <v>0</v>
      </c>
      <c r="N163" s="121">
        <f>[3]MMS_TERT!N893</f>
        <v>0</v>
      </c>
      <c r="O163" s="121">
        <f>[3]MMS_TERT!O893</f>
        <v>0</v>
      </c>
      <c r="P163" s="121">
        <f>[3]MMS_TERT!P893</f>
        <v>0</v>
      </c>
      <c r="Q163" s="121">
        <f>[3]MMS_TERT!Q893</f>
        <v>0</v>
      </c>
      <c r="R163" s="121">
        <f>[3]MMS_TERT!R893</f>
        <v>0</v>
      </c>
      <c r="S163" s="121">
        <f>[3]MMS_TERT!S893</f>
        <v>0</v>
      </c>
      <c r="T163" s="121">
        <f>[3]MMS_TERT!T893</f>
        <v>0</v>
      </c>
      <c r="U163" s="121">
        <f>[3]MMS_TERT!U893</f>
        <v>0</v>
      </c>
      <c r="V163" s="121">
        <f>[3]MMS_TERT!V893</f>
        <v>0</v>
      </c>
      <c r="W163" s="121">
        <f>[3]MMS_TERT!W893</f>
        <v>0</v>
      </c>
      <c r="X163" s="121">
        <f>[3]MMS_TERT!X893</f>
        <v>0</v>
      </c>
      <c r="Y163" s="121">
        <f>[3]MMS_TERT!Y893</f>
        <v>0</v>
      </c>
      <c r="Z163" s="121">
        <f>[3]MMS_TERT!Z893</f>
        <v>0</v>
      </c>
      <c r="AA163" s="121">
        <f>[3]MMS_TERT!AA893</f>
        <v>0</v>
      </c>
      <c r="AB163" s="121">
        <f>[3]MMS_TERT!AB893</f>
        <v>0</v>
      </c>
      <c r="AC163" s="121">
        <f>[3]MMS_TERT!AC893</f>
        <v>0</v>
      </c>
      <c r="AD163" s="121">
        <f>[3]MMS_TERT!AD893</f>
        <v>0</v>
      </c>
      <c r="AE163" s="121">
        <f>[3]MMS_TERT!AE893</f>
        <v>0</v>
      </c>
      <c r="AF163" s="121">
        <f>[3]MMS_TERT!AF893</f>
        <v>0</v>
      </c>
      <c r="AG163" s="121">
        <f>[3]MMS_TERT!AG893</f>
        <v>0</v>
      </c>
      <c r="AH163" s="121">
        <f>[4]MMS_TERT!AH893</f>
        <v>0</v>
      </c>
      <c r="AI163" s="121">
        <f>[5]MMS_TERT!AI879</f>
        <v>0</v>
      </c>
      <c r="AJ163" s="121">
        <f>[6]MMS_TERT!AJ879</f>
        <v>0</v>
      </c>
      <c r="AK163" s="121">
        <f>[5]MMS_TERT!AK879</f>
        <v>0</v>
      </c>
      <c r="AL163" s="121">
        <f>[5]MMS_TERT!AL879</f>
        <v>0</v>
      </c>
      <c r="AM163" s="121">
        <f>[5]MMS_TERT!AM879</f>
        <v>0</v>
      </c>
      <c r="AN163" s="121">
        <f>[5]MMS_TERT!AN879</f>
        <v>0</v>
      </c>
      <c r="AO163" s="121">
        <f>[5]MMS_TERT!AO879</f>
        <v>0</v>
      </c>
      <c r="AP163" s="121">
        <f>[5]MMS_TERT!AP879</f>
        <v>0</v>
      </c>
    </row>
    <row r="164" spans="1:42">
      <c r="A164" s="177" t="s">
        <v>434</v>
      </c>
      <c r="B164" s="178">
        <f>[3]MMS_TERT!B894</f>
        <v>0</v>
      </c>
      <c r="C164" s="121">
        <f>[3]MMS_TERT!C894</f>
        <v>0</v>
      </c>
      <c r="D164" s="121">
        <f>[3]MMS_TERT!D894</f>
        <v>0</v>
      </c>
      <c r="E164" s="121">
        <f>[3]MMS_TERT!E894</f>
        <v>0</v>
      </c>
      <c r="F164" s="121">
        <f>[3]MMS_TERT!F894</f>
        <v>0</v>
      </c>
      <c r="G164" s="121">
        <f>[3]MMS_TERT!G894</f>
        <v>0</v>
      </c>
      <c r="H164" s="121">
        <f>[3]MMS_TERT!H894</f>
        <v>0</v>
      </c>
      <c r="I164" s="121">
        <f>[3]MMS_TERT!I894</f>
        <v>0</v>
      </c>
      <c r="J164" s="121">
        <f>[3]MMS_TERT!J894</f>
        <v>0</v>
      </c>
      <c r="K164" s="121">
        <f>[3]MMS_TERT!K894</f>
        <v>0</v>
      </c>
      <c r="L164" s="121">
        <f>[3]MMS_TERT!L894</f>
        <v>0</v>
      </c>
      <c r="M164" s="121">
        <f>[3]MMS_TERT!M894</f>
        <v>0</v>
      </c>
      <c r="N164" s="121">
        <f>[3]MMS_TERT!N894</f>
        <v>0</v>
      </c>
      <c r="O164" s="121">
        <f>[3]MMS_TERT!O894</f>
        <v>0</v>
      </c>
      <c r="P164" s="121">
        <f>[3]MMS_TERT!P894</f>
        <v>0</v>
      </c>
      <c r="Q164" s="121">
        <f>[3]MMS_TERT!Q894</f>
        <v>0</v>
      </c>
      <c r="R164" s="121">
        <f>[3]MMS_TERT!R894</f>
        <v>0</v>
      </c>
      <c r="S164" s="121">
        <f>[3]MMS_TERT!S894</f>
        <v>0</v>
      </c>
      <c r="T164" s="121">
        <f>[3]MMS_TERT!T894</f>
        <v>0</v>
      </c>
      <c r="U164" s="121">
        <f>[3]MMS_TERT!U894</f>
        <v>0</v>
      </c>
      <c r="V164" s="121">
        <f>[3]MMS_TERT!V894</f>
        <v>0</v>
      </c>
      <c r="W164" s="121">
        <f>[3]MMS_TERT!W894</f>
        <v>0</v>
      </c>
      <c r="X164" s="121">
        <f>[3]MMS_TERT!X894</f>
        <v>0</v>
      </c>
      <c r="Y164" s="121">
        <f>[3]MMS_TERT!Y894</f>
        <v>0</v>
      </c>
      <c r="Z164" s="121">
        <f>[3]MMS_TERT!Z894</f>
        <v>0</v>
      </c>
      <c r="AA164" s="121">
        <f>[3]MMS_TERT!AA894</f>
        <v>0</v>
      </c>
      <c r="AB164" s="121">
        <f>[3]MMS_TERT!AB894</f>
        <v>0</v>
      </c>
      <c r="AC164" s="121">
        <f>[3]MMS_TERT!AC894</f>
        <v>0</v>
      </c>
      <c r="AD164" s="121">
        <f>[3]MMS_TERT!AD894</f>
        <v>0</v>
      </c>
      <c r="AE164" s="121">
        <f>[3]MMS_TERT!AE894</f>
        <v>0</v>
      </c>
      <c r="AF164" s="121">
        <f>[3]MMS_TERT!AF894</f>
        <v>0</v>
      </c>
      <c r="AG164" s="121">
        <f>[3]MMS_TERT!AG894</f>
        <v>0</v>
      </c>
      <c r="AH164" s="121">
        <f>[4]MMS_TERT!AH894</f>
        <v>0</v>
      </c>
      <c r="AI164" s="121">
        <f>[5]MMS_TERT!AI880</f>
        <v>0</v>
      </c>
      <c r="AJ164" s="121">
        <f>[6]MMS_TERT!AJ880</f>
        <v>0</v>
      </c>
      <c r="AK164" s="121">
        <f>[5]MMS_TERT!AK880</f>
        <v>0</v>
      </c>
      <c r="AL164" s="121">
        <f>[5]MMS_TERT!AL880</f>
        <v>0</v>
      </c>
      <c r="AM164" s="121">
        <f>[5]MMS_TERT!AM880</f>
        <v>0</v>
      </c>
      <c r="AN164" s="121">
        <f>[5]MMS_TERT!AN880</f>
        <v>0</v>
      </c>
      <c r="AO164" s="121">
        <f>[5]MMS_TERT!AO880</f>
        <v>0</v>
      </c>
      <c r="AP164" s="121">
        <f>[5]MMS_TERT!AP880</f>
        <v>0</v>
      </c>
    </row>
    <row r="165" spans="1:42">
      <c r="A165" s="177" t="s">
        <v>435</v>
      </c>
      <c r="B165" s="178">
        <f>[3]MMS_TERT!B895</f>
        <v>0</v>
      </c>
      <c r="C165" s="121">
        <f>[3]MMS_TERT!C895</f>
        <v>0</v>
      </c>
      <c r="D165" s="121">
        <f>[3]MMS_TERT!D895</f>
        <v>0</v>
      </c>
      <c r="E165" s="121">
        <f>[3]MMS_TERT!E895</f>
        <v>0</v>
      </c>
      <c r="F165" s="121">
        <f>[3]MMS_TERT!F895</f>
        <v>0</v>
      </c>
      <c r="G165" s="121">
        <f>[3]MMS_TERT!G895</f>
        <v>0</v>
      </c>
      <c r="H165" s="121">
        <f>[3]MMS_TERT!H895</f>
        <v>0</v>
      </c>
      <c r="I165" s="121">
        <f>[3]MMS_TERT!I895</f>
        <v>0</v>
      </c>
      <c r="J165" s="121">
        <f>[3]MMS_TERT!J895</f>
        <v>0</v>
      </c>
      <c r="K165" s="121">
        <f>[3]MMS_TERT!K895</f>
        <v>0</v>
      </c>
      <c r="L165" s="121">
        <f>[3]MMS_TERT!L895</f>
        <v>0</v>
      </c>
      <c r="M165" s="121">
        <f>[3]MMS_TERT!M895</f>
        <v>0</v>
      </c>
      <c r="N165" s="121">
        <f>[3]MMS_TERT!N895</f>
        <v>0</v>
      </c>
      <c r="O165" s="121">
        <f>[3]MMS_TERT!O895</f>
        <v>0</v>
      </c>
      <c r="P165" s="121">
        <f>[3]MMS_TERT!P895</f>
        <v>0</v>
      </c>
      <c r="Q165" s="121">
        <f>[3]MMS_TERT!Q895</f>
        <v>0</v>
      </c>
      <c r="R165" s="121">
        <f>[3]MMS_TERT!R895</f>
        <v>0</v>
      </c>
      <c r="S165" s="121">
        <f>[3]MMS_TERT!S895</f>
        <v>0</v>
      </c>
      <c r="T165" s="121">
        <f>[3]MMS_TERT!T895</f>
        <v>0</v>
      </c>
      <c r="U165" s="121">
        <f>[3]MMS_TERT!U895</f>
        <v>0</v>
      </c>
      <c r="V165" s="121">
        <f>[3]MMS_TERT!V895</f>
        <v>0</v>
      </c>
      <c r="W165" s="121">
        <f>[3]MMS_TERT!W895</f>
        <v>0</v>
      </c>
      <c r="X165" s="121">
        <f>[3]MMS_TERT!X895</f>
        <v>0</v>
      </c>
      <c r="Y165" s="121">
        <f>[3]MMS_TERT!Y895</f>
        <v>0</v>
      </c>
      <c r="Z165" s="121">
        <f>[3]MMS_TERT!Z895</f>
        <v>0</v>
      </c>
      <c r="AA165" s="121">
        <f>[3]MMS_TERT!AA895</f>
        <v>0</v>
      </c>
      <c r="AB165" s="121">
        <f>[3]MMS_TERT!AB895</f>
        <v>0</v>
      </c>
      <c r="AC165" s="121">
        <f>[3]MMS_TERT!AC895</f>
        <v>0</v>
      </c>
      <c r="AD165" s="121">
        <f>[3]MMS_TERT!AD895</f>
        <v>0</v>
      </c>
      <c r="AE165" s="121">
        <f>[3]MMS_TERT!AE895</f>
        <v>0</v>
      </c>
      <c r="AF165" s="121">
        <f>[3]MMS_TERT!AF895</f>
        <v>0</v>
      </c>
      <c r="AG165" s="121">
        <f>[3]MMS_TERT!AG895</f>
        <v>0</v>
      </c>
      <c r="AH165" s="121">
        <f>[4]MMS_TERT!AH895</f>
        <v>0</v>
      </c>
      <c r="AI165" s="121">
        <f>[5]MMS_TERT!AI881</f>
        <v>0</v>
      </c>
      <c r="AJ165" s="121">
        <f>[6]MMS_TERT!AJ881</f>
        <v>0</v>
      </c>
      <c r="AK165" s="121">
        <f>[5]MMS_TERT!AK881</f>
        <v>0</v>
      </c>
      <c r="AL165" s="121">
        <f>[5]MMS_TERT!AL881</f>
        <v>0</v>
      </c>
      <c r="AM165" s="121">
        <f>[5]MMS_TERT!AM881</f>
        <v>0</v>
      </c>
      <c r="AN165" s="121">
        <f>[5]MMS_TERT!AN881</f>
        <v>0</v>
      </c>
      <c r="AO165" s="121">
        <f>[5]MMS_TERT!AO881</f>
        <v>0</v>
      </c>
      <c r="AP165" s="121">
        <f>[5]MMS_TERT!AP881</f>
        <v>0</v>
      </c>
    </row>
    <row r="166" spans="1:42">
      <c r="A166" s="177" t="s">
        <v>436</v>
      </c>
      <c r="B166" s="178">
        <f>[3]MMS_TERT!B896</f>
        <v>0</v>
      </c>
      <c r="C166" s="121">
        <f>[3]MMS_TERT!C896</f>
        <v>0</v>
      </c>
      <c r="D166" s="121">
        <f>[3]MMS_TERT!D896</f>
        <v>0</v>
      </c>
      <c r="E166" s="121">
        <f>[3]MMS_TERT!E896</f>
        <v>0</v>
      </c>
      <c r="F166" s="121">
        <f>[3]MMS_TERT!F896</f>
        <v>0</v>
      </c>
      <c r="G166" s="121">
        <f>[3]MMS_TERT!G896</f>
        <v>0</v>
      </c>
      <c r="H166" s="121">
        <f>[3]MMS_TERT!H896</f>
        <v>0</v>
      </c>
      <c r="I166" s="121">
        <f>[3]MMS_TERT!I896</f>
        <v>0</v>
      </c>
      <c r="J166" s="121">
        <f>[3]MMS_TERT!J896</f>
        <v>0</v>
      </c>
      <c r="K166" s="121">
        <f>[3]MMS_TERT!K896</f>
        <v>0</v>
      </c>
      <c r="L166" s="121">
        <f>[3]MMS_TERT!L896</f>
        <v>0</v>
      </c>
      <c r="M166" s="121">
        <f>[3]MMS_TERT!M896</f>
        <v>0</v>
      </c>
      <c r="N166" s="121">
        <f>[3]MMS_TERT!N896</f>
        <v>0</v>
      </c>
      <c r="O166" s="121">
        <f>[3]MMS_TERT!O896</f>
        <v>0</v>
      </c>
      <c r="P166" s="121">
        <f>[3]MMS_TERT!P896</f>
        <v>0</v>
      </c>
      <c r="Q166" s="121">
        <f>[3]MMS_TERT!Q896</f>
        <v>0</v>
      </c>
      <c r="R166" s="121">
        <f>[3]MMS_TERT!R896</f>
        <v>0</v>
      </c>
      <c r="S166" s="121">
        <f>[3]MMS_TERT!S896</f>
        <v>0</v>
      </c>
      <c r="T166" s="121">
        <f>[3]MMS_TERT!T896</f>
        <v>0</v>
      </c>
      <c r="U166" s="121">
        <f>[3]MMS_TERT!U896</f>
        <v>0</v>
      </c>
      <c r="V166" s="121">
        <f>[3]MMS_TERT!V896</f>
        <v>0</v>
      </c>
      <c r="W166" s="121">
        <f>[3]MMS_TERT!W896</f>
        <v>0</v>
      </c>
      <c r="X166" s="121">
        <f>[3]MMS_TERT!X896</f>
        <v>0</v>
      </c>
      <c r="Y166" s="121">
        <f>[3]MMS_TERT!Y896</f>
        <v>0</v>
      </c>
      <c r="Z166" s="121">
        <f>[3]MMS_TERT!Z896</f>
        <v>0</v>
      </c>
      <c r="AA166" s="121">
        <f>[3]MMS_TERT!AA896</f>
        <v>0</v>
      </c>
      <c r="AB166" s="121">
        <f>[3]MMS_TERT!AB896</f>
        <v>0</v>
      </c>
      <c r="AC166" s="121">
        <f>[3]MMS_TERT!AC896</f>
        <v>0</v>
      </c>
      <c r="AD166" s="121">
        <f>[3]MMS_TERT!AD896</f>
        <v>0</v>
      </c>
      <c r="AE166" s="121">
        <f>[3]MMS_TERT!AE896</f>
        <v>0</v>
      </c>
      <c r="AF166" s="121">
        <f>[3]MMS_TERT!AF896</f>
        <v>0</v>
      </c>
      <c r="AG166" s="121">
        <f>[3]MMS_TERT!AG896</f>
        <v>0</v>
      </c>
      <c r="AH166" s="121">
        <f>[4]MMS_TERT!AH896</f>
        <v>0</v>
      </c>
      <c r="AI166" s="121">
        <f>[5]MMS_TERT!AI882</f>
        <v>0</v>
      </c>
      <c r="AJ166" s="121">
        <f>[6]MMS_TERT!AJ882</f>
        <v>0</v>
      </c>
      <c r="AK166" s="121">
        <f>[5]MMS_TERT!AK882</f>
        <v>0</v>
      </c>
      <c r="AL166" s="121">
        <f>[5]MMS_TERT!AL882</f>
        <v>0</v>
      </c>
      <c r="AM166" s="121">
        <f>[5]MMS_TERT!AM882</f>
        <v>0</v>
      </c>
      <c r="AN166" s="121">
        <f>[5]MMS_TERT!AN882</f>
        <v>0</v>
      </c>
      <c r="AO166" s="121">
        <f>[5]MMS_TERT!AO882</f>
        <v>0</v>
      </c>
      <c r="AP166" s="121">
        <f>[5]MMS_TERT!AP882</f>
        <v>0</v>
      </c>
    </row>
    <row r="167" spans="1:42" ht="15.75" thickBot="1">
      <c r="A167" s="179" t="s">
        <v>437</v>
      </c>
      <c r="B167" s="180">
        <f>[3]MMS_TERT!B897</f>
        <v>0</v>
      </c>
      <c r="C167" s="117">
        <f>[3]MMS_TERT!C897</f>
        <v>0</v>
      </c>
      <c r="D167" s="117">
        <f>[3]MMS_TERT!D897</f>
        <v>0</v>
      </c>
      <c r="E167" s="117">
        <f>[3]MMS_TERT!E897</f>
        <v>0</v>
      </c>
      <c r="F167" s="117">
        <f>[3]MMS_TERT!F897</f>
        <v>0</v>
      </c>
      <c r="G167" s="117">
        <f>[3]MMS_TERT!G897</f>
        <v>0</v>
      </c>
      <c r="H167" s="117">
        <f>[3]MMS_TERT!H897</f>
        <v>0</v>
      </c>
      <c r="I167" s="117">
        <f>[3]MMS_TERT!I897</f>
        <v>0</v>
      </c>
      <c r="J167" s="117">
        <f>[3]MMS_TERT!J897</f>
        <v>0</v>
      </c>
      <c r="K167" s="117">
        <f>[3]MMS_TERT!K897</f>
        <v>0</v>
      </c>
      <c r="L167" s="117">
        <f>[3]MMS_TERT!L897</f>
        <v>0</v>
      </c>
      <c r="M167" s="117">
        <f>[3]MMS_TERT!M897</f>
        <v>0</v>
      </c>
      <c r="N167" s="117">
        <f>[3]MMS_TERT!N897</f>
        <v>0</v>
      </c>
      <c r="O167" s="117">
        <f>[3]MMS_TERT!O897</f>
        <v>0</v>
      </c>
      <c r="P167" s="117">
        <f>[3]MMS_TERT!P897</f>
        <v>0</v>
      </c>
      <c r="Q167" s="117">
        <f>[3]MMS_TERT!Q897</f>
        <v>0</v>
      </c>
      <c r="R167" s="117">
        <f>[3]MMS_TERT!R897</f>
        <v>0</v>
      </c>
      <c r="S167" s="117">
        <f>[3]MMS_TERT!S897</f>
        <v>0</v>
      </c>
      <c r="T167" s="117">
        <f>[3]MMS_TERT!T897</f>
        <v>0</v>
      </c>
      <c r="U167" s="117">
        <f>[3]MMS_TERT!U897</f>
        <v>0</v>
      </c>
      <c r="V167" s="117">
        <f>[3]MMS_TERT!V897</f>
        <v>0</v>
      </c>
      <c r="W167" s="117">
        <f>[3]MMS_TERT!W897</f>
        <v>0</v>
      </c>
      <c r="X167" s="117">
        <f>[3]MMS_TERT!X897</f>
        <v>0</v>
      </c>
      <c r="Y167" s="117">
        <f>[3]MMS_TERT!Y897</f>
        <v>0</v>
      </c>
      <c r="Z167" s="117">
        <f>[3]MMS_TERT!Z897</f>
        <v>0</v>
      </c>
      <c r="AA167" s="117">
        <f>[3]MMS_TERT!AA897</f>
        <v>0</v>
      </c>
      <c r="AB167" s="117">
        <f>[3]MMS_TERT!AB897</f>
        <v>0</v>
      </c>
      <c r="AC167" s="117">
        <f>[3]MMS_TERT!AC897</f>
        <v>0</v>
      </c>
      <c r="AD167" s="117">
        <f>[3]MMS_TERT!AD897</f>
        <v>0</v>
      </c>
      <c r="AE167" s="117">
        <f>[3]MMS_TERT!AE897</f>
        <v>0</v>
      </c>
      <c r="AF167" s="117">
        <f>[3]MMS_TERT!AF897</f>
        <v>0</v>
      </c>
      <c r="AG167" s="117">
        <f>[3]MMS_TERT!AG897</f>
        <v>0</v>
      </c>
      <c r="AH167" s="117">
        <f>[4]MMS_TERT!AH897</f>
        <v>0</v>
      </c>
      <c r="AI167" s="117">
        <f>[5]MMS_TERT!AI883</f>
        <v>0</v>
      </c>
      <c r="AJ167" s="117">
        <f>[6]MMS_TERT!AJ883</f>
        <v>0</v>
      </c>
      <c r="AK167" s="117">
        <f>[5]MMS_TERT!AK883</f>
        <v>0</v>
      </c>
      <c r="AL167" s="117">
        <f>[5]MMS_TERT!AL883</f>
        <v>0</v>
      </c>
      <c r="AM167" s="117">
        <f>[5]MMS_TERT!AM883</f>
        <v>0</v>
      </c>
      <c r="AN167" s="117">
        <f>[5]MMS_TERT!AN883</f>
        <v>0</v>
      </c>
      <c r="AO167" s="117">
        <f>[5]MMS_TERT!AO883</f>
        <v>0</v>
      </c>
      <c r="AP167" s="117">
        <f>[5]MMS_TERT!AP883</f>
        <v>0</v>
      </c>
    </row>
    <row r="168" spans="1:42" ht="15.75" thickTop="1">
      <c r="A168" s="166" t="s">
        <v>438</v>
      </c>
      <c r="B168" s="167">
        <f>SUM(B158:B167)</f>
        <v>100</v>
      </c>
      <c r="C168" s="167">
        <f t="shared" ref="C168:AH168" si="22">SUM(C158:C167)</f>
        <v>100</v>
      </c>
      <c r="D168" s="167">
        <f t="shared" si="22"/>
        <v>100</v>
      </c>
      <c r="E168" s="167">
        <f t="shared" si="22"/>
        <v>100</v>
      </c>
      <c r="F168" s="167">
        <f t="shared" si="22"/>
        <v>100</v>
      </c>
      <c r="G168" s="167">
        <f t="shared" si="22"/>
        <v>100</v>
      </c>
      <c r="H168" s="167">
        <f t="shared" si="22"/>
        <v>100</v>
      </c>
      <c r="I168" s="167">
        <f t="shared" si="22"/>
        <v>100</v>
      </c>
      <c r="J168" s="167">
        <f t="shared" si="22"/>
        <v>100</v>
      </c>
      <c r="K168" s="167">
        <f t="shared" si="22"/>
        <v>100</v>
      </c>
      <c r="L168" s="167">
        <f t="shared" si="22"/>
        <v>100</v>
      </c>
      <c r="M168" s="167">
        <f t="shared" si="22"/>
        <v>100</v>
      </c>
      <c r="N168" s="167">
        <f t="shared" si="22"/>
        <v>100</v>
      </c>
      <c r="O168" s="167">
        <f t="shared" si="22"/>
        <v>100</v>
      </c>
      <c r="P168" s="167">
        <f t="shared" si="22"/>
        <v>100</v>
      </c>
      <c r="Q168" s="167">
        <f t="shared" si="22"/>
        <v>100</v>
      </c>
      <c r="R168" s="167">
        <f t="shared" si="22"/>
        <v>100</v>
      </c>
      <c r="S168" s="167">
        <f t="shared" si="22"/>
        <v>100</v>
      </c>
      <c r="T168" s="167">
        <f t="shared" si="22"/>
        <v>100</v>
      </c>
      <c r="U168" s="167">
        <f t="shared" si="22"/>
        <v>100</v>
      </c>
      <c r="V168" s="167">
        <f t="shared" si="22"/>
        <v>100</v>
      </c>
      <c r="W168" s="167">
        <f t="shared" si="22"/>
        <v>100</v>
      </c>
      <c r="X168" s="167">
        <f t="shared" si="22"/>
        <v>100</v>
      </c>
      <c r="Y168" s="167">
        <f t="shared" si="22"/>
        <v>100</v>
      </c>
      <c r="Z168" s="167">
        <f t="shared" si="22"/>
        <v>100</v>
      </c>
      <c r="AA168" s="167">
        <f t="shared" si="22"/>
        <v>100</v>
      </c>
      <c r="AB168" s="167">
        <f t="shared" si="22"/>
        <v>100</v>
      </c>
      <c r="AC168" s="167">
        <f t="shared" si="22"/>
        <v>100</v>
      </c>
      <c r="AD168" s="167">
        <f t="shared" si="22"/>
        <v>100</v>
      </c>
      <c r="AE168" s="167">
        <f t="shared" si="22"/>
        <v>100</v>
      </c>
      <c r="AF168" s="167">
        <f t="shared" si="22"/>
        <v>100</v>
      </c>
      <c r="AG168" s="167">
        <f t="shared" si="22"/>
        <v>100</v>
      </c>
      <c r="AH168" s="167">
        <f t="shared" si="22"/>
        <v>100</v>
      </c>
      <c r="AI168" s="167">
        <f>SUM(AI158:AI167)</f>
        <v>100</v>
      </c>
      <c r="AJ168" s="167">
        <f>SUM(AJ158:AJ167)</f>
        <v>100</v>
      </c>
      <c r="AK168" s="167">
        <f t="shared" ref="AK168:AP168" si="23">SUM(AK158:AK167)</f>
        <v>100</v>
      </c>
      <c r="AL168" s="167">
        <f t="shared" si="23"/>
        <v>100</v>
      </c>
      <c r="AM168" s="167">
        <f t="shared" si="23"/>
        <v>100</v>
      </c>
      <c r="AN168" s="167">
        <f t="shared" si="23"/>
        <v>100</v>
      </c>
      <c r="AO168" s="167">
        <f t="shared" si="23"/>
        <v>100</v>
      </c>
      <c r="AP168" s="167">
        <f t="shared" si="23"/>
        <v>100</v>
      </c>
    </row>
    <row r="169" spans="1:42" ht="15.75" thickBot="1">
      <c r="A169" s="167"/>
      <c r="B169" s="167"/>
      <c r="C169" s="167"/>
      <c r="D169" s="167"/>
      <c r="E169" s="167"/>
      <c r="F169" s="167"/>
      <c r="G169" s="167"/>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row>
    <row r="170" spans="1:42" ht="15.75" thickTop="1">
      <c r="A170" s="109" t="s">
        <v>452</v>
      </c>
      <c r="B170" s="110">
        <v>1990</v>
      </c>
      <c r="C170" s="110">
        <v>1991</v>
      </c>
      <c r="D170" s="110">
        <v>1992</v>
      </c>
      <c r="E170" s="110">
        <v>1993</v>
      </c>
      <c r="F170" s="110">
        <v>1994</v>
      </c>
      <c r="G170" s="110">
        <v>1995</v>
      </c>
      <c r="H170" s="110">
        <v>1996</v>
      </c>
      <c r="I170" s="110">
        <v>1997</v>
      </c>
      <c r="J170" s="110">
        <v>1998</v>
      </c>
      <c r="K170" s="110">
        <v>1999</v>
      </c>
      <c r="L170" s="110">
        <v>2000</v>
      </c>
      <c r="M170" s="110">
        <v>2001</v>
      </c>
      <c r="N170" s="110">
        <v>2002</v>
      </c>
      <c r="O170" s="110">
        <v>2003</v>
      </c>
      <c r="P170" s="110">
        <v>2004</v>
      </c>
      <c r="Q170" s="110">
        <v>2005</v>
      </c>
      <c r="R170" s="110">
        <v>2006</v>
      </c>
      <c r="S170" s="110">
        <v>2007</v>
      </c>
      <c r="T170" s="110">
        <v>2008</v>
      </c>
      <c r="U170" s="110">
        <v>2009</v>
      </c>
      <c r="V170" s="110">
        <v>2010</v>
      </c>
      <c r="W170" s="110">
        <v>2011</v>
      </c>
      <c r="X170" s="110">
        <v>2012</v>
      </c>
      <c r="Y170" s="110">
        <v>2013</v>
      </c>
      <c r="Z170" s="110">
        <v>2014</v>
      </c>
      <c r="AA170" s="110">
        <v>2015</v>
      </c>
      <c r="AB170" s="110">
        <v>2016</v>
      </c>
      <c r="AC170" s="110">
        <v>2017</v>
      </c>
      <c r="AD170" s="110">
        <v>2018</v>
      </c>
      <c r="AE170" s="110">
        <v>2019</v>
      </c>
      <c r="AF170" s="110">
        <v>2020</v>
      </c>
      <c r="AG170" s="110">
        <v>2021</v>
      </c>
      <c r="AH170" s="110">
        <v>2022</v>
      </c>
      <c r="AI170" s="110">
        <v>2023</v>
      </c>
      <c r="AJ170" s="110">
        <v>2024</v>
      </c>
      <c r="AK170" s="110">
        <v>2025</v>
      </c>
      <c r="AL170" s="168">
        <v>2030</v>
      </c>
      <c r="AM170" s="110">
        <v>2035</v>
      </c>
      <c r="AN170" s="168">
        <v>2040</v>
      </c>
      <c r="AO170" s="110">
        <v>2045</v>
      </c>
      <c r="AP170" s="168">
        <v>2050</v>
      </c>
    </row>
    <row r="171" spans="1:42">
      <c r="A171" s="111" t="s">
        <v>326</v>
      </c>
      <c r="B171" s="173" t="s">
        <v>4</v>
      </c>
      <c r="C171" s="173" t="s">
        <v>4</v>
      </c>
      <c r="D171" s="173" t="s">
        <v>4</v>
      </c>
      <c r="E171" s="173" t="s">
        <v>4</v>
      </c>
      <c r="F171" s="173" t="s">
        <v>4</v>
      </c>
      <c r="G171" s="173" t="s">
        <v>4</v>
      </c>
      <c r="H171" s="173" t="s">
        <v>4</v>
      </c>
      <c r="I171" s="173" t="s">
        <v>4</v>
      </c>
      <c r="J171" s="173" t="s">
        <v>4</v>
      </c>
      <c r="K171" s="173" t="s">
        <v>4</v>
      </c>
      <c r="L171" s="173" t="s">
        <v>4</v>
      </c>
      <c r="M171" s="173" t="s">
        <v>4</v>
      </c>
      <c r="N171" s="173" t="s">
        <v>4</v>
      </c>
      <c r="O171" s="173" t="s">
        <v>4</v>
      </c>
      <c r="P171" s="173" t="s">
        <v>4</v>
      </c>
      <c r="Q171" s="173" t="s">
        <v>4</v>
      </c>
      <c r="R171" s="173" t="s">
        <v>4</v>
      </c>
      <c r="S171" s="173" t="s">
        <v>4</v>
      </c>
      <c r="T171" s="173" t="s">
        <v>4</v>
      </c>
      <c r="U171" s="173" t="s">
        <v>4</v>
      </c>
      <c r="V171" s="173" t="s">
        <v>4</v>
      </c>
      <c r="W171" s="173" t="s">
        <v>4</v>
      </c>
      <c r="X171" s="173" t="s">
        <v>4</v>
      </c>
      <c r="Y171" s="173" t="s">
        <v>4</v>
      </c>
      <c r="Z171" s="173" t="s">
        <v>4</v>
      </c>
      <c r="AA171" s="173" t="s">
        <v>4</v>
      </c>
      <c r="AB171" s="173" t="s">
        <v>4</v>
      </c>
      <c r="AC171" s="173" t="s">
        <v>4</v>
      </c>
      <c r="AD171" s="173" t="s">
        <v>4</v>
      </c>
      <c r="AE171" s="173" t="s">
        <v>4</v>
      </c>
      <c r="AF171" s="173" t="s">
        <v>4</v>
      </c>
      <c r="AG171" s="173" t="s">
        <v>4</v>
      </c>
      <c r="AH171" s="173" t="s">
        <v>4</v>
      </c>
      <c r="AI171" s="173" t="s">
        <v>4</v>
      </c>
      <c r="AJ171" s="173" t="s">
        <v>4</v>
      </c>
      <c r="AK171" s="113" t="s">
        <v>4</v>
      </c>
      <c r="AL171" s="113" t="s">
        <v>4</v>
      </c>
      <c r="AM171" s="113" t="s">
        <v>4</v>
      </c>
      <c r="AN171" s="113" t="s">
        <v>4</v>
      </c>
      <c r="AO171" s="113" t="s">
        <v>4</v>
      </c>
      <c r="AP171" s="113" t="s">
        <v>4</v>
      </c>
    </row>
    <row r="172" spans="1:42">
      <c r="A172" s="177" t="s">
        <v>428</v>
      </c>
      <c r="B172" s="178">
        <f>[5]MMS_TERT!B931</f>
        <v>0</v>
      </c>
      <c r="C172" s="121">
        <f>[5]MMS_TERT!C931</f>
        <v>0</v>
      </c>
      <c r="D172" s="121">
        <f>[5]MMS_TERT!D931</f>
        <v>0</v>
      </c>
      <c r="E172" s="121">
        <f>[5]MMS_TERT!E931</f>
        <v>0</v>
      </c>
      <c r="F172" s="121">
        <f>[5]MMS_TERT!F931</f>
        <v>0</v>
      </c>
      <c r="G172" s="121">
        <f>[5]MMS_TERT!G931</f>
        <v>0</v>
      </c>
      <c r="H172" s="121">
        <f>[5]MMS_TERT!H931</f>
        <v>0</v>
      </c>
      <c r="I172" s="121">
        <f>[5]MMS_TERT!I931</f>
        <v>0</v>
      </c>
      <c r="J172" s="121">
        <f>[5]MMS_TERT!J931</f>
        <v>0</v>
      </c>
      <c r="K172" s="121">
        <f>[5]MMS_TERT!K931</f>
        <v>0</v>
      </c>
      <c r="L172" s="121">
        <f>[5]MMS_TERT!L931</f>
        <v>0</v>
      </c>
      <c r="M172" s="121">
        <f>[5]MMS_TERT!M931</f>
        <v>0</v>
      </c>
      <c r="N172" s="121">
        <f>[5]MMS_TERT!N931</f>
        <v>0</v>
      </c>
      <c r="O172" s="121">
        <f>[5]MMS_TERT!O931</f>
        <v>0</v>
      </c>
      <c r="P172" s="121">
        <f>[5]MMS_TERT!P931</f>
        <v>0</v>
      </c>
      <c r="Q172" s="121">
        <f>[5]MMS_TERT!Q931</f>
        <v>0</v>
      </c>
      <c r="R172" s="121">
        <f>[5]MMS_TERT!R931</f>
        <v>0</v>
      </c>
      <c r="S172" s="121">
        <f>[5]MMS_TERT!S931</f>
        <v>0</v>
      </c>
      <c r="T172" s="121">
        <f>[5]MMS_TERT!T931</f>
        <v>0</v>
      </c>
      <c r="U172" s="121">
        <f>[5]MMS_TERT!U931</f>
        <v>0</v>
      </c>
      <c r="V172" s="121">
        <f>[5]MMS_TERT!V931</f>
        <v>0</v>
      </c>
      <c r="W172" s="121">
        <f>[5]MMS_TERT!W931</f>
        <v>0</v>
      </c>
      <c r="X172" s="121">
        <f>[5]MMS_TERT!X931</f>
        <v>0</v>
      </c>
      <c r="Y172" s="121">
        <f>[5]MMS_TERT!Y931</f>
        <v>0</v>
      </c>
      <c r="Z172" s="121">
        <f>[5]MMS_TERT!Z931</f>
        <v>0</v>
      </c>
      <c r="AA172" s="121">
        <f>[5]MMS_TERT!AA931</f>
        <v>0</v>
      </c>
      <c r="AB172" s="121">
        <f>[5]MMS_TERT!AB931</f>
        <v>0</v>
      </c>
      <c r="AC172" s="121">
        <f>[5]MMS_TERT!AC931</f>
        <v>0</v>
      </c>
      <c r="AD172" s="121">
        <f>[5]MMS_TERT!AD931</f>
        <v>0</v>
      </c>
      <c r="AE172" s="121">
        <f>[5]MMS_TERT!AE931</f>
        <v>0</v>
      </c>
      <c r="AF172" s="121">
        <f>[5]MMS_TERT!AF931</f>
        <v>0</v>
      </c>
      <c r="AG172" s="121">
        <f>[5]MMS_TERT!AG931</f>
        <v>0</v>
      </c>
      <c r="AH172" s="121">
        <f>[5]MMS_TERT!AH931</f>
        <v>0</v>
      </c>
      <c r="AI172" s="121">
        <f>[5]MMS_TERT!AI931</f>
        <v>0</v>
      </c>
      <c r="AJ172" s="121">
        <f>[6]MMS_TERT!AJ932</f>
        <v>0</v>
      </c>
      <c r="AK172" s="121">
        <f>[5]MMS_TERT!AK932</f>
        <v>0</v>
      </c>
      <c r="AL172" s="121">
        <f>[5]MMS_TERT!AL932</f>
        <v>0</v>
      </c>
      <c r="AM172" s="121">
        <f>[5]MMS_TERT!AM932</f>
        <v>0</v>
      </c>
      <c r="AN172" s="121">
        <f>[5]MMS_TERT!AN932</f>
        <v>0</v>
      </c>
      <c r="AO172" s="121">
        <f>[5]MMS_TERT!AO932</f>
        <v>0</v>
      </c>
      <c r="AP172" s="121">
        <f>[5]MMS_TERT!AP932</f>
        <v>0</v>
      </c>
    </row>
    <row r="173" spans="1:42">
      <c r="A173" s="177" t="s">
        <v>429</v>
      </c>
      <c r="B173" s="178">
        <f>[5]MMS_TERT!B932</f>
        <v>0</v>
      </c>
      <c r="C173" s="121">
        <f>[5]MMS_TERT!C932</f>
        <v>0</v>
      </c>
      <c r="D173" s="121">
        <f>[5]MMS_TERT!D932</f>
        <v>0</v>
      </c>
      <c r="E173" s="121">
        <f>[5]MMS_TERT!E932</f>
        <v>0</v>
      </c>
      <c r="F173" s="121">
        <f>[5]MMS_TERT!F932</f>
        <v>0</v>
      </c>
      <c r="G173" s="121">
        <f>[5]MMS_TERT!G932</f>
        <v>0</v>
      </c>
      <c r="H173" s="121">
        <f>[5]MMS_TERT!H932</f>
        <v>0</v>
      </c>
      <c r="I173" s="121">
        <f>[5]MMS_TERT!I932</f>
        <v>0</v>
      </c>
      <c r="J173" s="121">
        <f>[5]MMS_TERT!J932</f>
        <v>0</v>
      </c>
      <c r="K173" s="121">
        <f>[5]MMS_TERT!K932</f>
        <v>0</v>
      </c>
      <c r="L173" s="121">
        <f>[5]MMS_TERT!L932</f>
        <v>0</v>
      </c>
      <c r="M173" s="121">
        <f>[5]MMS_TERT!M932</f>
        <v>0</v>
      </c>
      <c r="N173" s="121">
        <f>[5]MMS_TERT!N932</f>
        <v>0</v>
      </c>
      <c r="O173" s="121">
        <f>[5]MMS_TERT!O932</f>
        <v>0</v>
      </c>
      <c r="P173" s="121">
        <f>[5]MMS_TERT!P932</f>
        <v>0</v>
      </c>
      <c r="Q173" s="121">
        <f>[5]MMS_TERT!Q932</f>
        <v>0</v>
      </c>
      <c r="R173" s="121">
        <f>[5]MMS_TERT!R932</f>
        <v>0</v>
      </c>
      <c r="S173" s="121">
        <f>[5]MMS_TERT!S932</f>
        <v>0</v>
      </c>
      <c r="T173" s="121">
        <f>[5]MMS_TERT!T932</f>
        <v>0</v>
      </c>
      <c r="U173" s="121">
        <f>[5]MMS_TERT!U932</f>
        <v>0</v>
      </c>
      <c r="V173" s="121">
        <f>[5]MMS_TERT!V932</f>
        <v>0</v>
      </c>
      <c r="W173" s="121">
        <f>[5]MMS_TERT!W932</f>
        <v>0</v>
      </c>
      <c r="X173" s="121">
        <f>[5]MMS_TERT!X932</f>
        <v>0</v>
      </c>
      <c r="Y173" s="121">
        <f>[5]MMS_TERT!Y932</f>
        <v>0</v>
      </c>
      <c r="Z173" s="121">
        <f>[5]MMS_TERT!Z932</f>
        <v>0</v>
      </c>
      <c r="AA173" s="121">
        <f>[5]MMS_TERT!AA932</f>
        <v>0</v>
      </c>
      <c r="AB173" s="121">
        <f>[5]MMS_TERT!AB932</f>
        <v>0</v>
      </c>
      <c r="AC173" s="121">
        <f>[5]MMS_TERT!AC932</f>
        <v>0</v>
      </c>
      <c r="AD173" s="121">
        <f>[5]MMS_TERT!AD932</f>
        <v>0</v>
      </c>
      <c r="AE173" s="121">
        <f>[5]MMS_TERT!AE932</f>
        <v>0</v>
      </c>
      <c r="AF173" s="121">
        <f>[5]MMS_TERT!AF932</f>
        <v>0</v>
      </c>
      <c r="AG173" s="121">
        <f>[5]MMS_TERT!AG932</f>
        <v>0</v>
      </c>
      <c r="AH173" s="121">
        <f>[5]MMS_TERT!AH932</f>
        <v>0</v>
      </c>
      <c r="AI173" s="121">
        <f>[5]MMS_TERT!AI932</f>
        <v>0</v>
      </c>
      <c r="AJ173" s="121">
        <f>[6]MMS_TERT!AJ933</f>
        <v>0</v>
      </c>
      <c r="AK173" s="121">
        <f>[5]MMS_TERT!AK933</f>
        <v>0</v>
      </c>
      <c r="AL173" s="121">
        <f>[5]MMS_TERT!AL933</f>
        <v>0</v>
      </c>
      <c r="AM173" s="121">
        <f>[5]MMS_TERT!AM933</f>
        <v>0</v>
      </c>
      <c r="AN173" s="121">
        <f>[5]MMS_TERT!AN933</f>
        <v>0</v>
      </c>
      <c r="AO173" s="121">
        <f>[5]MMS_TERT!AO933</f>
        <v>0</v>
      </c>
      <c r="AP173" s="121">
        <f>[5]MMS_TERT!AP933</f>
        <v>0</v>
      </c>
    </row>
    <row r="174" spans="1:42">
      <c r="A174" s="177" t="s">
        <v>430</v>
      </c>
      <c r="B174" s="178">
        <f>[5]MMS_TERT!B933</f>
        <v>0</v>
      </c>
      <c r="C174" s="121">
        <f>[5]MMS_TERT!C933</f>
        <v>0</v>
      </c>
      <c r="D174" s="121">
        <f>[5]MMS_TERT!D933</f>
        <v>0</v>
      </c>
      <c r="E174" s="121">
        <f>[5]MMS_TERT!E933</f>
        <v>0</v>
      </c>
      <c r="F174" s="121">
        <f>[5]MMS_TERT!F933</f>
        <v>0</v>
      </c>
      <c r="G174" s="121">
        <f>[5]MMS_TERT!G933</f>
        <v>0</v>
      </c>
      <c r="H174" s="121">
        <f>[5]MMS_TERT!H933</f>
        <v>0</v>
      </c>
      <c r="I174" s="121">
        <f>[5]MMS_TERT!I933</f>
        <v>0</v>
      </c>
      <c r="J174" s="121">
        <f>[5]MMS_TERT!J933</f>
        <v>0</v>
      </c>
      <c r="K174" s="121">
        <f>[5]MMS_TERT!K933</f>
        <v>0</v>
      </c>
      <c r="L174" s="121">
        <f>[5]MMS_TERT!L933</f>
        <v>0</v>
      </c>
      <c r="M174" s="121">
        <f>[5]MMS_TERT!M933</f>
        <v>0</v>
      </c>
      <c r="N174" s="121">
        <f>[5]MMS_TERT!N933</f>
        <v>0</v>
      </c>
      <c r="O174" s="121">
        <f>[5]MMS_TERT!O933</f>
        <v>0</v>
      </c>
      <c r="P174" s="121">
        <f>[5]MMS_TERT!P933</f>
        <v>0</v>
      </c>
      <c r="Q174" s="121">
        <f>[5]MMS_TERT!Q933</f>
        <v>0</v>
      </c>
      <c r="R174" s="121">
        <f>[5]MMS_TERT!R933</f>
        <v>0</v>
      </c>
      <c r="S174" s="121">
        <f>[5]MMS_TERT!S933</f>
        <v>0</v>
      </c>
      <c r="T174" s="121">
        <f>[5]MMS_TERT!T933</f>
        <v>0</v>
      </c>
      <c r="U174" s="121">
        <f>[5]MMS_TERT!U933</f>
        <v>0</v>
      </c>
      <c r="V174" s="121">
        <f>[5]MMS_TERT!V933</f>
        <v>0</v>
      </c>
      <c r="W174" s="121">
        <f>[5]MMS_TERT!W933</f>
        <v>0</v>
      </c>
      <c r="X174" s="121">
        <f>[5]MMS_TERT!X933</f>
        <v>0</v>
      </c>
      <c r="Y174" s="121">
        <f>[5]MMS_TERT!Y933</f>
        <v>0</v>
      </c>
      <c r="Z174" s="121">
        <f>[5]MMS_TERT!Z933</f>
        <v>0</v>
      </c>
      <c r="AA174" s="121">
        <f>[5]MMS_TERT!AA933</f>
        <v>0</v>
      </c>
      <c r="AB174" s="121">
        <f>[5]MMS_TERT!AB933</f>
        <v>0</v>
      </c>
      <c r="AC174" s="121">
        <f>[5]MMS_TERT!AC933</f>
        <v>0</v>
      </c>
      <c r="AD174" s="121">
        <f>[5]MMS_TERT!AD933</f>
        <v>0</v>
      </c>
      <c r="AE174" s="121">
        <f>[5]MMS_TERT!AE933</f>
        <v>0</v>
      </c>
      <c r="AF174" s="121">
        <f>[5]MMS_TERT!AF933</f>
        <v>0</v>
      </c>
      <c r="AG174" s="121">
        <f>[5]MMS_TERT!AG933</f>
        <v>0</v>
      </c>
      <c r="AH174" s="121">
        <f>[5]MMS_TERT!AH933</f>
        <v>0</v>
      </c>
      <c r="AI174" s="121">
        <f>[5]MMS_TERT!AI933</f>
        <v>0</v>
      </c>
      <c r="AJ174" s="121">
        <f>[6]MMS_TERT!AJ934</f>
        <v>0</v>
      </c>
      <c r="AK174" s="121">
        <f>[5]MMS_TERT!AK934</f>
        <v>0</v>
      </c>
      <c r="AL174" s="121">
        <f>[5]MMS_TERT!AL934</f>
        <v>0</v>
      </c>
      <c r="AM174" s="121">
        <f>[5]MMS_TERT!AM934</f>
        <v>0</v>
      </c>
      <c r="AN174" s="121">
        <f>[5]MMS_TERT!AN934</f>
        <v>0</v>
      </c>
      <c r="AO174" s="121">
        <f>[5]MMS_TERT!AO934</f>
        <v>0</v>
      </c>
      <c r="AP174" s="121">
        <f>[5]MMS_TERT!AP934</f>
        <v>0</v>
      </c>
    </row>
    <row r="175" spans="1:42">
      <c r="A175" s="177" t="s">
        <v>431</v>
      </c>
      <c r="B175" s="178">
        <f>[5]MMS_TERT!B934</f>
        <v>0</v>
      </c>
      <c r="C175" s="121">
        <f>[5]MMS_TERT!C934</f>
        <v>0</v>
      </c>
      <c r="D175" s="121">
        <f>[5]MMS_TERT!D934</f>
        <v>0</v>
      </c>
      <c r="E175" s="121">
        <f>[5]MMS_TERT!E934</f>
        <v>0</v>
      </c>
      <c r="F175" s="121">
        <f>[5]MMS_TERT!F934</f>
        <v>0</v>
      </c>
      <c r="G175" s="121">
        <f>[5]MMS_TERT!G934</f>
        <v>0</v>
      </c>
      <c r="H175" s="121">
        <f>[5]MMS_TERT!H934</f>
        <v>0</v>
      </c>
      <c r="I175" s="121">
        <f>[5]MMS_TERT!I934</f>
        <v>0</v>
      </c>
      <c r="J175" s="121">
        <f>[5]MMS_TERT!J934</f>
        <v>0</v>
      </c>
      <c r="K175" s="121">
        <f>[5]MMS_TERT!K934</f>
        <v>0</v>
      </c>
      <c r="L175" s="121">
        <f>[5]MMS_TERT!L934</f>
        <v>0</v>
      </c>
      <c r="M175" s="121">
        <f>[5]MMS_TERT!M934</f>
        <v>0</v>
      </c>
      <c r="N175" s="121">
        <f>[5]MMS_TERT!N934</f>
        <v>0</v>
      </c>
      <c r="O175" s="121">
        <f>[5]MMS_TERT!O934</f>
        <v>0</v>
      </c>
      <c r="P175" s="121">
        <f>[5]MMS_TERT!P934</f>
        <v>0</v>
      </c>
      <c r="Q175" s="121">
        <f>[5]MMS_TERT!Q934</f>
        <v>0</v>
      </c>
      <c r="R175" s="121">
        <f>[5]MMS_TERT!R934</f>
        <v>0</v>
      </c>
      <c r="S175" s="121">
        <f>[5]MMS_TERT!S934</f>
        <v>0</v>
      </c>
      <c r="T175" s="121">
        <f>[5]MMS_TERT!T934</f>
        <v>0</v>
      </c>
      <c r="U175" s="121">
        <f>[5]MMS_TERT!U934</f>
        <v>0</v>
      </c>
      <c r="V175" s="121">
        <f>[5]MMS_TERT!V934</f>
        <v>0</v>
      </c>
      <c r="W175" s="121">
        <f>[5]MMS_TERT!W934</f>
        <v>0</v>
      </c>
      <c r="X175" s="121">
        <f>[5]MMS_TERT!X934</f>
        <v>0</v>
      </c>
      <c r="Y175" s="121">
        <f>[5]MMS_TERT!Y934</f>
        <v>0</v>
      </c>
      <c r="Z175" s="121">
        <f>[5]MMS_TERT!Z934</f>
        <v>0</v>
      </c>
      <c r="AA175" s="121">
        <f>[5]MMS_TERT!AA934</f>
        <v>0</v>
      </c>
      <c r="AB175" s="121">
        <f>[5]MMS_TERT!AB934</f>
        <v>0</v>
      </c>
      <c r="AC175" s="121">
        <f>[5]MMS_TERT!AC934</f>
        <v>0</v>
      </c>
      <c r="AD175" s="121">
        <f>[5]MMS_TERT!AD934</f>
        <v>0</v>
      </c>
      <c r="AE175" s="121">
        <f>[5]MMS_TERT!AE934</f>
        <v>0</v>
      </c>
      <c r="AF175" s="121">
        <f>[5]MMS_TERT!AF934</f>
        <v>0</v>
      </c>
      <c r="AG175" s="121">
        <f>[5]MMS_TERT!AG934</f>
        <v>0</v>
      </c>
      <c r="AH175" s="121">
        <f>[5]MMS_TERT!AH934</f>
        <v>0</v>
      </c>
      <c r="AI175" s="121">
        <f>[5]MMS_TERT!AI934</f>
        <v>0</v>
      </c>
      <c r="AJ175" s="121">
        <f>[6]MMS_TERT!AJ935</f>
        <v>100</v>
      </c>
      <c r="AK175" s="121">
        <f>[5]MMS_TERT!AK935</f>
        <v>100</v>
      </c>
      <c r="AL175" s="121">
        <f>[5]MMS_TERT!AL935</f>
        <v>100</v>
      </c>
      <c r="AM175" s="121">
        <f>[5]MMS_TERT!AM935</f>
        <v>100</v>
      </c>
      <c r="AN175" s="121">
        <f>[5]MMS_TERT!AN935</f>
        <v>100</v>
      </c>
      <c r="AO175" s="121">
        <f>[5]MMS_TERT!AO935</f>
        <v>100</v>
      </c>
      <c r="AP175" s="121">
        <f>[5]MMS_TERT!AP935</f>
        <v>100</v>
      </c>
    </row>
    <row r="176" spans="1:42">
      <c r="A176" s="177" t="s">
        <v>432</v>
      </c>
      <c r="B176" s="178">
        <f>[5]MMS_TERT!B935</f>
        <v>100</v>
      </c>
      <c r="C176" s="121">
        <f>[5]MMS_TERT!C935</f>
        <v>100</v>
      </c>
      <c r="D176" s="121">
        <f>[5]MMS_TERT!D935</f>
        <v>100</v>
      </c>
      <c r="E176" s="121">
        <f>[5]MMS_TERT!E935</f>
        <v>100</v>
      </c>
      <c r="F176" s="121">
        <f>[5]MMS_TERT!F935</f>
        <v>100</v>
      </c>
      <c r="G176" s="121">
        <f>[5]MMS_TERT!G935</f>
        <v>100</v>
      </c>
      <c r="H176" s="121">
        <f>[5]MMS_TERT!H935</f>
        <v>100</v>
      </c>
      <c r="I176" s="121">
        <f>[5]MMS_TERT!I935</f>
        <v>100</v>
      </c>
      <c r="J176" s="121">
        <f>[5]MMS_TERT!J935</f>
        <v>100</v>
      </c>
      <c r="K176" s="121">
        <f>[5]MMS_TERT!K935</f>
        <v>100</v>
      </c>
      <c r="L176" s="121">
        <f>[5]MMS_TERT!L935</f>
        <v>100</v>
      </c>
      <c r="M176" s="121">
        <f>[5]MMS_TERT!M935</f>
        <v>100</v>
      </c>
      <c r="N176" s="121">
        <f>[5]MMS_TERT!N935</f>
        <v>100</v>
      </c>
      <c r="O176" s="121">
        <f>[5]MMS_TERT!O935</f>
        <v>100</v>
      </c>
      <c r="P176" s="121">
        <f>[5]MMS_TERT!P935</f>
        <v>100</v>
      </c>
      <c r="Q176" s="121">
        <f>[5]MMS_TERT!Q935</f>
        <v>100</v>
      </c>
      <c r="R176" s="121">
        <f>[5]MMS_TERT!R935</f>
        <v>100</v>
      </c>
      <c r="S176" s="121">
        <f>[5]MMS_TERT!S935</f>
        <v>100</v>
      </c>
      <c r="T176" s="121">
        <f>[5]MMS_TERT!T935</f>
        <v>100</v>
      </c>
      <c r="U176" s="121">
        <f>[5]MMS_TERT!U935</f>
        <v>100</v>
      </c>
      <c r="V176" s="121">
        <f>[5]MMS_TERT!V935</f>
        <v>100</v>
      </c>
      <c r="W176" s="121">
        <f>[5]MMS_TERT!W935</f>
        <v>100</v>
      </c>
      <c r="X176" s="121">
        <f>[5]MMS_TERT!X935</f>
        <v>100</v>
      </c>
      <c r="Y176" s="121">
        <f>[5]MMS_TERT!Y935</f>
        <v>100</v>
      </c>
      <c r="Z176" s="121">
        <f>[5]MMS_TERT!Z935</f>
        <v>100</v>
      </c>
      <c r="AA176" s="121">
        <f>[5]MMS_TERT!AA935</f>
        <v>100</v>
      </c>
      <c r="AB176" s="121">
        <f>[5]MMS_TERT!AB935</f>
        <v>100</v>
      </c>
      <c r="AC176" s="121">
        <f>[5]MMS_TERT!AC935</f>
        <v>100</v>
      </c>
      <c r="AD176" s="121">
        <f>[5]MMS_TERT!AD935</f>
        <v>100</v>
      </c>
      <c r="AE176" s="121">
        <f>[5]MMS_TERT!AE935</f>
        <v>100</v>
      </c>
      <c r="AF176" s="121">
        <f>[5]MMS_TERT!AF935</f>
        <v>100</v>
      </c>
      <c r="AG176" s="121">
        <f>[5]MMS_TERT!AG935</f>
        <v>100</v>
      </c>
      <c r="AH176" s="121">
        <f>[5]MMS_TERT!AH935</f>
        <v>100</v>
      </c>
      <c r="AI176" s="121">
        <f>[5]MMS_TERT!AI935</f>
        <v>100</v>
      </c>
      <c r="AJ176" s="121">
        <f>[6]MMS_TERT!AJ936</f>
        <v>0</v>
      </c>
      <c r="AK176" s="121">
        <f>[5]MMS_TERT!AK936</f>
        <v>0</v>
      </c>
      <c r="AL176" s="121">
        <f>[5]MMS_TERT!AL936</f>
        <v>0</v>
      </c>
      <c r="AM176" s="121">
        <f>[5]MMS_TERT!AM936</f>
        <v>0</v>
      </c>
      <c r="AN176" s="121">
        <f>[5]MMS_TERT!AN936</f>
        <v>0</v>
      </c>
      <c r="AO176" s="121">
        <f>[5]MMS_TERT!AO936</f>
        <v>0</v>
      </c>
      <c r="AP176" s="121">
        <f>[5]MMS_TERT!AP936</f>
        <v>0</v>
      </c>
    </row>
    <row r="177" spans="1:42">
      <c r="A177" s="177" t="s">
        <v>433</v>
      </c>
      <c r="B177" s="178">
        <f>[5]MMS_TERT!B936</f>
        <v>0</v>
      </c>
      <c r="C177" s="121">
        <f>[5]MMS_TERT!C936</f>
        <v>0</v>
      </c>
      <c r="D177" s="121">
        <f>[5]MMS_TERT!D936</f>
        <v>0</v>
      </c>
      <c r="E177" s="121">
        <f>[5]MMS_TERT!E936</f>
        <v>0</v>
      </c>
      <c r="F177" s="121">
        <f>[5]MMS_TERT!F936</f>
        <v>0</v>
      </c>
      <c r="G177" s="121">
        <f>[5]MMS_TERT!G936</f>
        <v>0</v>
      </c>
      <c r="H177" s="121">
        <f>[5]MMS_TERT!H936</f>
        <v>0</v>
      </c>
      <c r="I177" s="121">
        <f>[5]MMS_TERT!I936</f>
        <v>0</v>
      </c>
      <c r="J177" s="121">
        <f>[5]MMS_TERT!J936</f>
        <v>0</v>
      </c>
      <c r="K177" s="121">
        <f>[5]MMS_TERT!K936</f>
        <v>0</v>
      </c>
      <c r="L177" s="121">
        <f>[5]MMS_TERT!L936</f>
        <v>0</v>
      </c>
      <c r="M177" s="121">
        <f>[5]MMS_TERT!M936</f>
        <v>0</v>
      </c>
      <c r="N177" s="121">
        <f>[5]MMS_TERT!N936</f>
        <v>0</v>
      </c>
      <c r="O177" s="121">
        <f>[5]MMS_TERT!O936</f>
        <v>0</v>
      </c>
      <c r="P177" s="121">
        <f>[5]MMS_TERT!P936</f>
        <v>0</v>
      </c>
      <c r="Q177" s="121">
        <f>[5]MMS_TERT!Q936</f>
        <v>0</v>
      </c>
      <c r="R177" s="121">
        <f>[5]MMS_TERT!R936</f>
        <v>0</v>
      </c>
      <c r="S177" s="121">
        <f>[5]MMS_TERT!S936</f>
        <v>0</v>
      </c>
      <c r="T177" s="121">
        <f>[5]MMS_TERT!T936</f>
        <v>0</v>
      </c>
      <c r="U177" s="121">
        <f>[5]MMS_TERT!U936</f>
        <v>0</v>
      </c>
      <c r="V177" s="121">
        <f>[5]MMS_TERT!V936</f>
        <v>0</v>
      </c>
      <c r="W177" s="121">
        <f>[5]MMS_TERT!W936</f>
        <v>0</v>
      </c>
      <c r="X177" s="121">
        <f>[5]MMS_TERT!X936</f>
        <v>0</v>
      </c>
      <c r="Y177" s="121">
        <f>[5]MMS_TERT!Y936</f>
        <v>0</v>
      </c>
      <c r="Z177" s="121">
        <f>[5]MMS_TERT!Z936</f>
        <v>0</v>
      </c>
      <c r="AA177" s="121">
        <f>[5]MMS_TERT!AA936</f>
        <v>0</v>
      </c>
      <c r="AB177" s="121">
        <f>[5]MMS_TERT!AB936</f>
        <v>0</v>
      </c>
      <c r="AC177" s="121">
        <f>[5]MMS_TERT!AC936</f>
        <v>0</v>
      </c>
      <c r="AD177" s="121">
        <f>[5]MMS_TERT!AD936</f>
        <v>0</v>
      </c>
      <c r="AE177" s="121">
        <f>[5]MMS_TERT!AE936</f>
        <v>0</v>
      </c>
      <c r="AF177" s="121">
        <f>[5]MMS_TERT!AF936</f>
        <v>0</v>
      </c>
      <c r="AG177" s="121">
        <f>[5]MMS_TERT!AG936</f>
        <v>0</v>
      </c>
      <c r="AH177" s="121">
        <f>[5]MMS_TERT!AH936</f>
        <v>0</v>
      </c>
      <c r="AI177" s="121">
        <f>[5]MMS_TERT!AI936</f>
        <v>0</v>
      </c>
      <c r="AJ177" s="121">
        <f>[6]MMS_TERT!AJ937</f>
        <v>0</v>
      </c>
      <c r="AK177" s="121">
        <f>[5]MMS_TERT!AK937</f>
        <v>0</v>
      </c>
      <c r="AL177" s="121">
        <f>[5]MMS_TERT!AL937</f>
        <v>0</v>
      </c>
      <c r="AM177" s="121">
        <f>[5]MMS_TERT!AM937</f>
        <v>0</v>
      </c>
      <c r="AN177" s="121">
        <f>[5]MMS_TERT!AN937</f>
        <v>0</v>
      </c>
      <c r="AO177" s="121">
        <f>[5]MMS_TERT!AO937</f>
        <v>0</v>
      </c>
      <c r="AP177" s="121">
        <f>[5]MMS_TERT!AP937</f>
        <v>0</v>
      </c>
    </row>
    <row r="178" spans="1:42">
      <c r="A178" s="177" t="s">
        <v>434</v>
      </c>
      <c r="B178" s="178">
        <f>[5]MMS_TERT!B937</f>
        <v>0</v>
      </c>
      <c r="C178" s="121">
        <f>[5]MMS_TERT!C937</f>
        <v>0</v>
      </c>
      <c r="D178" s="121">
        <f>[5]MMS_TERT!D937</f>
        <v>0</v>
      </c>
      <c r="E178" s="121">
        <f>[5]MMS_TERT!E937</f>
        <v>0</v>
      </c>
      <c r="F178" s="121">
        <f>[5]MMS_TERT!F937</f>
        <v>0</v>
      </c>
      <c r="G178" s="121">
        <f>[5]MMS_TERT!G937</f>
        <v>0</v>
      </c>
      <c r="H178" s="121">
        <f>[5]MMS_TERT!H937</f>
        <v>0</v>
      </c>
      <c r="I178" s="121">
        <f>[5]MMS_TERT!I937</f>
        <v>0</v>
      </c>
      <c r="J178" s="121">
        <f>[5]MMS_TERT!J937</f>
        <v>0</v>
      </c>
      <c r="K178" s="121">
        <f>[5]MMS_TERT!K937</f>
        <v>0</v>
      </c>
      <c r="L178" s="121">
        <f>[5]MMS_TERT!L937</f>
        <v>0</v>
      </c>
      <c r="M178" s="121">
        <f>[5]MMS_TERT!M937</f>
        <v>0</v>
      </c>
      <c r="N178" s="121">
        <f>[5]MMS_TERT!N937</f>
        <v>0</v>
      </c>
      <c r="O178" s="121">
        <f>[5]MMS_TERT!O937</f>
        <v>0</v>
      </c>
      <c r="P178" s="121">
        <f>[5]MMS_TERT!P937</f>
        <v>0</v>
      </c>
      <c r="Q178" s="121">
        <f>[5]MMS_TERT!Q937</f>
        <v>0</v>
      </c>
      <c r="R178" s="121">
        <f>[5]MMS_TERT!R937</f>
        <v>0</v>
      </c>
      <c r="S178" s="121">
        <f>[5]MMS_TERT!S937</f>
        <v>0</v>
      </c>
      <c r="T178" s="121">
        <f>[5]MMS_TERT!T937</f>
        <v>0</v>
      </c>
      <c r="U178" s="121">
        <f>[5]MMS_TERT!U937</f>
        <v>0</v>
      </c>
      <c r="V178" s="121">
        <f>[5]MMS_TERT!V937</f>
        <v>0</v>
      </c>
      <c r="W178" s="121">
        <f>[5]MMS_TERT!W937</f>
        <v>0</v>
      </c>
      <c r="X178" s="121">
        <f>[5]MMS_TERT!X937</f>
        <v>0</v>
      </c>
      <c r="Y178" s="121">
        <f>[5]MMS_TERT!Y937</f>
        <v>0</v>
      </c>
      <c r="Z178" s="121">
        <f>[5]MMS_TERT!Z937</f>
        <v>0</v>
      </c>
      <c r="AA178" s="121">
        <f>[5]MMS_TERT!AA937</f>
        <v>0</v>
      </c>
      <c r="AB178" s="121">
        <f>[5]MMS_TERT!AB937</f>
        <v>0</v>
      </c>
      <c r="AC178" s="121">
        <f>[5]MMS_TERT!AC937</f>
        <v>0</v>
      </c>
      <c r="AD178" s="121">
        <f>[5]MMS_TERT!AD937</f>
        <v>0</v>
      </c>
      <c r="AE178" s="121">
        <f>[5]MMS_TERT!AE937</f>
        <v>0</v>
      </c>
      <c r="AF178" s="121">
        <f>[5]MMS_TERT!AF937</f>
        <v>0</v>
      </c>
      <c r="AG178" s="121">
        <f>[5]MMS_TERT!AG937</f>
        <v>0</v>
      </c>
      <c r="AH178" s="121">
        <f>[5]MMS_TERT!AH937</f>
        <v>0</v>
      </c>
      <c r="AI178" s="121">
        <f>[5]MMS_TERT!AI937</f>
        <v>0</v>
      </c>
      <c r="AJ178" s="121">
        <f>[6]MMS_TERT!AJ938</f>
        <v>0</v>
      </c>
      <c r="AK178" s="121">
        <f>[5]MMS_TERT!AK938</f>
        <v>0</v>
      </c>
      <c r="AL178" s="121">
        <f>[5]MMS_TERT!AL938</f>
        <v>0</v>
      </c>
      <c r="AM178" s="121">
        <f>[5]MMS_TERT!AM938</f>
        <v>0</v>
      </c>
      <c r="AN178" s="121">
        <f>[5]MMS_TERT!AN938</f>
        <v>0</v>
      </c>
      <c r="AO178" s="121">
        <f>[5]MMS_TERT!AO938</f>
        <v>0</v>
      </c>
      <c r="AP178" s="121">
        <f>[5]MMS_TERT!AP938</f>
        <v>0</v>
      </c>
    </row>
    <row r="179" spans="1:42">
      <c r="A179" s="177" t="s">
        <v>435</v>
      </c>
      <c r="B179" s="178">
        <f>[5]MMS_TERT!B938</f>
        <v>0</v>
      </c>
      <c r="C179" s="121">
        <f>[5]MMS_TERT!C938</f>
        <v>0</v>
      </c>
      <c r="D179" s="121">
        <f>[5]MMS_TERT!D938</f>
        <v>0</v>
      </c>
      <c r="E179" s="121">
        <f>[5]MMS_TERT!E938</f>
        <v>0</v>
      </c>
      <c r="F179" s="121">
        <f>[5]MMS_TERT!F938</f>
        <v>0</v>
      </c>
      <c r="G179" s="121">
        <f>[5]MMS_TERT!G938</f>
        <v>0</v>
      </c>
      <c r="H179" s="121">
        <f>[5]MMS_TERT!H938</f>
        <v>0</v>
      </c>
      <c r="I179" s="121">
        <f>[5]MMS_TERT!I938</f>
        <v>0</v>
      </c>
      <c r="J179" s="121">
        <f>[5]MMS_TERT!J938</f>
        <v>0</v>
      </c>
      <c r="K179" s="121">
        <f>[5]MMS_TERT!K938</f>
        <v>0</v>
      </c>
      <c r="L179" s="121">
        <f>[5]MMS_TERT!L938</f>
        <v>0</v>
      </c>
      <c r="M179" s="121">
        <f>[5]MMS_TERT!M938</f>
        <v>0</v>
      </c>
      <c r="N179" s="121">
        <f>[5]MMS_TERT!N938</f>
        <v>0</v>
      </c>
      <c r="O179" s="121">
        <f>[5]MMS_TERT!O938</f>
        <v>0</v>
      </c>
      <c r="P179" s="121">
        <f>[5]MMS_TERT!P938</f>
        <v>0</v>
      </c>
      <c r="Q179" s="121">
        <f>[5]MMS_TERT!Q938</f>
        <v>0</v>
      </c>
      <c r="R179" s="121">
        <f>[5]MMS_TERT!R938</f>
        <v>0</v>
      </c>
      <c r="S179" s="121">
        <f>[5]MMS_TERT!S938</f>
        <v>0</v>
      </c>
      <c r="T179" s="121">
        <f>[5]MMS_TERT!T938</f>
        <v>0</v>
      </c>
      <c r="U179" s="121">
        <f>[5]MMS_TERT!U938</f>
        <v>0</v>
      </c>
      <c r="V179" s="121">
        <f>[5]MMS_TERT!V938</f>
        <v>0</v>
      </c>
      <c r="W179" s="121">
        <f>[5]MMS_TERT!W938</f>
        <v>0</v>
      </c>
      <c r="X179" s="121">
        <f>[5]MMS_TERT!X938</f>
        <v>0</v>
      </c>
      <c r="Y179" s="121">
        <f>[5]MMS_TERT!Y938</f>
        <v>0</v>
      </c>
      <c r="Z179" s="121">
        <f>[5]MMS_TERT!Z938</f>
        <v>0</v>
      </c>
      <c r="AA179" s="121">
        <f>[5]MMS_TERT!AA938</f>
        <v>0</v>
      </c>
      <c r="AB179" s="121">
        <f>[5]MMS_TERT!AB938</f>
        <v>0</v>
      </c>
      <c r="AC179" s="121">
        <f>[5]MMS_TERT!AC938</f>
        <v>0</v>
      </c>
      <c r="AD179" s="121">
        <f>[5]MMS_TERT!AD938</f>
        <v>0</v>
      </c>
      <c r="AE179" s="121">
        <f>[5]MMS_TERT!AE938</f>
        <v>0</v>
      </c>
      <c r="AF179" s="121">
        <f>[5]MMS_TERT!AF938</f>
        <v>0</v>
      </c>
      <c r="AG179" s="121">
        <f>[5]MMS_TERT!AG938</f>
        <v>0</v>
      </c>
      <c r="AH179" s="121">
        <f>[5]MMS_TERT!AH938</f>
        <v>0</v>
      </c>
      <c r="AI179" s="121">
        <f>[5]MMS_TERT!AI938</f>
        <v>0</v>
      </c>
      <c r="AJ179" s="121">
        <f>[6]MMS_TERT!AJ939</f>
        <v>0</v>
      </c>
      <c r="AK179" s="121">
        <f>[5]MMS_TERT!AK939</f>
        <v>0</v>
      </c>
      <c r="AL179" s="121">
        <f>[5]MMS_TERT!AL939</f>
        <v>0</v>
      </c>
      <c r="AM179" s="121">
        <f>[5]MMS_TERT!AM939</f>
        <v>0</v>
      </c>
      <c r="AN179" s="121">
        <f>[5]MMS_TERT!AN939</f>
        <v>0</v>
      </c>
      <c r="AO179" s="121">
        <f>[5]MMS_TERT!AO939</f>
        <v>0</v>
      </c>
      <c r="AP179" s="121">
        <f>[5]MMS_TERT!AP939</f>
        <v>0</v>
      </c>
    </row>
    <row r="180" spans="1:42">
      <c r="A180" s="177" t="s">
        <v>436</v>
      </c>
      <c r="B180" s="178">
        <f>[5]MMS_TERT!B939</f>
        <v>0</v>
      </c>
      <c r="C180" s="121">
        <f>[5]MMS_TERT!C939</f>
        <v>0</v>
      </c>
      <c r="D180" s="121">
        <f>[5]MMS_TERT!D939</f>
        <v>0</v>
      </c>
      <c r="E180" s="121">
        <f>[5]MMS_TERT!E939</f>
        <v>0</v>
      </c>
      <c r="F180" s="121">
        <f>[5]MMS_TERT!F939</f>
        <v>0</v>
      </c>
      <c r="G180" s="121">
        <f>[5]MMS_TERT!G939</f>
        <v>0</v>
      </c>
      <c r="H180" s="121">
        <f>[5]MMS_TERT!H939</f>
        <v>0</v>
      </c>
      <c r="I180" s="121">
        <f>[5]MMS_TERT!I939</f>
        <v>0</v>
      </c>
      <c r="J180" s="121">
        <f>[5]MMS_TERT!J939</f>
        <v>0</v>
      </c>
      <c r="K180" s="121">
        <f>[5]MMS_TERT!K939</f>
        <v>0</v>
      </c>
      <c r="L180" s="121">
        <f>[5]MMS_TERT!L939</f>
        <v>0</v>
      </c>
      <c r="M180" s="121">
        <f>[5]MMS_TERT!M939</f>
        <v>0</v>
      </c>
      <c r="N180" s="121">
        <f>[5]MMS_TERT!N939</f>
        <v>0</v>
      </c>
      <c r="O180" s="121">
        <f>[5]MMS_TERT!O939</f>
        <v>0</v>
      </c>
      <c r="P180" s="121">
        <f>[5]MMS_TERT!P939</f>
        <v>0</v>
      </c>
      <c r="Q180" s="121">
        <f>[5]MMS_TERT!Q939</f>
        <v>0</v>
      </c>
      <c r="R180" s="121">
        <f>[5]MMS_TERT!R939</f>
        <v>0</v>
      </c>
      <c r="S180" s="121">
        <f>[5]MMS_TERT!S939</f>
        <v>0</v>
      </c>
      <c r="T180" s="121">
        <f>[5]MMS_TERT!T939</f>
        <v>0</v>
      </c>
      <c r="U180" s="121">
        <f>[5]MMS_TERT!U939</f>
        <v>0</v>
      </c>
      <c r="V180" s="121">
        <f>[5]MMS_TERT!V939</f>
        <v>0</v>
      </c>
      <c r="W180" s="121">
        <f>[5]MMS_TERT!W939</f>
        <v>0</v>
      </c>
      <c r="X180" s="121">
        <f>[5]MMS_TERT!X939</f>
        <v>0</v>
      </c>
      <c r="Y180" s="121">
        <f>[5]MMS_TERT!Y939</f>
        <v>0</v>
      </c>
      <c r="Z180" s="121">
        <f>[5]MMS_TERT!Z939</f>
        <v>0</v>
      </c>
      <c r="AA180" s="121">
        <f>[5]MMS_TERT!AA939</f>
        <v>0</v>
      </c>
      <c r="AB180" s="121">
        <f>[5]MMS_TERT!AB939</f>
        <v>0</v>
      </c>
      <c r="AC180" s="121">
        <f>[5]MMS_TERT!AC939</f>
        <v>0</v>
      </c>
      <c r="AD180" s="121">
        <f>[5]MMS_TERT!AD939</f>
        <v>0</v>
      </c>
      <c r="AE180" s="121">
        <f>[5]MMS_TERT!AE939</f>
        <v>0</v>
      </c>
      <c r="AF180" s="121">
        <f>[5]MMS_TERT!AF939</f>
        <v>0</v>
      </c>
      <c r="AG180" s="121">
        <f>[5]MMS_TERT!AG939</f>
        <v>0</v>
      </c>
      <c r="AH180" s="121">
        <f>[5]MMS_TERT!AH939</f>
        <v>0</v>
      </c>
      <c r="AI180" s="121">
        <f>[5]MMS_TERT!AI939</f>
        <v>0</v>
      </c>
      <c r="AJ180" s="121">
        <f>[6]MMS_TERT!AJ940</f>
        <v>0</v>
      </c>
      <c r="AK180" s="121">
        <f>[5]MMS_TERT!AK940</f>
        <v>0</v>
      </c>
      <c r="AL180" s="121">
        <f>[5]MMS_TERT!AL940</f>
        <v>0</v>
      </c>
      <c r="AM180" s="121">
        <f>[5]MMS_TERT!AM940</f>
        <v>0</v>
      </c>
      <c r="AN180" s="121">
        <f>[5]MMS_TERT!AN940</f>
        <v>0</v>
      </c>
      <c r="AO180" s="121">
        <f>[5]MMS_TERT!AO940</f>
        <v>0</v>
      </c>
      <c r="AP180" s="121">
        <f>[5]MMS_TERT!AP940</f>
        <v>0</v>
      </c>
    </row>
    <row r="181" spans="1:42" ht="15.75" thickBot="1">
      <c r="A181" s="179" t="s">
        <v>437</v>
      </c>
      <c r="B181" s="180">
        <f>[5]MMS_TERT!B940</f>
        <v>0</v>
      </c>
      <c r="C181" s="117">
        <f>[5]MMS_TERT!C940</f>
        <v>0</v>
      </c>
      <c r="D181" s="117">
        <f>[5]MMS_TERT!D940</f>
        <v>0</v>
      </c>
      <c r="E181" s="117">
        <f>[5]MMS_TERT!E940</f>
        <v>0</v>
      </c>
      <c r="F181" s="117">
        <f>[5]MMS_TERT!F940</f>
        <v>0</v>
      </c>
      <c r="G181" s="117">
        <f>[5]MMS_TERT!G940</f>
        <v>0</v>
      </c>
      <c r="H181" s="117">
        <f>[5]MMS_TERT!H940</f>
        <v>0</v>
      </c>
      <c r="I181" s="117">
        <f>[5]MMS_TERT!I940</f>
        <v>0</v>
      </c>
      <c r="J181" s="117">
        <f>[5]MMS_TERT!J940</f>
        <v>0</v>
      </c>
      <c r="K181" s="117">
        <f>[5]MMS_TERT!K940</f>
        <v>0</v>
      </c>
      <c r="L181" s="117">
        <f>[5]MMS_TERT!L940</f>
        <v>0</v>
      </c>
      <c r="M181" s="117">
        <f>[5]MMS_TERT!M940</f>
        <v>0</v>
      </c>
      <c r="N181" s="117">
        <f>[5]MMS_TERT!N940</f>
        <v>0</v>
      </c>
      <c r="O181" s="117">
        <f>[5]MMS_TERT!O940</f>
        <v>0</v>
      </c>
      <c r="P181" s="117">
        <f>[5]MMS_TERT!P940</f>
        <v>0</v>
      </c>
      <c r="Q181" s="117">
        <f>[5]MMS_TERT!Q940</f>
        <v>0</v>
      </c>
      <c r="R181" s="117">
        <f>[5]MMS_TERT!R940</f>
        <v>0</v>
      </c>
      <c r="S181" s="117">
        <f>[5]MMS_TERT!S940</f>
        <v>0</v>
      </c>
      <c r="T181" s="117">
        <f>[5]MMS_TERT!T940</f>
        <v>0</v>
      </c>
      <c r="U181" s="117">
        <f>[5]MMS_TERT!U940</f>
        <v>0</v>
      </c>
      <c r="V181" s="117">
        <f>[5]MMS_TERT!V940</f>
        <v>0</v>
      </c>
      <c r="W181" s="117">
        <f>[5]MMS_TERT!W940</f>
        <v>0</v>
      </c>
      <c r="X181" s="117">
        <f>[5]MMS_TERT!X940</f>
        <v>0</v>
      </c>
      <c r="Y181" s="117">
        <f>[5]MMS_TERT!Y940</f>
        <v>0</v>
      </c>
      <c r="Z181" s="117">
        <f>[5]MMS_TERT!Z940</f>
        <v>0</v>
      </c>
      <c r="AA181" s="117">
        <f>[5]MMS_TERT!AA940</f>
        <v>0</v>
      </c>
      <c r="AB181" s="117">
        <f>[5]MMS_TERT!AB940</f>
        <v>0</v>
      </c>
      <c r="AC181" s="117">
        <f>[5]MMS_TERT!AC940</f>
        <v>0</v>
      </c>
      <c r="AD181" s="117">
        <f>[5]MMS_TERT!AD940</f>
        <v>0</v>
      </c>
      <c r="AE181" s="117">
        <f>[5]MMS_TERT!AE940</f>
        <v>0</v>
      </c>
      <c r="AF181" s="117">
        <f>[5]MMS_TERT!AF940</f>
        <v>0</v>
      </c>
      <c r="AG181" s="117">
        <f>[5]MMS_TERT!AG940</f>
        <v>0</v>
      </c>
      <c r="AH181" s="117">
        <f>[5]MMS_TERT!AH940</f>
        <v>0</v>
      </c>
      <c r="AI181" s="117">
        <f>[5]MMS_TERT!AI940</f>
        <v>0</v>
      </c>
      <c r="AJ181" s="117">
        <f>[6]MMS_TERT!AJ941</f>
        <v>0</v>
      </c>
      <c r="AK181" s="117">
        <f>[5]MMS_TERT!AK941</f>
        <v>0</v>
      </c>
      <c r="AL181" s="117">
        <f>[5]MMS_TERT!AL941</f>
        <v>0</v>
      </c>
      <c r="AM181" s="117">
        <f>[5]MMS_TERT!AM941</f>
        <v>0</v>
      </c>
      <c r="AN181" s="117">
        <f>[5]MMS_TERT!AN941</f>
        <v>0</v>
      </c>
      <c r="AO181" s="117">
        <f>[5]MMS_TERT!AO941</f>
        <v>0</v>
      </c>
      <c r="AP181" s="117">
        <f>[5]MMS_TERT!AP941</f>
        <v>0</v>
      </c>
    </row>
    <row r="182" spans="1:42" ht="15.75" thickTop="1">
      <c r="A182" s="166" t="s">
        <v>438</v>
      </c>
      <c r="B182" s="167">
        <f>SUM(B172:B181)</f>
        <v>100</v>
      </c>
      <c r="C182" s="167">
        <f t="shared" ref="C182:AF182" si="24">SUM(C172:C181)</f>
        <v>100</v>
      </c>
      <c r="D182" s="167">
        <f t="shared" si="24"/>
        <v>100</v>
      </c>
      <c r="E182" s="167">
        <f t="shared" si="24"/>
        <v>100</v>
      </c>
      <c r="F182" s="167">
        <f t="shared" si="24"/>
        <v>100</v>
      </c>
      <c r="G182" s="167">
        <f t="shared" si="24"/>
        <v>100</v>
      </c>
      <c r="H182" s="167">
        <f t="shared" si="24"/>
        <v>100</v>
      </c>
      <c r="I182" s="167">
        <f t="shared" si="24"/>
        <v>100</v>
      </c>
      <c r="J182" s="167">
        <f t="shared" si="24"/>
        <v>100</v>
      </c>
      <c r="K182" s="167">
        <f t="shared" si="24"/>
        <v>100</v>
      </c>
      <c r="L182" s="167">
        <f t="shared" si="24"/>
        <v>100</v>
      </c>
      <c r="M182" s="167">
        <f t="shared" si="24"/>
        <v>100</v>
      </c>
      <c r="N182" s="167">
        <f t="shared" si="24"/>
        <v>100</v>
      </c>
      <c r="O182" s="167">
        <f t="shared" si="24"/>
        <v>100</v>
      </c>
      <c r="P182" s="167">
        <f t="shared" si="24"/>
        <v>100</v>
      </c>
      <c r="Q182" s="167">
        <f t="shared" si="24"/>
        <v>100</v>
      </c>
      <c r="R182" s="167">
        <f t="shared" si="24"/>
        <v>100</v>
      </c>
      <c r="S182" s="167">
        <f t="shared" si="24"/>
        <v>100</v>
      </c>
      <c r="T182" s="167">
        <f t="shared" si="24"/>
        <v>100</v>
      </c>
      <c r="U182" s="167">
        <f t="shared" si="24"/>
        <v>100</v>
      </c>
      <c r="V182" s="167">
        <f t="shared" si="24"/>
        <v>100</v>
      </c>
      <c r="W182" s="167">
        <f t="shared" si="24"/>
        <v>100</v>
      </c>
      <c r="X182" s="167">
        <f t="shared" si="24"/>
        <v>100</v>
      </c>
      <c r="Y182" s="167">
        <f t="shared" si="24"/>
        <v>100</v>
      </c>
      <c r="Z182" s="167">
        <f t="shared" si="24"/>
        <v>100</v>
      </c>
      <c r="AA182" s="167">
        <f t="shared" si="24"/>
        <v>100</v>
      </c>
      <c r="AB182" s="167">
        <f t="shared" si="24"/>
        <v>100</v>
      </c>
      <c r="AC182" s="167">
        <f t="shared" si="24"/>
        <v>100</v>
      </c>
      <c r="AD182" s="167">
        <f t="shared" si="24"/>
        <v>100</v>
      </c>
      <c r="AE182" s="167">
        <f t="shared" si="24"/>
        <v>100</v>
      </c>
      <c r="AF182" s="167">
        <f t="shared" si="24"/>
        <v>100</v>
      </c>
      <c r="AG182" s="167">
        <f>SUM(AG172:AG181)</f>
        <v>100</v>
      </c>
      <c r="AH182" s="167">
        <f>SUM(AH172:AH181)</f>
        <v>100</v>
      </c>
      <c r="AI182" s="167">
        <f>SUM(AI172:AI181)</f>
        <v>100</v>
      </c>
      <c r="AJ182" s="167">
        <f>SUM(AJ172:AJ181)</f>
        <v>100</v>
      </c>
      <c r="AK182" s="167">
        <f t="shared" ref="AK182:AP182" si="25">SUM(AK172:AK181)</f>
        <v>100</v>
      </c>
      <c r="AL182" s="167">
        <f t="shared" si="25"/>
        <v>100</v>
      </c>
      <c r="AM182" s="167">
        <f t="shared" si="25"/>
        <v>100</v>
      </c>
      <c r="AN182" s="167">
        <f t="shared" si="25"/>
        <v>100</v>
      </c>
      <c r="AO182" s="167">
        <f t="shared" si="25"/>
        <v>100</v>
      </c>
      <c r="AP182" s="167">
        <f t="shared" si="25"/>
        <v>100</v>
      </c>
    </row>
  </sheetData>
  <mergeCells count="1">
    <mergeCell ref="AK1:AP1"/>
  </mergeCells>
  <pageMargins left="0.7" right="0.7" top="0.75" bottom="0.75" header="0.3" footer="0.3"/>
  <pageSetup paperSize="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BFE9C-C177-4C4A-99AF-4E0EA3A5A96A}">
  <dimension ref="A1:AJ53"/>
  <sheetViews>
    <sheetView showGridLines="0" workbookViewId="0">
      <selection activeCell="J25" sqref="J25"/>
    </sheetView>
  </sheetViews>
  <sheetFormatPr defaultRowHeight="15"/>
  <cols>
    <col min="1" max="1" width="25.5703125" customWidth="1"/>
    <col min="2" max="2" width="12.85546875" customWidth="1"/>
    <col min="3" max="3" width="13.28515625" customWidth="1"/>
    <col min="4" max="4" width="12.5703125" bestFit="1" customWidth="1"/>
    <col min="5" max="5" width="14.28515625" customWidth="1"/>
    <col min="6" max="6" width="13.7109375" customWidth="1"/>
    <col min="7" max="36" width="12.5703125" bestFit="1" customWidth="1"/>
  </cols>
  <sheetData>
    <row r="1" spans="1:36" ht="15.75" thickBot="1">
      <c r="A1" t="s">
        <v>474</v>
      </c>
    </row>
    <row r="2" spans="1:36" s="154" customFormat="1" ht="30" customHeight="1" thickTop="1">
      <c r="A2" s="366" t="s">
        <v>422</v>
      </c>
      <c r="B2" s="367">
        <v>1990</v>
      </c>
      <c r="C2" s="367">
        <v>1991</v>
      </c>
      <c r="D2" s="367">
        <v>1992</v>
      </c>
      <c r="E2" s="367">
        <v>1993</v>
      </c>
      <c r="F2" s="367">
        <v>1994</v>
      </c>
      <c r="G2" s="367">
        <v>1995</v>
      </c>
      <c r="H2" s="367">
        <v>1996</v>
      </c>
      <c r="I2" s="367">
        <v>1997</v>
      </c>
      <c r="J2" s="367">
        <v>1998</v>
      </c>
      <c r="K2" s="367">
        <v>1999</v>
      </c>
      <c r="L2" s="367">
        <v>2000</v>
      </c>
      <c r="M2" s="367">
        <v>2001</v>
      </c>
      <c r="N2" s="367">
        <v>2002</v>
      </c>
      <c r="O2" s="367">
        <v>2003</v>
      </c>
      <c r="P2" s="367">
        <v>2004</v>
      </c>
      <c r="Q2" s="367">
        <v>2005</v>
      </c>
      <c r="R2" s="367">
        <v>2006</v>
      </c>
      <c r="S2" s="367">
        <v>2007</v>
      </c>
      <c r="T2" s="367">
        <v>2008</v>
      </c>
      <c r="U2" s="367">
        <v>2009</v>
      </c>
      <c r="V2" s="367">
        <v>2010</v>
      </c>
      <c r="W2" s="367">
        <v>2011</v>
      </c>
      <c r="X2" s="367">
        <v>2012</v>
      </c>
      <c r="Y2" s="367">
        <v>2013</v>
      </c>
      <c r="Z2" s="367">
        <v>2014</v>
      </c>
      <c r="AA2" s="367">
        <v>2015</v>
      </c>
      <c r="AB2" s="367">
        <v>2016</v>
      </c>
      <c r="AC2" s="367">
        <v>2017</v>
      </c>
      <c r="AD2" s="367">
        <v>2018</v>
      </c>
      <c r="AE2" s="367">
        <v>2019</v>
      </c>
      <c r="AF2" s="367">
        <v>2020</v>
      </c>
      <c r="AG2" s="367">
        <v>2021</v>
      </c>
      <c r="AH2" s="367">
        <v>2022</v>
      </c>
      <c r="AI2" s="367">
        <v>2023</v>
      </c>
      <c r="AJ2" s="368">
        <v>2024</v>
      </c>
    </row>
    <row r="3" spans="1:36" s="155" customFormat="1">
      <c r="A3" s="369" t="s">
        <v>301</v>
      </c>
      <c r="B3" s="365">
        <v>228.90302092371837</v>
      </c>
      <c r="C3" s="365">
        <v>222.52971426871062</v>
      </c>
      <c r="D3" s="365">
        <v>226.84844522398811</v>
      </c>
      <c r="E3" s="365">
        <v>227.61276932024094</v>
      </c>
      <c r="F3" s="365">
        <v>232.46993465627799</v>
      </c>
      <c r="G3" s="365">
        <v>246.82471120742946</v>
      </c>
      <c r="H3" s="365">
        <v>245.63923818653299</v>
      </c>
      <c r="I3" s="365">
        <v>241.29351406490605</v>
      </c>
      <c r="J3" s="365">
        <v>252.00560377660869</v>
      </c>
      <c r="K3" s="365">
        <v>263.10428744502417</v>
      </c>
      <c r="L3" s="365">
        <v>268.8931597271764</v>
      </c>
      <c r="M3" s="365">
        <v>267.94567924210588</v>
      </c>
      <c r="N3" s="365">
        <v>276.50553616281724</v>
      </c>
      <c r="O3" s="365">
        <v>282.52764953805399</v>
      </c>
      <c r="P3" s="365">
        <v>288.06900596316677</v>
      </c>
      <c r="Q3" s="365">
        <v>297.003252553116</v>
      </c>
      <c r="R3" s="365">
        <v>296.64578360143281</v>
      </c>
      <c r="S3" s="365">
        <v>300.40038436752161</v>
      </c>
      <c r="T3" s="365">
        <v>304.64689339683241</v>
      </c>
      <c r="U3" s="365">
        <v>307.05824808112544</v>
      </c>
      <c r="V3" s="365">
        <v>307.66744249419514</v>
      </c>
      <c r="W3" s="365">
        <v>313.04055342261853</v>
      </c>
      <c r="X3" s="365">
        <v>318.78428136392318</v>
      </c>
      <c r="Y3" s="365">
        <v>320.00753254288134</v>
      </c>
      <c r="Z3" s="365">
        <v>326.39347274099549</v>
      </c>
      <c r="AA3" s="365">
        <v>331.7477036205575</v>
      </c>
      <c r="AB3" s="365">
        <v>339.67391918252468</v>
      </c>
      <c r="AC3" s="365">
        <v>343.47004671747879</v>
      </c>
      <c r="AD3" s="365">
        <v>355.22714142659908</v>
      </c>
      <c r="AE3" s="365">
        <v>355.51853607477267</v>
      </c>
      <c r="AF3" s="365">
        <v>364.40804435350236</v>
      </c>
      <c r="AG3" s="365">
        <v>364.72487425017295</v>
      </c>
      <c r="AH3" s="365">
        <v>368.86137872407431</v>
      </c>
      <c r="AI3" s="365">
        <v>375</v>
      </c>
      <c r="AJ3" s="381">
        <v>378.65236458143556</v>
      </c>
    </row>
    <row r="4" spans="1:36" s="155" customFormat="1" ht="15.75" thickBot="1">
      <c r="A4" s="370" t="s">
        <v>302</v>
      </c>
      <c r="B4" s="382">
        <v>119.77087790273362</v>
      </c>
      <c r="C4" s="382">
        <v>122.59521034969717</v>
      </c>
      <c r="D4" s="382">
        <v>124.46950119130231</v>
      </c>
      <c r="E4" s="382">
        <v>123.89294919405695</v>
      </c>
      <c r="F4" s="382">
        <v>123.80483423042074</v>
      </c>
      <c r="G4" s="382">
        <v>133.26432176401849</v>
      </c>
      <c r="H4" s="382">
        <v>133.87131585460111</v>
      </c>
      <c r="I4" s="382">
        <v>135.20626444763755</v>
      </c>
      <c r="J4" s="382">
        <v>134.89122064880212</v>
      </c>
      <c r="K4" s="382">
        <v>143.61161964173431</v>
      </c>
      <c r="L4" s="382">
        <v>144.69708140478173</v>
      </c>
      <c r="M4" s="382">
        <v>146.67634389771428</v>
      </c>
      <c r="N4" s="382">
        <v>146.53185579798554</v>
      </c>
      <c r="O4" s="382">
        <v>149.1416713620105</v>
      </c>
      <c r="P4" s="382">
        <v>148.9322501411408</v>
      </c>
      <c r="Q4" s="382">
        <v>154.99206378157953</v>
      </c>
      <c r="R4" s="382">
        <v>155.12538747633255</v>
      </c>
      <c r="S4" s="382">
        <v>155.52472118693345</v>
      </c>
      <c r="T4" s="382">
        <v>156.51008399215067</v>
      </c>
      <c r="U4" s="382">
        <v>157.329894715476</v>
      </c>
      <c r="V4" s="382">
        <v>164.08357979796159</v>
      </c>
      <c r="W4" s="382">
        <v>160.88161015552643</v>
      </c>
      <c r="X4" s="382">
        <v>160.18767308763216</v>
      </c>
      <c r="Y4" s="382">
        <v>160.9288665192299</v>
      </c>
      <c r="Z4" s="382">
        <v>161.08556301396916</v>
      </c>
      <c r="AA4" s="382">
        <v>167.05623739938576</v>
      </c>
      <c r="AB4" s="382">
        <v>165.49164552542808</v>
      </c>
      <c r="AC4" s="382">
        <v>163.91075199432603</v>
      </c>
      <c r="AD4" s="382">
        <v>170.42647642872018</v>
      </c>
      <c r="AE4" s="382">
        <v>170.74092353892323</v>
      </c>
      <c r="AF4" s="382">
        <v>171.12438518571849</v>
      </c>
      <c r="AG4" s="382">
        <v>171.51809913141204</v>
      </c>
      <c r="AH4" s="382">
        <v>173.96940941636083</v>
      </c>
      <c r="AI4" s="382">
        <v>172.11542982102551</v>
      </c>
      <c r="AJ4" s="383">
        <v>172.1053381633271</v>
      </c>
    </row>
    <row r="5" spans="1:36" ht="15.75" thickTop="1"/>
    <row r="6" spans="1:36" ht="15.75" thickBot="1">
      <c r="A6" t="s">
        <v>475</v>
      </c>
    </row>
    <row r="7" spans="1:36" s="154" customFormat="1" ht="30" customHeight="1" thickTop="1">
      <c r="A7" s="366" t="s">
        <v>422</v>
      </c>
      <c r="B7" s="367">
        <v>1990</v>
      </c>
      <c r="C7" s="367">
        <v>1991</v>
      </c>
      <c r="D7" s="367">
        <v>1992</v>
      </c>
      <c r="E7" s="367">
        <v>1993</v>
      </c>
      <c r="F7" s="367">
        <v>1994</v>
      </c>
      <c r="G7" s="367">
        <v>1995</v>
      </c>
      <c r="H7" s="367">
        <v>1996</v>
      </c>
      <c r="I7" s="367">
        <v>1997</v>
      </c>
      <c r="J7" s="367">
        <v>1998</v>
      </c>
      <c r="K7" s="367">
        <v>1999</v>
      </c>
      <c r="L7" s="367">
        <v>2000</v>
      </c>
      <c r="M7" s="367">
        <v>2001</v>
      </c>
      <c r="N7" s="367">
        <v>2002</v>
      </c>
      <c r="O7" s="367">
        <v>2003</v>
      </c>
      <c r="P7" s="367">
        <v>2004</v>
      </c>
      <c r="Q7" s="367">
        <v>2005</v>
      </c>
      <c r="R7" s="367">
        <v>2006</v>
      </c>
      <c r="S7" s="367">
        <v>2007</v>
      </c>
      <c r="T7" s="367">
        <v>2008</v>
      </c>
      <c r="U7" s="367">
        <v>2009</v>
      </c>
      <c r="V7" s="367">
        <v>2010</v>
      </c>
      <c r="W7" s="367">
        <v>2011</v>
      </c>
      <c r="X7" s="367">
        <v>2012</v>
      </c>
      <c r="Y7" s="367">
        <v>2013</v>
      </c>
      <c r="Z7" s="367">
        <v>2014</v>
      </c>
      <c r="AA7" s="367">
        <v>2015</v>
      </c>
      <c r="AB7" s="367">
        <v>2016</v>
      </c>
      <c r="AC7" s="367">
        <v>2017</v>
      </c>
      <c r="AD7" s="367">
        <v>2018</v>
      </c>
      <c r="AE7" s="367">
        <v>2019</v>
      </c>
      <c r="AF7" s="367">
        <v>2020</v>
      </c>
      <c r="AG7" s="367">
        <v>2021</v>
      </c>
      <c r="AH7" s="367">
        <v>2022</v>
      </c>
      <c r="AI7" s="367">
        <v>2023</v>
      </c>
      <c r="AJ7" s="368">
        <v>2024</v>
      </c>
    </row>
    <row r="8" spans="1:36" s="155" customFormat="1">
      <c r="A8" s="369" t="s">
        <v>301</v>
      </c>
      <c r="B8" s="364">
        <v>3.9</v>
      </c>
      <c r="C8" s="364">
        <v>3.9</v>
      </c>
      <c r="D8" s="364">
        <v>3.9</v>
      </c>
      <c r="E8" s="364">
        <v>3.9</v>
      </c>
      <c r="F8" s="364">
        <v>3.9</v>
      </c>
      <c r="G8" s="364">
        <v>4.05</v>
      </c>
      <c r="H8" s="364">
        <v>4.05</v>
      </c>
      <c r="I8" s="364">
        <v>4.05</v>
      </c>
      <c r="J8" s="364">
        <v>4.05</v>
      </c>
      <c r="K8" s="364">
        <v>4.3499999999999996</v>
      </c>
      <c r="L8" s="364">
        <v>4.3499999999999996</v>
      </c>
      <c r="M8" s="364">
        <v>4.3499999999999996</v>
      </c>
      <c r="N8" s="364">
        <v>4.3499999999999996</v>
      </c>
      <c r="O8" s="364">
        <v>4.3499999999999996</v>
      </c>
      <c r="P8" s="364">
        <v>4.3499999999999996</v>
      </c>
      <c r="Q8" s="364">
        <v>4.3875000000000002</v>
      </c>
      <c r="R8" s="364">
        <v>4.3875000000000002</v>
      </c>
      <c r="S8" s="364">
        <v>4.3875000000000002</v>
      </c>
      <c r="T8" s="364">
        <v>4.3875000000000002</v>
      </c>
      <c r="U8" s="364">
        <v>4.3875000000000002</v>
      </c>
      <c r="V8" s="364">
        <v>4.4249999999999998</v>
      </c>
      <c r="W8" s="364">
        <v>4.4249999999999998</v>
      </c>
      <c r="X8" s="364">
        <v>4.4249999999999998</v>
      </c>
      <c r="Y8" s="364">
        <v>4.4249999999999998</v>
      </c>
      <c r="Z8" s="364">
        <v>4.4249999999999998</v>
      </c>
      <c r="AA8" s="364">
        <v>4.4249999999999998</v>
      </c>
      <c r="AB8" s="364">
        <v>4.6499999999999995</v>
      </c>
      <c r="AC8" s="364">
        <v>4.6499999999999995</v>
      </c>
      <c r="AD8" s="364">
        <v>4.875</v>
      </c>
      <c r="AE8" s="364">
        <v>4.875</v>
      </c>
      <c r="AF8" s="364">
        <v>4.875</v>
      </c>
      <c r="AG8" s="364">
        <v>4.875</v>
      </c>
      <c r="AH8" s="364">
        <v>4.875</v>
      </c>
      <c r="AI8" s="364">
        <v>4.875</v>
      </c>
      <c r="AJ8" s="378">
        <v>4.875</v>
      </c>
    </row>
    <row r="9" spans="1:36" s="155" customFormat="1">
      <c r="A9" s="369" t="s">
        <v>302</v>
      </c>
      <c r="B9" s="364">
        <v>1.8769629090796351</v>
      </c>
      <c r="C9" s="364">
        <v>1.8643587632048559</v>
      </c>
      <c r="D9" s="364">
        <v>1.8875098832767319</v>
      </c>
      <c r="E9" s="364">
        <v>1.8859958650985171</v>
      </c>
      <c r="F9" s="364">
        <v>1.8838353070596512</v>
      </c>
      <c r="G9" s="364">
        <v>1.9318066849077011</v>
      </c>
      <c r="H9" s="364">
        <v>1.9417933876160365</v>
      </c>
      <c r="I9" s="364">
        <v>1.9649834206872525</v>
      </c>
      <c r="J9" s="364">
        <v>1.9693197137558105</v>
      </c>
      <c r="K9" s="364">
        <v>2.0449527074710012</v>
      </c>
      <c r="L9" s="364">
        <v>2.06023354324843</v>
      </c>
      <c r="M9" s="364">
        <v>2.0946835050062003</v>
      </c>
      <c r="N9" s="364">
        <v>2.1135052574828186</v>
      </c>
      <c r="O9" s="364">
        <v>2.1290734486066554</v>
      </c>
      <c r="P9" s="364">
        <v>2.1281156104644996</v>
      </c>
      <c r="Q9" s="364">
        <v>2.185942362366704</v>
      </c>
      <c r="R9" s="364">
        <v>2.1805960031246334</v>
      </c>
      <c r="S9" s="364">
        <v>2.1869263772914964</v>
      </c>
      <c r="T9" s="364">
        <v>2.2007038622613573</v>
      </c>
      <c r="U9" s="364">
        <v>2.2203051921246502</v>
      </c>
      <c r="V9" s="364">
        <v>2.201168130957841</v>
      </c>
      <c r="W9" s="364">
        <v>2.2062948889791216</v>
      </c>
      <c r="X9" s="364">
        <v>2.1962283871353216</v>
      </c>
      <c r="Y9" s="364">
        <v>2.208663122743022</v>
      </c>
      <c r="Z9" s="364">
        <v>2.2092890561761376</v>
      </c>
      <c r="AA9" s="364">
        <v>2.2225366959597945</v>
      </c>
      <c r="AB9" s="364">
        <v>2.2961658921696984</v>
      </c>
      <c r="AC9" s="364">
        <v>2.2767978353525118</v>
      </c>
      <c r="AD9" s="364">
        <v>2.4123525030845254</v>
      </c>
      <c r="AE9" s="364">
        <v>2.3979037531957803</v>
      </c>
      <c r="AF9" s="364">
        <v>2.3882096083928603</v>
      </c>
      <c r="AG9" s="364">
        <v>2.3933089027762318</v>
      </c>
      <c r="AH9" s="364">
        <v>2.4380994260228142</v>
      </c>
      <c r="AI9" s="364">
        <v>2.4074905294832649</v>
      </c>
      <c r="AJ9" s="378">
        <v>2.4053723790143784</v>
      </c>
    </row>
    <row r="10" spans="1:36" s="155" customFormat="1">
      <c r="A10" s="369" t="s">
        <v>0</v>
      </c>
      <c r="B10" s="364">
        <v>0.39769999999999994</v>
      </c>
      <c r="C10" s="364">
        <v>0.39769999999999994</v>
      </c>
      <c r="D10" s="364">
        <v>0.39769999999999994</v>
      </c>
      <c r="E10" s="364">
        <v>0.39769999999999994</v>
      </c>
      <c r="F10" s="364">
        <v>0.39769999999999994</v>
      </c>
      <c r="G10" s="364">
        <v>0.39769999999999994</v>
      </c>
      <c r="H10" s="364">
        <v>0.39769999999999994</v>
      </c>
      <c r="I10" s="364">
        <v>0.39769999999999994</v>
      </c>
      <c r="J10" s="364">
        <v>0.39769999999999994</v>
      </c>
      <c r="K10" s="364">
        <v>0.39769999999999994</v>
      </c>
      <c r="L10" s="364">
        <v>0.39769999999999994</v>
      </c>
      <c r="M10" s="364">
        <v>0.39769999999999994</v>
      </c>
      <c r="N10" s="364">
        <v>0.39769999999999994</v>
      </c>
      <c r="O10" s="364">
        <v>0.39769999999999994</v>
      </c>
      <c r="P10" s="364">
        <v>0.39769999999999994</v>
      </c>
      <c r="Q10" s="364">
        <v>0.39769999999999994</v>
      </c>
      <c r="R10" s="364">
        <v>0.39769999999999994</v>
      </c>
      <c r="S10" s="364">
        <v>0.39769999999999994</v>
      </c>
      <c r="T10" s="364">
        <v>0.39769999999999994</v>
      </c>
      <c r="U10" s="364">
        <v>0.39769999999999994</v>
      </c>
      <c r="V10" s="364">
        <v>0.39769999999999994</v>
      </c>
      <c r="W10" s="364">
        <v>0.39769999999999994</v>
      </c>
      <c r="X10" s="364">
        <v>0.39769999999999994</v>
      </c>
      <c r="Y10" s="364">
        <v>0.39769999999999994</v>
      </c>
      <c r="Z10" s="364">
        <v>0.39769999999999994</v>
      </c>
      <c r="AA10" s="364">
        <v>0.39769999999999994</v>
      </c>
      <c r="AB10" s="364">
        <v>0.39769999999999994</v>
      </c>
      <c r="AC10" s="364">
        <v>0.39769999999999994</v>
      </c>
      <c r="AD10" s="364">
        <v>0.39769999999999994</v>
      </c>
      <c r="AE10" s="364">
        <v>0.40179999999999993</v>
      </c>
      <c r="AF10" s="364">
        <v>0.40179999999999993</v>
      </c>
      <c r="AG10" s="364">
        <v>0.40179999999999993</v>
      </c>
      <c r="AH10" s="364">
        <v>0.40179999999999993</v>
      </c>
      <c r="AI10" s="364">
        <v>0.40179999999999993</v>
      </c>
      <c r="AJ10" s="378">
        <v>0.40179999999999993</v>
      </c>
    </row>
    <row r="11" spans="1:36" s="155" customFormat="1">
      <c r="A11" s="369" t="s">
        <v>352</v>
      </c>
      <c r="B11" s="364">
        <v>0.27666000000000002</v>
      </c>
      <c r="C11" s="364">
        <v>0.27666000000000002</v>
      </c>
      <c r="D11" s="364">
        <v>0.27666000000000002</v>
      </c>
      <c r="E11" s="364">
        <v>0.27666000000000002</v>
      </c>
      <c r="F11" s="364">
        <v>0.27666000000000002</v>
      </c>
      <c r="G11" s="364">
        <v>0.27666000000000002</v>
      </c>
      <c r="H11" s="364">
        <v>0.27666000000000002</v>
      </c>
      <c r="I11" s="364">
        <v>0.27666000000000002</v>
      </c>
      <c r="J11" s="364">
        <v>0.27666000000000002</v>
      </c>
      <c r="K11" s="364">
        <v>0.27666000000000002</v>
      </c>
      <c r="L11" s="364">
        <v>0.27666000000000002</v>
      </c>
      <c r="M11" s="364">
        <v>0.27666000000000002</v>
      </c>
      <c r="N11" s="364">
        <v>0.27666000000000002</v>
      </c>
      <c r="O11" s="364">
        <v>0.27666000000000002</v>
      </c>
      <c r="P11" s="364">
        <v>0.27666000000000002</v>
      </c>
      <c r="Q11" s="364">
        <v>0.27666000000000002</v>
      </c>
      <c r="R11" s="364">
        <v>0.27666000000000002</v>
      </c>
      <c r="S11" s="364">
        <v>0.27666000000000002</v>
      </c>
      <c r="T11" s="364">
        <v>0.27666000000000002</v>
      </c>
      <c r="U11" s="364">
        <v>0.27666000000000002</v>
      </c>
      <c r="V11" s="364">
        <v>0.27666000000000002</v>
      </c>
      <c r="W11" s="364">
        <v>0.27666000000000002</v>
      </c>
      <c r="X11" s="364">
        <v>0.27666000000000002</v>
      </c>
      <c r="Y11" s="364">
        <v>0.27666000000000002</v>
      </c>
      <c r="Z11" s="364">
        <v>0.27666000000000002</v>
      </c>
      <c r="AA11" s="364">
        <v>0.27666000000000002</v>
      </c>
      <c r="AB11" s="364">
        <v>0.27666000000000002</v>
      </c>
      <c r="AC11" s="364">
        <v>0.27666000000000002</v>
      </c>
      <c r="AD11" s="364">
        <v>0.27666000000000002</v>
      </c>
      <c r="AE11" s="364">
        <v>0.27666000000000002</v>
      </c>
      <c r="AF11" s="364">
        <v>0.27666000000000002</v>
      </c>
      <c r="AG11" s="364">
        <v>0.27666000000000002</v>
      </c>
      <c r="AH11" s="364">
        <v>0.27666000000000002</v>
      </c>
      <c r="AI11" s="364">
        <v>0.27666000000000002</v>
      </c>
      <c r="AJ11" s="378">
        <v>0.27666000000000002</v>
      </c>
    </row>
    <row r="12" spans="1:36" s="155" customFormat="1">
      <c r="A12" s="369" t="s">
        <v>354</v>
      </c>
      <c r="B12" s="364">
        <v>0.53807999999999989</v>
      </c>
      <c r="C12" s="364">
        <v>0.53807999999999989</v>
      </c>
      <c r="D12" s="364">
        <v>0.53807999999999989</v>
      </c>
      <c r="E12" s="364">
        <v>0.53807999999999989</v>
      </c>
      <c r="F12" s="364">
        <v>0.53807999999999989</v>
      </c>
      <c r="G12" s="364">
        <v>0.53807999999999989</v>
      </c>
      <c r="H12" s="364">
        <v>0.53807999999999989</v>
      </c>
      <c r="I12" s="364">
        <v>0.53807999999999989</v>
      </c>
      <c r="J12" s="364">
        <v>0.53807999999999989</v>
      </c>
      <c r="K12" s="364">
        <v>0.53807999999999989</v>
      </c>
      <c r="L12" s="364">
        <v>0.53807999999999989</v>
      </c>
      <c r="M12" s="364">
        <v>0.53807999999999989</v>
      </c>
      <c r="N12" s="364">
        <v>0.53807999999999989</v>
      </c>
      <c r="O12" s="364">
        <v>0.53807999999999989</v>
      </c>
      <c r="P12" s="364">
        <v>0.53807999999999989</v>
      </c>
      <c r="Q12" s="364">
        <v>0.53807999999999989</v>
      </c>
      <c r="R12" s="364">
        <v>0.53807999999999989</v>
      </c>
      <c r="S12" s="364">
        <v>0.53807999999999989</v>
      </c>
      <c r="T12" s="364">
        <v>0.53807999999999989</v>
      </c>
      <c r="U12" s="364">
        <v>0.53807999999999989</v>
      </c>
      <c r="V12" s="364">
        <v>0.53807999999999989</v>
      </c>
      <c r="W12" s="364">
        <v>0.53807999999999989</v>
      </c>
      <c r="X12" s="364">
        <v>0.53807999999999989</v>
      </c>
      <c r="Y12" s="364">
        <v>0.53807999999999989</v>
      </c>
      <c r="Z12" s="364">
        <v>0.53807999999999989</v>
      </c>
      <c r="AA12" s="364">
        <v>0.53807999999999989</v>
      </c>
      <c r="AB12" s="364">
        <v>0.53807999999999989</v>
      </c>
      <c r="AC12" s="364">
        <v>0.53807999999999989</v>
      </c>
      <c r="AD12" s="364">
        <v>0.53807999999999989</v>
      </c>
      <c r="AE12" s="364">
        <v>0.53807999999999989</v>
      </c>
      <c r="AF12" s="364">
        <v>0.53807999999999989</v>
      </c>
      <c r="AG12" s="364">
        <v>0.53807999999999989</v>
      </c>
      <c r="AH12" s="364">
        <v>0.53807999999999989</v>
      </c>
      <c r="AI12" s="364">
        <v>0.53807999999999989</v>
      </c>
      <c r="AJ12" s="378">
        <v>0.53807999999999989</v>
      </c>
    </row>
    <row r="13" spans="1:36" s="155" customFormat="1">
      <c r="A13" s="369" t="s">
        <v>1</v>
      </c>
      <c r="B13" s="364">
        <v>0.34649999999999997</v>
      </c>
      <c r="C13" s="364">
        <v>0.34649999999999997</v>
      </c>
      <c r="D13" s="364">
        <v>0.34649999999999997</v>
      </c>
      <c r="E13" s="364">
        <v>0.34649999999999997</v>
      </c>
      <c r="F13" s="364">
        <v>0.34649999999999997</v>
      </c>
      <c r="G13" s="364">
        <v>0.34649999999999997</v>
      </c>
      <c r="H13" s="364">
        <v>0.34649999999999997</v>
      </c>
      <c r="I13" s="364">
        <v>0.34649999999999997</v>
      </c>
      <c r="J13" s="364">
        <v>0.34649999999999997</v>
      </c>
      <c r="K13" s="364">
        <v>0.34649999999999997</v>
      </c>
      <c r="L13" s="364">
        <v>0.34649999999999997</v>
      </c>
      <c r="M13" s="364">
        <v>0.34649999999999997</v>
      </c>
      <c r="N13" s="364">
        <v>0.34649999999999997</v>
      </c>
      <c r="O13" s="364">
        <v>0.34649999999999997</v>
      </c>
      <c r="P13" s="364">
        <v>0.34649999999999997</v>
      </c>
      <c r="Q13" s="364">
        <v>0.34649999999999997</v>
      </c>
      <c r="R13" s="364">
        <v>0.34649999999999997</v>
      </c>
      <c r="S13" s="364">
        <v>0.34649999999999997</v>
      </c>
      <c r="T13" s="364">
        <v>0.34649999999999997</v>
      </c>
      <c r="U13" s="364">
        <v>0.34649999999999997</v>
      </c>
      <c r="V13" s="364">
        <v>0.34649999999999997</v>
      </c>
      <c r="W13" s="364">
        <v>0.34649999999999997</v>
      </c>
      <c r="X13" s="364">
        <v>0.34649999999999997</v>
      </c>
      <c r="Y13" s="364">
        <v>0.34649999999999997</v>
      </c>
      <c r="Z13" s="364">
        <v>0.34649999999999997</v>
      </c>
      <c r="AA13" s="364">
        <v>0.34649999999999997</v>
      </c>
      <c r="AB13" s="364">
        <v>0.34649999999999997</v>
      </c>
      <c r="AC13" s="364">
        <v>0.34649999999999997</v>
      </c>
      <c r="AD13" s="364">
        <v>0.34649999999999997</v>
      </c>
      <c r="AE13" s="364">
        <v>0.34649999999999997</v>
      </c>
      <c r="AF13" s="364">
        <v>0.34649999999999997</v>
      </c>
      <c r="AG13" s="364">
        <v>0.34649999999999997</v>
      </c>
      <c r="AH13" s="364">
        <v>0.34649999999999997</v>
      </c>
      <c r="AI13" s="364">
        <v>0.34649999999999997</v>
      </c>
      <c r="AJ13" s="378">
        <v>0.34649999999999997</v>
      </c>
    </row>
    <row r="14" spans="1:36" s="155" customFormat="1">
      <c r="A14" s="369" t="s">
        <v>2</v>
      </c>
      <c r="B14" s="364">
        <v>2.9380000000000002</v>
      </c>
      <c r="C14" s="364">
        <v>2.9380000000000002</v>
      </c>
      <c r="D14" s="364">
        <v>2.9380000000000002</v>
      </c>
      <c r="E14" s="364">
        <v>2.9380000000000002</v>
      </c>
      <c r="F14" s="364">
        <v>2.9380000000000002</v>
      </c>
      <c r="G14" s="364">
        <v>2.9380000000000002</v>
      </c>
      <c r="H14" s="364">
        <v>2.9380000000000002</v>
      </c>
      <c r="I14" s="364">
        <v>2.9380000000000002</v>
      </c>
      <c r="J14" s="364">
        <v>2.9380000000000002</v>
      </c>
      <c r="K14" s="364">
        <v>2.9380000000000002</v>
      </c>
      <c r="L14" s="364">
        <v>2.9945000000000004</v>
      </c>
      <c r="M14" s="364">
        <v>2.9945000000000004</v>
      </c>
      <c r="N14" s="364">
        <v>2.9945000000000004</v>
      </c>
      <c r="O14" s="364">
        <v>2.9945000000000004</v>
      </c>
      <c r="P14" s="364">
        <v>2.9945000000000004</v>
      </c>
      <c r="Q14" s="364">
        <v>2.9945000000000004</v>
      </c>
      <c r="R14" s="364">
        <v>2.9945000000000004</v>
      </c>
      <c r="S14" s="364">
        <v>2.9945000000000004</v>
      </c>
      <c r="T14" s="364">
        <v>2.9945000000000004</v>
      </c>
      <c r="U14" s="364">
        <v>3.0510000000000002</v>
      </c>
      <c r="V14" s="364">
        <v>3.0510000000000002</v>
      </c>
      <c r="W14" s="364">
        <v>3.0510000000000002</v>
      </c>
      <c r="X14" s="364">
        <v>3.0510000000000002</v>
      </c>
      <c r="Y14" s="364">
        <v>3.0510000000000002</v>
      </c>
      <c r="Z14" s="364">
        <v>3.0510000000000002</v>
      </c>
      <c r="AA14" s="364">
        <v>3.0510000000000002</v>
      </c>
      <c r="AB14" s="364">
        <v>3.0510000000000002</v>
      </c>
      <c r="AC14" s="364">
        <v>3.0510000000000002</v>
      </c>
      <c r="AD14" s="364">
        <v>3.0510000000000002</v>
      </c>
      <c r="AE14" s="364">
        <v>3.1075000000000004</v>
      </c>
      <c r="AF14" s="364">
        <v>3.1075000000000004</v>
      </c>
      <c r="AG14" s="364">
        <v>3.1075000000000004</v>
      </c>
      <c r="AH14" s="364">
        <v>3.1075000000000004</v>
      </c>
      <c r="AI14" s="364">
        <v>3.1075000000000004</v>
      </c>
      <c r="AJ14" s="378">
        <v>3.1075000000000004</v>
      </c>
    </row>
    <row r="15" spans="1:36" s="155" customFormat="1">
      <c r="A15" s="369" t="s">
        <v>391</v>
      </c>
      <c r="B15" s="364">
        <v>1.4619999999999999E-2</v>
      </c>
      <c r="C15" s="364">
        <v>1.4619999999999999E-2</v>
      </c>
      <c r="D15" s="364">
        <v>1.4619999999999999E-2</v>
      </c>
      <c r="E15" s="364">
        <v>1.4619999999999999E-2</v>
      </c>
      <c r="F15" s="364">
        <v>1.4619999999999999E-2</v>
      </c>
      <c r="G15" s="364">
        <v>1.4619999999999999E-2</v>
      </c>
      <c r="H15" s="364">
        <v>1.4619999999999999E-2</v>
      </c>
      <c r="I15" s="364">
        <v>1.4619999999999999E-2</v>
      </c>
      <c r="J15" s="364">
        <v>1.4619999999999999E-2</v>
      </c>
      <c r="K15" s="364">
        <v>1.4619999999999999E-2</v>
      </c>
      <c r="L15" s="364">
        <v>1.4619999999999999E-2</v>
      </c>
      <c r="M15" s="364">
        <v>1.4619999999999999E-2</v>
      </c>
      <c r="N15" s="364">
        <v>1.4619999999999999E-2</v>
      </c>
      <c r="O15" s="364">
        <v>1.4619999999999999E-2</v>
      </c>
      <c r="P15" s="364">
        <v>1.4619999999999999E-2</v>
      </c>
      <c r="Q15" s="364">
        <v>1.4619999999999999E-2</v>
      </c>
      <c r="R15" s="364">
        <v>1.4619999999999999E-2</v>
      </c>
      <c r="S15" s="364">
        <v>1.4619999999999999E-2</v>
      </c>
      <c r="T15" s="364">
        <v>1.4619999999999999E-2</v>
      </c>
      <c r="U15" s="364">
        <v>1.4619999999999999E-2</v>
      </c>
      <c r="V15" s="364">
        <v>1.4619999999999999E-2</v>
      </c>
      <c r="W15" s="364">
        <v>1.4619999999999999E-2</v>
      </c>
      <c r="X15" s="364">
        <v>1.4619999999999999E-2</v>
      </c>
      <c r="Y15" s="364">
        <v>1.4619999999999999E-2</v>
      </c>
      <c r="Z15" s="364">
        <v>1.4619999999999999E-2</v>
      </c>
      <c r="AA15" s="364">
        <v>1.4619999999999999E-2</v>
      </c>
      <c r="AB15" s="364">
        <v>1.4619999999999999E-2</v>
      </c>
      <c r="AC15" s="364">
        <v>1.4619999999999999E-2</v>
      </c>
      <c r="AD15" s="364">
        <v>1.4619999999999999E-2</v>
      </c>
      <c r="AE15" s="364">
        <v>1.4619999999999999E-2</v>
      </c>
      <c r="AF15" s="364">
        <v>1.4619999999999999E-2</v>
      </c>
      <c r="AG15" s="364">
        <v>1.4619999999999999E-2</v>
      </c>
      <c r="AH15" s="364">
        <v>1.4619999999999999E-2</v>
      </c>
      <c r="AI15" s="364">
        <v>1.4619999999999999E-2</v>
      </c>
      <c r="AJ15" s="378">
        <v>1.4619999999999999E-2</v>
      </c>
    </row>
    <row r="16" spans="1:36" s="155" customFormat="1">
      <c r="A16" s="369" t="s">
        <v>268</v>
      </c>
      <c r="B16" s="364">
        <v>1.61E-2</v>
      </c>
      <c r="C16" s="364">
        <v>1.61E-2</v>
      </c>
      <c r="D16" s="364">
        <v>1.61E-2</v>
      </c>
      <c r="E16" s="364">
        <v>1.61E-2</v>
      </c>
      <c r="F16" s="364">
        <v>1.61E-2</v>
      </c>
      <c r="G16" s="364">
        <v>1.61E-2</v>
      </c>
      <c r="H16" s="364">
        <v>1.61E-2</v>
      </c>
      <c r="I16" s="364">
        <v>1.61E-2</v>
      </c>
      <c r="J16" s="364">
        <v>1.61E-2</v>
      </c>
      <c r="K16" s="364">
        <v>1.61E-2</v>
      </c>
      <c r="L16" s="364">
        <v>1.61E-2</v>
      </c>
      <c r="M16" s="364">
        <v>1.61E-2</v>
      </c>
      <c r="N16" s="364">
        <v>1.61E-2</v>
      </c>
      <c r="O16" s="364">
        <v>1.61E-2</v>
      </c>
      <c r="P16" s="364">
        <v>1.61E-2</v>
      </c>
      <c r="Q16" s="364">
        <v>1.61E-2</v>
      </c>
      <c r="R16" s="364">
        <v>1.61E-2</v>
      </c>
      <c r="S16" s="364">
        <v>1.61E-2</v>
      </c>
      <c r="T16" s="364">
        <v>1.61E-2</v>
      </c>
      <c r="U16" s="364">
        <v>1.61E-2</v>
      </c>
      <c r="V16" s="364">
        <v>1.61E-2</v>
      </c>
      <c r="W16" s="364">
        <v>1.61E-2</v>
      </c>
      <c r="X16" s="364">
        <v>1.61E-2</v>
      </c>
      <c r="Y16" s="364">
        <v>1.61E-2</v>
      </c>
      <c r="Z16" s="364">
        <v>1.61E-2</v>
      </c>
      <c r="AA16" s="364">
        <v>1.61E-2</v>
      </c>
      <c r="AB16" s="364">
        <v>1.61E-2</v>
      </c>
      <c r="AC16" s="364">
        <v>1.61E-2</v>
      </c>
      <c r="AD16" s="364">
        <v>1.61E-2</v>
      </c>
      <c r="AE16" s="364">
        <v>1.61E-2</v>
      </c>
      <c r="AF16" s="364">
        <v>1.61E-2</v>
      </c>
      <c r="AG16" s="364">
        <v>1.61E-2</v>
      </c>
      <c r="AH16" s="364">
        <v>1.61E-2</v>
      </c>
      <c r="AI16" s="364">
        <v>1.61E-2</v>
      </c>
      <c r="AJ16" s="378">
        <v>1.61E-2</v>
      </c>
    </row>
    <row r="17" spans="1:36" s="155" customFormat="1">
      <c r="A17" s="369" t="s">
        <v>3</v>
      </c>
      <c r="B17" s="364">
        <v>7.7249999999999999E-2</v>
      </c>
      <c r="C17" s="364">
        <v>7.7249999999999999E-2</v>
      </c>
      <c r="D17" s="364">
        <v>7.7249999999999999E-2</v>
      </c>
      <c r="E17" s="364">
        <v>7.7249999999999999E-2</v>
      </c>
      <c r="F17" s="364">
        <v>7.7249999999999999E-2</v>
      </c>
      <c r="G17" s="364">
        <v>7.7249999999999999E-2</v>
      </c>
      <c r="H17" s="364">
        <v>7.7249999999999999E-2</v>
      </c>
      <c r="I17" s="364">
        <v>7.7249999999999999E-2</v>
      </c>
      <c r="J17" s="364">
        <v>7.7249999999999999E-2</v>
      </c>
      <c r="K17" s="364">
        <v>7.7249999999999999E-2</v>
      </c>
      <c r="L17" s="364">
        <v>7.7249999999999999E-2</v>
      </c>
      <c r="M17" s="364">
        <v>7.7249999999999999E-2</v>
      </c>
      <c r="N17" s="364">
        <v>7.7249999999999999E-2</v>
      </c>
      <c r="O17" s="364">
        <v>7.7249999999999999E-2</v>
      </c>
      <c r="P17" s="364">
        <v>7.7249999999999999E-2</v>
      </c>
      <c r="Q17" s="364">
        <v>7.7249999999999999E-2</v>
      </c>
      <c r="R17" s="364">
        <v>7.7249999999999999E-2</v>
      </c>
      <c r="S17" s="364">
        <v>7.7249999999999999E-2</v>
      </c>
      <c r="T17" s="364">
        <v>7.7249999999999999E-2</v>
      </c>
      <c r="U17" s="364">
        <v>7.7249999999999999E-2</v>
      </c>
      <c r="V17" s="364">
        <v>7.7249999999999999E-2</v>
      </c>
      <c r="W17" s="364">
        <v>7.7249999999999999E-2</v>
      </c>
      <c r="X17" s="364">
        <v>7.7249999999999999E-2</v>
      </c>
      <c r="Y17" s="364">
        <v>7.7249999999999999E-2</v>
      </c>
      <c r="Z17" s="364">
        <v>7.7249999999999999E-2</v>
      </c>
      <c r="AA17" s="364">
        <v>7.7249999999999999E-2</v>
      </c>
      <c r="AB17" s="364">
        <v>7.7249999999999999E-2</v>
      </c>
      <c r="AC17" s="364">
        <v>7.7249999999999999E-2</v>
      </c>
      <c r="AD17" s="364">
        <v>7.7249999999999999E-2</v>
      </c>
      <c r="AE17" s="364">
        <v>7.7249999999999999E-2</v>
      </c>
      <c r="AF17" s="364">
        <v>7.7249999999999999E-2</v>
      </c>
      <c r="AG17" s="364">
        <v>7.7249999999999999E-2</v>
      </c>
      <c r="AH17" s="364">
        <v>7.7249999999999999E-2</v>
      </c>
      <c r="AI17" s="364">
        <v>7.7249999999999999E-2</v>
      </c>
      <c r="AJ17" s="378">
        <v>7.7249999999999999E-2</v>
      </c>
    </row>
    <row r="18" spans="1:36" s="155" customFormat="1">
      <c r="A18" s="369" t="s">
        <v>425</v>
      </c>
      <c r="B18" s="364">
        <v>1.4800000000000001E-2</v>
      </c>
      <c r="C18" s="364">
        <v>1.4800000000000001E-2</v>
      </c>
      <c r="D18" s="364">
        <v>1.4800000000000001E-2</v>
      </c>
      <c r="E18" s="364">
        <v>1.4800000000000001E-2</v>
      </c>
      <c r="F18" s="364">
        <v>1.4800000000000001E-2</v>
      </c>
      <c r="G18" s="364">
        <v>1.4800000000000001E-2</v>
      </c>
      <c r="H18" s="364">
        <v>1.4800000000000001E-2</v>
      </c>
      <c r="I18" s="364">
        <v>1.4800000000000001E-2</v>
      </c>
      <c r="J18" s="364">
        <v>1.4800000000000001E-2</v>
      </c>
      <c r="K18" s="364">
        <v>1.4800000000000001E-2</v>
      </c>
      <c r="L18" s="364">
        <v>1.4800000000000001E-2</v>
      </c>
      <c r="M18" s="364">
        <v>1.4800000000000001E-2</v>
      </c>
      <c r="N18" s="364">
        <v>1.4800000000000001E-2</v>
      </c>
      <c r="O18" s="364">
        <v>1.4800000000000001E-2</v>
      </c>
      <c r="P18" s="364">
        <v>1.4800000000000001E-2</v>
      </c>
      <c r="Q18" s="364">
        <v>1.4800000000000001E-2</v>
      </c>
      <c r="R18" s="364">
        <v>1.4800000000000001E-2</v>
      </c>
      <c r="S18" s="364">
        <v>1.4800000000000001E-2</v>
      </c>
      <c r="T18" s="364">
        <v>1.4800000000000001E-2</v>
      </c>
      <c r="U18" s="364">
        <v>1.4800000000000001E-2</v>
      </c>
      <c r="V18" s="364">
        <v>1.4800000000000001E-2</v>
      </c>
      <c r="W18" s="364">
        <v>1.4800000000000001E-2</v>
      </c>
      <c r="X18" s="364">
        <v>1.4800000000000001E-2</v>
      </c>
      <c r="Y18" s="364">
        <v>1.4800000000000001E-2</v>
      </c>
      <c r="Z18" s="364">
        <v>1.4800000000000001E-2</v>
      </c>
      <c r="AA18" s="364">
        <v>1.4800000000000001E-2</v>
      </c>
      <c r="AB18" s="364">
        <v>1.4800000000000001E-2</v>
      </c>
      <c r="AC18" s="364">
        <v>1.4800000000000001E-2</v>
      </c>
      <c r="AD18" s="364">
        <v>1.4800000000000001E-2</v>
      </c>
      <c r="AE18" s="364">
        <v>1.4800000000000001E-2</v>
      </c>
      <c r="AF18" s="364">
        <v>1.4800000000000001E-2</v>
      </c>
      <c r="AG18" s="364">
        <v>1.4800000000000001E-2</v>
      </c>
      <c r="AH18" s="364">
        <v>1.4800000000000001E-2</v>
      </c>
      <c r="AI18" s="364">
        <v>1.4800000000000001E-2</v>
      </c>
      <c r="AJ18" s="378">
        <v>1.4800000000000001E-2</v>
      </c>
    </row>
    <row r="19" spans="1:36" s="155" customFormat="1">
      <c r="A19" s="369" t="s">
        <v>426</v>
      </c>
      <c r="B19" s="364">
        <v>1.8500000000000003E-2</v>
      </c>
      <c r="C19" s="364">
        <v>1.8500000000000003E-2</v>
      </c>
      <c r="D19" s="364">
        <v>1.8500000000000003E-2</v>
      </c>
      <c r="E19" s="364">
        <v>1.8500000000000003E-2</v>
      </c>
      <c r="F19" s="364">
        <v>1.8500000000000003E-2</v>
      </c>
      <c r="G19" s="364">
        <v>1.8500000000000003E-2</v>
      </c>
      <c r="H19" s="364">
        <v>1.8500000000000003E-2</v>
      </c>
      <c r="I19" s="364">
        <v>1.8500000000000003E-2</v>
      </c>
      <c r="J19" s="364">
        <v>1.8500000000000003E-2</v>
      </c>
      <c r="K19" s="364">
        <v>1.8500000000000003E-2</v>
      </c>
      <c r="L19" s="364">
        <v>1.8500000000000003E-2</v>
      </c>
      <c r="M19" s="364">
        <v>1.8500000000000003E-2</v>
      </c>
      <c r="N19" s="364">
        <v>1.8500000000000003E-2</v>
      </c>
      <c r="O19" s="364">
        <v>1.8500000000000003E-2</v>
      </c>
      <c r="P19" s="364">
        <v>1.8500000000000003E-2</v>
      </c>
      <c r="Q19" s="364">
        <v>1.8500000000000003E-2</v>
      </c>
      <c r="R19" s="364">
        <v>1.8500000000000003E-2</v>
      </c>
      <c r="S19" s="364">
        <v>1.8500000000000003E-2</v>
      </c>
      <c r="T19" s="364">
        <v>1.8500000000000003E-2</v>
      </c>
      <c r="U19" s="364">
        <v>1.8500000000000003E-2</v>
      </c>
      <c r="V19" s="364">
        <v>1.8500000000000003E-2</v>
      </c>
      <c r="W19" s="364">
        <v>1.8500000000000003E-2</v>
      </c>
      <c r="X19" s="364">
        <v>1.8500000000000003E-2</v>
      </c>
      <c r="Y19" s="364">
        <v>1.8500000000000003E-2</v>
      </c>
      <c r="Z19" s="364">
        <v>1.8500000000000003E-2</v>
      </c>
      <c r="AA19" s="364">
        <v>1.8500000000000003E-2</v>
      </c>
      <c r="AB19" s="364">
        <v>1.8500000000000003E-2</v>
      </c>
      <c r="AC19" s="364">
        <v>1.8500000000000003E-2</v>
      </c>
      <c r="AD19" s="364">
        <v>1.8500000000000003E-2</v>
      </c>
      <c r="AE19" s="364">
        <v>1.8500000000000003E-2</v>
      </c>
      <c r="AF19" s="364">
        <v>1.8500000000000003E-2</v>
      </c>
      <c r="AG19" s="364">
        <v>1.8500000000000003E-2</v>
      </c>
      <c r="AH19" s="364">
        <v>1.8500000000000003E-2</v>
      </c>
      <c r="AI19" s="364">
        <v>1.8500000000000003E-2</v>
      </c>
      <c r="AJ19" s="378">
        <v>1.8500000000000003E-2</v>
      </c>
    </row>
    <row r="20" spans="1:36" s="155" customFormat="1" ht="15.75" thickBot="1">
      <c r="A20" s="370" t="s">
        <v>427</v>
      </c>
      <c r="B20" s="379">
        <v>3.0000000000000003E-4</v>
      </c>
      <c r="C20" s="379">
        <v>3.0000000000000003E-4</v>
      </c>
      <c r="D20" s="379">
        <v>3.0000000000000003E-4</v>
      </c>
      <c r="E20" s="379">
        <v>3.0000000000000003E-4</v>
      </c>
      <c r="F20" s="379">
        <v>3.0000000000000003E-4</v>
      </c>
      <c r="G20" s="379">
        <v>3.0000000000000003E-4</v>
      </c>
      <c r="H20" s="379">
        <v>3.0000000000000003E-4</v>
      </c>
      <c r="I20" s="379">
        <v>3.0000000000000003E-4</v>
      </c>
      <c r="J20" s="379">
        <v>3.0000000000000003E-4</v>
      </c>
      <c r="K20" s="379">
        <v>3.0000000000000003E-4</v>
      </c>
      <c r="L20" s="379">
        <v>3.0000000000000003E-4</v>
      </c>
      <c r="M20" s="379">
        <v>3.0000000000000003E-4</v>
      </c>
      <c r="N20" s="379">
        <v>3.0000000000000003E-4</v>
      </c>
      <c r="O20" s="379">
        <v>3.0000000000000003E-4</v>
      </c>
      <c r="P20" s="379">
        <v>3.0000000000000003E-4</v>
      </c>
      <c r="Q20" s="379">
        <v>3.0000000000000003E-4</v>
      </c>
      <c r="R20" s="379">
        <v>3.0000000000000003E-4</v>
      </c>
      <c r="S20" s="379">
        <v>3.0000000000000003E-4</v>
      </c>
      <c r="T20" s="379">
        <v>3.0000000000000003E-4</v>
      </c>
      <c r="U20" s="379">
        <v>3.0000000000000003E-4</v>
      </c>
      <c r="V20" s="379">
        <v>3.0000000000000003E-4</v>
      </c>
      <c r="W20" s="379">
        <v>3.0000000000000003E-4</v>
      </c>
      <c r="X20" s="379">
        <v>3.0000000000000003E-4</v>
      </c>
      <c r="Y20" s="379">
        <v>3.0000000000000003E-4</v>
      </c>
      <c r="Z20" s="379">
        <v>3.0000000000000003E-4</v>
      </c>
      <c r="AA20" s="379">
        <v>3.0000000000000003E-4</v>
      </c>
      <c r="AB20" s="379">
        <v>3.0000000000000003E-4</v>
      </c>
      <c r="AC20" s="379">
        <v>3.0000000000000003E-4</v>
      </c>
      <c r="AD20" s="379">
        <v>3.0000000000000003E-4</v>
      </c>
      <c r="AE20" s="379">
        <v>3.0000000000000003E-4</v>
      </c>
      <c r="AF20" s="379">
        <v>3.0000000000000003E-4</v>
      </c>
      <c r="AG20" s="379">
        <v>3.0000000000000003E-4</v>
      </c>
      <c r="AH20" s="379">
        <v>3.0000000000000003E-4</v>
      </c>
      <c r="AI20" s="379">
        <v>3.0000000000000003E-4</v>
      </c>
      <c r="AJ20" s="380">
        <v>3.0000000000000003E-4</v>
      </c>
    </row>
    <row r="21" spans="1:36" ht="15.75" thickTop="1"/>
    <row r="22" spans="1:36" ht="15.75" thickBot="1">
      <c r="A22" t="s">
        <v>477</v>
      </c>
    </row>
    <row r="23" spans="1:36" ht="15.75" thickTop="1">
      <c r="A23" s="371" t="s">
        <v>422</v>
      </c>
      <c r="B23" s="367">
        <v>1990</v>
      </c>
      <c r="C23" s="367">
        <v>1991</v>
      </c>
      <c r="D23" s="367">
        <v>1992</v>
      </c>
      <c r="E23" s="367">
        <v>1993</v>
      </c>
      <c r="F23" s="367">
        <v>1994</v>
      </c>
      <c r="G23" s="367">
        <v>1995</v>
      </c>
      <c r="H23" s="367">
        <v>1996</v>
      </c>
      <c r="I23" s="367">
        <v>1997</v>
      </c>
      <c r="J23" s="367">
        <v>1998</v>
      </c>
      <c r="K23" s="367">
        <v>1999</v>
      </c>
      <c r="L23" s="367">
        <v>2000</v>
      </c>
      <c r="M23" s="367">
        <v>2001</v>
      </c>
      <c r="N23" s="367">
        <v>2002</v>
      </c>
      <c r="O23" s="367">
        <v>2003</v>
      </c>
      <c r="P23" s="367">
        <v>2004</v>
      </c>
      <c r="Q23" s="367">
        <v>2005</v>
      </c>
      <c r="R23" s="367">
        <v>2006</v>
      </c>
      <c r="S23" s="367">
        <v>2007</v>
      </c>
      <c r="T23" s="367">
        <v>2008</v>
      </c>
      <c r="U23" s="367">
        <v>2009</v>
      </c>
      <c r="V23" s="367">
        <v>2010</v>
      </c>
      <c r="W23" s="367">
        <v>2011</v>
      </c>
      <c r="X23" s="367">
        <v>2012</v>
      </c>
      <c r="Y23" s="367">
        <v>2013</v>
      </c>
      <c r="Z23" s="367">
        <v>2014</v>
      </c>
      <c r="AA23" s="367">
        <v>2015</v>
      </c>
      <c r="AB23" s="367">
        <v>2016</v>
      </c>
      <c r="AC23" s="367">
        <v>2017</v>
      </c>
      <c r="AD23" s="367">
        <v>2018</v>
      </c>
      <c r="AE23" s="367">
        <v>2019</v>
      </c>
      <c r="AF23" s="367">
        <v>2020</v>
      </c>
      <c r="AG23" s="367">
        <v>2021</v>
      </c>
      <c r="AH23" s="367">
        <v>2022</v>
      </c>
      <c r="AI23" s="367">
        <v>2023</v>
      </c>
      <c r="AJ23" s="368">
        <v>2024</v>
      </c>
    </row>
    <row r="24" spans="1:36">
      <c r="A24" s="372" t="s">
        <v>301</v>
      </c>
      <c r="B24" s="373">
        <v>0.5</v>
      </c>
      <c r="C24" s="373">
        <v>0.5</v>
      </c>
      <c r="D24" s="373">
        <v>0.5</v>
      </c>
      <c r="E24" s="373">
        <v>0.5</v>
      </c>
      <c r="F24" s="373">
        <v>0.5</v>
      </c>
      <c r="G24" s="373">
        <v>0.5</v>
      </c>
      <c r="H24" s="373">
        <v>0.5</v>
      </c>
      <c r="I24" s="373">
        <v>0.5</v>
      </c>
      <c r="J24" s="373">
        <v>0.5</v>
      </c>
      <c r="K24" s="373">
        <v>0.5</v>
      </c>
      <c r="L24" s="373">
        <v>0.5</v>
      </c>
      <c r="M24" s="373">
        <v>0.5</v>
      </c>
      <c r="N24" s="373">
        <v>0.5</v>
      </c>
      <c r="O24" s="373">
        <v>0.5</v>
      </c>
      <c r="P24" s="373">
        <v>0.5</v>
      </c>
      <c r="Q24" s="373">
        <v>0.5</v>
      </c>
      <c r="R24" s="373">
        <v>0.5</v>
      </c>
      <c r="S24" s="373">
        <v>0.5</v>
      </c>
      <c r="T24" s="373">
        <v>0.5</v>
      </c>
      <c r="U24" s="373">
        <v>0.5</v>
      </c>
      <c r="V24" s="373">
        <v>0.5</v>
      </c>
      <c r="W24" s="373">
        <v>0.5</v>
      </c>
      <c r="X24" s="373">
        <v>0.5</v>
      </c>
      <c r="Y24" s="373">
        <v>0.5</v>
      </c>
      <c r="Z24" s="373">
        <v>0.5</v>
      </c>
      <c r="AA24" s="373">
        <v>0.5</v>
      </c>
      <c r="AB24" s="373">
        <v>0.5</v>
      </c>
      <c r="AC24" s="373">
        <v>0.5</v>
      </c>
      <c r="AD24" s="373">
        <v>0.5</v>
      </c>
      <c r="AE24" s="373">
        <v>0.5</v>
      </c>
      <c r="AF24" s="373">
        <v>0.5</v>
      </c>
      <c r="AG24" s="373">
        <v>0.5</v>
      </c>
      <c r="AH24" s="373">
        <v>0.5</v>
      </c>
      <c r="AI24" s="373">
        <v>0.5</v>
      </c>
      <c r="AJ24" s="374">
        <v>0.5</v>
      </c>
    </row>
    <row r="25" spans="1:36">
      <c r="A25" s="372" t="s">
        <v>302</v>
      </c>
      <c r="B25" s="373">
        <v>0.5</v>
      </c>
      <c r="C25" s="373">
        <v>0.5</v>
      </c>
      <c r="D25" s="373">
        <v>0.5</v>
      </c>
      <c r="E25" s="373">
        <v>0.5</v>
      </c>
      <c r="F25" s="373">
        <v>0.5</v>
      </c>
      <c r="G25" s="373">
        <v>0.5</v>
      </c>
      <c r="H25" s="373">
        <v>0.5</v>
      </c>
      <c r="I25" s="373">
        <v>0.5</v>
      </c>
      <c r="J25" s="373">
        <v>0.5</v>
      </c>
      <c r="K25" s="373">
        <v>0.5</v>
      </c>
      <c r="L25" s="373">
        <v>0.5</v>
      </c>
      <c r="M25" s="373">
        <v>0.5</v>
      </c>
      <c r="N25" s="373">
        <v>0.5</v>
      </c>
      <c r="O25" s="373">
        <v>0.5</v>
      </c>
      <c r="P25" s="373">
        <v>0.5</v>
      </c>
      <c r="Q25" s="373">
        <v>0.5</v>
      </c>
      <c r="R25" s="373">
        <v>0.5</v>
      </c>
      <c r="S25" s="373">
        <v>0.5</v>
      </c>
      <c r="T25" s="373">
        <v>0.5</v>
      </c>
      <c r="U25" s="373">
        <v>0.5</v>
      </c>
      <c r="V25" s="373">
        <v>0.5</v>
      </c>
      <c r="W25" s="373">
        <v>0.5</v>
      </c>
      <c r="X25" s="373">
        <v>0.5</v>
      </c>
      <c r="Y25" s="373">
        <v>0.5</v>
      </c>
      <c r="Z25" s="373">
        <v>0.5</v>
      </c>
      <c r="AA25" s="373">
        <v>0.5</v>
      </c>
      <c r="AB25" s="373">
        <v>0.5</v>
      </c>
      <c r="AC25" s="373">
        <v>0.5</v>
      </c>
      <c r="AD25" s="373">
        <v>0.5</v>
      </c>
      <c r="AE25" s="373">
        <v>0.5</v>
      </c>
      <c r="AF25" s="373">
        <v>0.5</v>
      </c>
      <c r="AG25" s="373">
        <v>0.5</v>
      </c>
      <c r="AH25" s="373">
        <v>0.5</v>
      </c>
      <c r="AI25" s="373">
        <v>0.5</v>
      </c>
      <c r="AJ25" s="374">
        <v>0.5</v>
      </c>
    </row>
    <row r="26" spans="1:36">
      <c r="A26" s="372" t="s">
        <v>0</v>
      </c>
      <c r="B26" s="373">
        <v>0.3</v>
      </c>
      <c r="C26" s="373">
        <v>0.3</v>
      </c>
      <c r="D26" s="373">
        <v>0.3</v>
      </c>
      <c r="E26" s="373">
        <v>0.3</v>
      </c>
      <c r="F26" s="373">
        <v>0.3</v>
      </c>
      <c r="G26" s="373">
        <v>0.3</v>
      </c>
      <c r="H26" s="373">
        <v>0.3</v>
      </c>
      <c r="I26" s="373">
        <v>0.3</v>
      </c>
      <c r="J26" s="373">
        <v>0.3</v>
      </c>
      <c r="K26" s="373">
        <v>0.3</v>
      </c>
      <c r="L26" s="373">
        <v>0.3</v>
      </c>
      <c r="M26" s="373">
        <v>0.3</v>
      </c>
      <c r="N26" s="373">
        <v>0.3</v>
      </c>
      <c r="O26" s="373">
        <v>0.3</v>
      </c>
      <c r="P26" s="373">
        <v>0.3</v>
      </c>
      <c r="Q26" s="373">
        <v>0.3</v>
      </c>
      <c r="R26" s="373">
        <v>0.3</v>
      </c>
      <c r="S26" s="373">
        <v>0.3</v>
      </c>
      <c r="T26" s="373">
        <v>0.3</v>
      </c>
      <c r="U26" s="373">
        <v>0.3</v>
      </c>
      <c r="V26" s="373">
        <v>0.3</v>
      </c>
      <c r="W26" s="373">
        <v>0.3</v>
      </c>
      <c r="X26" s="373">
        <v>0.3</v>
      </c>
      <c r="Y26" s="373">
        <v>0.3</v>
      </c>
      <c r="Z26" s="373">
        <v>0.3</v>
      </c>
      <c r="AA26" s="373">
        <v>0.3</v>
      </c>
      <c r="AB26" s="373">
        <v>0.3</v>
      </c>
      <c r="AC26" s="373">
        <v>0.3</v>
      </c>
      <c r="AD26" s="373">
        <v>0.3</v>
      </c>
      <c r="AE26" s="373">
        <v>0.3</v>
      </c>
      <c r="AF26" s="373">
        <v>0.3</v>
      </c>
      <c r="AG26" s="373">
        <v>0.3</v>
      </c>
      <c r="AH26" s="373">
        <v>0.3</v>
      </c>
      <c r="AI26" s="373">
        <v>0.3</v>
      </c>
      <c r="AJ26" s="374">
        <v>0.3</v>
      </c>
    </row>
    <row r="27" spans="1:36">
      <c r="A27" s="372" t="s">
        <v>352</v>
      </c>
      <c r="B27" s="373">
        <v>0</v>
      </c>
      <c r="C27" s="373">
        <v>0</v>
      </c>
      <c r="D27" s="373">
        <v>0</v>
      </c>
      <c r="E27" s="373">
        <v>0</v>
      </c>
      <c r="F27" s="373">
        <v>0</v>
      </c>
      <c r="G27" s="373">
        <v>0</v>
      </c>
      <c r="H27" s="373">
        <v>0</v>
      </c>
      <c r="I27" s="373">
        <v>0</v>
      </c>
      <c r="J27" s="373">
        <v>0</v>
      </c>
      <c r="K27" s="373">
        <v>0</v>
      </c>
      <c r="L27" s="373">
        <v>0</v>
      </c>
      <c r="M27" s="373">
        <v>0</v>
      </c>
      <c r="N27" s="373">
        <v>0</v>
      </c>
      <c r="O27" s="373">
        <v>0</v>
      </c>
      <c r="P27" s="373">
        <v>0</v>
      </c>
      <c r="Q27" s="373">
        <v>0</v>
      </c>
      <c r="R27" s="373">
        <v>0</v>
      </c>
      <c r="S27" s="373">
        <v>0</v>
      </c>
      <c r="T27" s="373">
        <v>0</v>
      </c>
      <c r="U27" s="373">
        <v>0</v>
      </c>
      <c r="V27" s="373">
        <v>0</v>
      </c>
      <c r="W27" s="373">
        <v>0</v>
      </c>
      <c r="X27" s="373">
        <v>0</v>
      </c>
      <c r="Y27" s="373">
        <v>0</v>
      </c>
      <c r="Z27" s="373">
        <v>0</v>
      </c>
      <c r="AA27" s="373">
        <v>0</v>
      </c>
      <c r="AB27" s="373">
        <v>0</v>
      </c>
      <c r="AC27" s="373">
        <v>0</v>
      </c>
      <c r="AD27" s="373">
        <v>0</v>
      </c>
      <c r="AE27" s="373">
        <v>0</v>
      </c>
      <c r="AF27" s="373">
        <v>0</v>
      </c>
      <c r="AG27" s="373">
        <v>0</v>
      </c>
      <c r="AH27" s="373">
        <v>0</v>
      </c>
      <c r="AI27" s="373">
        <v>0</v>
      </c>
      <c r="AJ27" s="374">
        <v>0</v>
      </c>
    </row>
    <row r="28" spans="1:36">
      <c r="A28" s="372" t="s">
        <v>354</v>
      </c>
      <c r="B28" s="373">
        <v>0</v>
      </c>
      <c r="C28" s="373">
        <v>0</v>
      </c>
      <c r="D28" s="373">
        <v>0</v>
      </c>
      <c r="E28" s="373">
        <v>0</v>
      </c>
      <c r="F28" s="373">
        <v>0</v>
      </c>
      <c r="G28" s="373">
        <v>0</v>
      </c>
      <c r="H28" s="373">
        <v>0</v>
      </c>
      <c r="I28" s="373">
        <v>0</v>
      </c>
      <c r="J28" s="373">
        <v>0</v>
      </c>
      <c r="K28" s="373">
        <v>0</v>
      </c>
      <c r="L28" s="373">
        <v>0</v>
      </c>
      <c r="M28" s="373">
        <v>0</v>
      </c>
      <c r="N28" s="373">
        <v>0</v>
      </c>
      <c r="O28" s="373">
        <v>0</v>
      </c>
      <c r="P28" s="373">
        <v>0</v>
      </c>
      <c r="Q28" s="373">
        <v>0</v>
      </c>
      <c r="R28" s="373">
        <v>0</v>
      </c>
      <c r="S28" s="373">
        <v>0</v>
      </c>
      <c r="T28" s="373">
        <v>0</v>
      </c>
      <c r="U28" s="373">
        <v>0</v>
      </c>
      <c r="V28" s="373">
        <v>0</v>
      </c>
      <c r="W28" s="373">
        <v>0</v>
      </c>
      <c r="X28" s="373">
        <v>0</v>
      </c>
      <c r="Y28" s="373">
        <v>0</v>
      </c>
      <c r="Z28" s="373">
        <v>0</v>
      </c>
      <c r="AA28" s="373">
        <v>0</v>
      </c>
      <c r="AB28" s="373">
        <v>0</v>
      </c>
      <c r="AC28" s="373">
        <v>0</v>
      </c>
      <c r="AD28" s="373">
        <v>0</v>
      </c>
      <c r="AE28" s="373">
        <v>0</v>
      </c>
      <c r="AF28" s="373">
        <v>0</v>
      </c>
      <c r="AG28" s="373">
        <v>0</v>
      </c>
      <c r="AH28" s="373">
        <v>0</v>
      </c>
      <c r="AI28" s="373">
        <v>0</v>
      </c>
      <c r="AJ28" s="374">
        <v>0</v>
      </c>
    </row>
    <row r="29" spans="1:36">
      <c r="A29" s="372" t="s">
        <v>1</v>
      </c>
      <c r="B29" s="373">
        <v>0.3</v>
      </c>
      <c r="C29" s="373">
        <v>0.3</v>
      </c>
      <c r="D29" s="373">
        <v>0.3</v>
      </c>
      <c r="E29" s="373">
        <v>0.3</v>
      </c>
      <c r="F29" s="373">
        <v>0.3</v>
      </c>
      <c r="G29" s="373">
        <v>0.3</v>
      </c>
      <c r="H29" s="373">
        <v>0.3</v>
      </c>
      <c r="I29" s="373">
        <v>0.3</v>
      </c>
      <c r="J29" s="373">
        <v>0.3</v>
      </c>
      <c r="K29" s="373">
        <v>0.3</v>
      </c>
      <c r="L29" s="373">
        <v>0.3</v>
      </c>
      <c r="M29" s="373">
        <v>0.3</v>
      </c>
      <c r="N29" s="373">
        <v>0.3</v>
      </c>
      <c r="O29" s="373">
        <v>0.3</v>
      </c>
      <c r="P29" s="373">
        <v>0.3</v>
      </c>
      <c r="Q29" s="373">
        <v>0.3</v>
      </c>
      <c r="R29" s="373">
        <v>0.3</v>
      </c>
      <c r="S29" s="373">
        <v>0.3</v>
      </c>
      <c r="T29" s="373">
        <v>0.3</v>
      </c>
      <c r="U29" s="373">
        <v>0.3</v>
      </c>
      <c r="V29" s="373">
        <v>0.3</v>
      </c>
      <c r="W29" s="373">
        <v>0.3</v>
      </c>
      <c r="X29" s="373">
        <v>0.3</v>
      </c>
      <c r="Y29" s="373">
        <v>0.3</v>
      </c>
      <c r="Z29" s="373">
        <v>0.3</v>
      </c>
      <c r="AA29" s="373">
        <v>0.3</v>
      </c>
      <c r="AB29" s="373">
        <v>0.3</v>
      </c>
      <c r="AC29" s="373">
        <v>0.3</v>
      </c>
      <c r="AD29" s="373">
        <v>0.3</v>
      </c>
      <c r="AE29" s="373">
        <v>0.3</v>
      </c>
      <c r="AF29" s="373">
        <v>0.3</v>
      </c>
      <c r="AG29" s="373">
        <v>0.3</v>
      </c>
      <c r="AH29" s="373">
        <v>0.3</v>
      </c>
      <c r="AI29" s="373">
        <v>0.3</v>
      </c>
      <c r="AJ29" s="374">
        <v>0.3</v>
      </c>
    </row>
    <row r="30" spans="1:36">
      <c r="A30" s="372" t="s">
        <v>2</v>
      </c>
      <c r="B30" s="373">
        <v>0.5</v>
      </c>
      <c r="C30" s="373">
        <v>0.5</v>
      </c>
      <c r="D30" s="373">
        <v>0.5</v>
      </c>
      <c r="E30" s="373">
        <v>0.5</v>
      </c>
      <c r="F30" s="373">
        <v>0.5</v>
      </c>
      <c r="G30" s="373">
        <v>0.5</v>
      </c>
      <c r="H30" s="373">
        <v>0.5</v>
      </c>
      <c r="I30" s="373">
        <v>0.5</v>
      </c>
      <c r="J30" s="373">
        <v>0.5</v>
      </c>
      <c r="K30" s="373">
        <v>0.5</v>
      </c>
      <c r="L30" s="373">
        <v>0.5</v>
      </c>
      <c r="M30" s="373">
        <v>0.5</v>
      </c>
      <c r="N30" s="373">
        <v>0.5</v>
      </c>
      <c r="O30" s="373">
        <v>0.5</v>
      </c>
      <c r="P30" s="373">
        <v>0.5</v>
      </c>
      <c r="Q30" s="373">
        <v>0.5</v>
      </c>
      <c r="R30" s="373">
        <v>0.5</v>
      </c>
      <c r="S30" s="373">
        <v>0.5</v>
      </c>
      <c r="T30" s="373">
        <v>0.5</v>
      </c>
      <c r="U30" s="373">
        <v>0.5</v>
      </c>
      <c r="V30" s="373">
        <v>0.5</v>
      </c>
      <c r="W30" s="373">
        <v>0.5</v>
      </c>
      <c r="X30" s="373">
        <v>0.5</v>
      </c>
      <c r="Y30" s="373">
        <v>0.5</v>
      </c>
      <c r="Z30" s="373">
        <v>0.5</v>
      </c>
      <c r="AA30" s="373">
        <v>0.5</v>
      </c>
      <c r="AB30" s="373">
        <v>0.5</v>
      </c>
      <c r="AC30" s="373">
        <v>0.5</v>
      </c>
      <c r="AD30" s="373">
        <v>0.5</v>
      </c>
      <c r="AE30" s="373">
        <v>0.5</v>
      </c>
      <c r="AF30" s="373">
        <v>0.5</v>
      </c>
      <c r="AG30" s="373">
        <v>0.5</v>
      </c>
      <c r="AH30" s="373">
        <v>0.5</v>
      </c>
      <c r="AI30" s="373">
        <v>0.5</v>
      </c>
      <c r="AJ30" s="374">
        <v>0.5</v>
      </c>
    </row>
    <row r="31" spans="1:36">
      <c r="A31" s="372" t="s">
        <v>391</v>
      </c>
      <c r="B31" s="373">
        <v>0.5</v>
      </c>
      <c r="C31" s="373">
        <v>0.5</v>
      </c>
      <c r="D31" s="373">
        <v>0.5</v>
      </c>
      <c r="E31" s="373">
        <v>0.5</v>
      </c>
      <c r="F31" s="373">
        <v>0.5</v>
      </c>
      <c r="G31" s="373">
        <v>0.5</v>
      </c>
      <c r="H31" s="373">
        <v>0.5</v>
      </c>
      <c r="I31" s="373">
        <v>0.5</v>
      </c>
      <c r="J31" s="373">
        <v>0.5</v>
      </c>
      <c r="K31" s="373">
        <v>0.5</v>
      </c>
      <c r="L31" s="373">
        <v>0.5</v>
      </c>
      <c r="M31" s="373">
        <v>0.5</v>
      </c>
      <c r="N31" s="373">
        <v>0.5</v>
      </c>
      <c r="O31" s="373">
        <v>0.5</v>
      </c>
      <c r="P31" s="373">
        <v>0.5</v>
      </c>
      <c r="Q31" s="373">
        <v>0.5</v>
      </c>
      <c r="R31" s="373">
        <v>0.5</v>
      </c>
      <c r="S31" s="373">
        <v>0.5</v>
      </c>
      <c r="T31" s="373">
        <v>0.5</v>
      </c>
      <c r="U31" s="373">
        <v>0.5</v>
      </c>
      <c r="V31" s="373">
        <v>0.5</v>
      </c>
      <c r="W31" s="373">
        <v>0.5</v>
      </c>
      <c r="X31" s="373">
        <v>0.5</v>
      </c>
      <c r="Y31" s="373">
        <v>0.5</v>
      </c>
      <c r="Z31" s="373">
        <v>0.5</v>
      </c>
      <c r="AA31" s="373">
        <v>0.5</v>
      </c>
      <c r="AB31" s="373">
        <v>0.5</v>
      </c>
      <c r="AC31" s="373">
        <v>0.5</v>
      </c>
      <c r="AD31" s="373">
        <v>0.5</v>
      </c>
      <c r="AE31" s="373">
        <v>0.5</v>
      </c>
      <c r="AF31" s="373">
        <v>0.5</v>
      </c>
      <c r="AG31" s="373">
        <v>0.5</v>
      </c>
      <c r="AH31" s="373">
        <v>0.5</v>
      </c>
      <c r="AI31" s="373">
        <v>0.5</v>
      </c>
      <c r="AJ31" s="374">
        <v>0.5</v>
      </c>
    </row>
    <row r="32" spans="1:36">
      <c r="A32" s="372" t="s">
        <v>268</v>
      </c>
      <c r="B32" s="373">
        <v>0.5</v>
      </c>
      <c r="C32" s="373">
        <v>0.5</v>
      </c>
      <c r="D32" s="373">
        <v>0.5</v>
      </c>
      <c r="E32" s="373">
        <v>0.5</v>
      </c>
      <c r="F32" s="373">
        <v>0.5</v>
      </c>
      <c r="G32" s="373">
        <v>0.5</v>
      </c>
      <c r="H32" s="373">
        <v>0.5</v>
      </c>
      <c r="I32" s="373">
        <v>0.5</v>
      </c>
      <c r="J32" s="373">
        <v>0.5</v>
      </c>
      <c r="K32" s="373">
        <v>0.5</v>
      </c>
      <c r="L32" s="373">
        <v>0.5</v>
      </c>
      <c r="M32" s="373">
        <v>0.5</v>
      </c>
      <c r="N32" s="373">
        <v>0.5</v>
      </c>
      <c r="O32" s="373">
        <v>0.5</v>
      </c>
      <c r="P32" s="373">
        <v>0.5</v>
      </c>
      <c r="Q32" s="373">
        <v>0.5</v>
      </c>
      <c r="R32" s="373">
        <v>0.5</v>
      </c>
      <c r="S32" s="373">
        <v>0.5</v>
      </c>
      <c r="T32" s="373">
        <v>0.5</v>
      </c>
      <c r="U32" s="373">
        <v>0.5</v>
      </c>
      <c r="V32" s="373">
        <v>0.5</v>
      </c>
      <c r="W32" s="373">
        <v>0.5</v>
      </c>
      <c r="X32" s="373">
        <v>0.5</v>
      </c>
      <c r="Y32" s="373">
        <v>0.5</v>
      </c>
      <c r="Z32" s="373">
        <v>0.5</v>
      </c>
      <c r="AA32" s="373">
        <v>0.5</v>
      </c>
      <c r="AB32" s="373">
        <v>0.5</v>
      </c>
      <c r="AC32" s="373">
        <v>0.5</v>
      </c>
      <c r="AD32" s="373">
        <v>0.5</v>
      </c>
      <c r="AE32" s="373">
        <v>0.5</v>
      </c>
      <c r="AF32" s="373">
        <v>0.5</v>
      </c>
      <c r="AG32" s="373">
        <v>0.5</v>
      </c>
      <c r="AH32" s="373">
        <v>0.5</v>
      </c>
      <c r="AI32" s="373">
        <v>0.5</v>
      </c>
      <c r="AJ32" s="374">
        <v>0.5</v>
      </c>
    </row>
    <row r="33" spans="1:36">
      <c r="A33" s="372" t="s">
        <v>3</v>
      </c>
      <c r="B33" s="373">
        <v>0.5</v>
      </c>
      <c r="C33" s="373">
        <v>0.5</v>
      </c>
      <c r="D33" s="373">
        <v>0.5</v>
      </c>
      <c r="E33" s="373">
        <v>0.5</v>
      </c>
      <c r="F33" s="373">
        <v>0.5</v>
      </c>
      <c r="G33" s="373">
        <v>0.5</v>
      </c>
      <c r="H33" s="373">
        <v>0.5</v>
      </c>
      <c r="I33" s="373">
        <v>0.5</v>
      </c>
      <c r="J33" s="373">
        <v>0.5</v>
      </c>
      <c r="K33" s="373">
        <v>0.5</v>
      </c>
      <c r="L33" s="373">
        <v>0.5</v>
      </c>
      <c r="M33" s="373">
        <v>0.5</v>
      </c>
      <c r="N33" s="373">
        <v>0.5</v>
      </c>
      <c r="O33" s="373">
        <v>0.5</v>
      </c>
      <c r="P33" s="373">
        <v>0.5</v>
      </c>
      <c r="Q33" s="373">
        <v>0.5</v>
      </c>
      <c r="R33" s="373">
        <v>0.5</v>
      </c>
      <c r="S33" s="373">
        <v>0.5</v>
      </c>
      <c r="T33" s="373">
        <v>0.5</v>
      </c>
      <c r="U33" s="373">
        <v>0.5</v>
      </c>
      <c r="V33" s="373">
        <v>0.5</v>
      </c>
      <c r="W33" s="373">
        <v>0.5</v>
      </c>
      <c r="X33" s="373">
        <v>0.5</v>
      </c>
      <c r="Y33" s="373">
        <v>0.5</v>
      </c>
      <c r="Z33" s="373">
        <v>0.5</v>
      </c>
      <c r="AA33" s="373">
        <v>0.5</v>
      </c>
      <c r="AB33" s="373">
        <v>0.5</v>
      </c>
      <c r="AC33" s="373">
        <v>0.5</v>
      </c>
      <c r="AD33" s="373">
        <v>0.5</v>
      </c>
      <c r="AE33" s="373">
        <v>0.5</v>
      </c>
      <c r="AF33" s="373">
        <v>0.5</v>
      </c>
      <c r="AG33" s="373">
        <v>0.5</v>
      </c>
      <c r="AH33" s="373">
        <v>0.5</v>
      </c>
      <c r="AI33" s="373">
        <v>0.5</v>
      </c>
      <c r="AJ33" s="374">
        <v>0.5</v>
      </c>
    </row>
    <row r="34" spans="1:36">
      <c r="A34" s="372" t="s">
        <v>425</v>
      </c>
      <c r="B34" s="373">
        <v>0.5</v>
      </c>
      <c r="C34" s="373">
        <v>0.5</v>
      </c>
      <c r="D34" s="373">
        <v>0.5</v>
      </c>
      <c r="E34" s="373">
        <v>0.5</v>
      </c>
      <c r="F34" s="373">
        <v>0.5</v>
      </c>
      <c r="G34" s="373">
        <v>0.5</v>
      </c>
      <c r="H34" s="373">
        <v>0.5</v>
      </c>
      <c r="I34" s="373">
        <v>0.5</v>
      </c>
      <c r="J34" s="373">
        <v>0.5</v>
      </c>
      <c r="K34" s="373">
        <v>0.5</v>
      </c>
      <c r="L34" s="373">
        <v>0.5</v>
      </c>
      <c r="M34" s="373">
        <v>0.5</v>
      </c>
      <c r="N34" s="373">
        <v>0.5</v>
      </c>
      <c r="O34" s="373">
        <v>0.5</v>
      </c>
      <c r="P34" s="373">
        <v>0.5</v>
      </c>
      <c r="Q34" s="373">
        <v>0.5</v>
      </c>
      <c r="R34" s="373">
        <v>0.5</v>
      </c>
      <c r="S34" s="373">
        <v>0.5</v>
      </c>
      <c r="T34" s="373">
        <v>0.5</v>
      </c>
      <c r="U34" s="373">
        <v>0.5</v>
      </c>
      <c r="V34" s="373">
        <v>0.5</v>
      </c>
      <c r="W34" s="373">
        <v>0.5</v>
      </c>
      <c r="X34" s="373">
        <v>0.5</v>
      </c>
      <c r="Y34" s="373">
        <v>0.5</v>
      </c>
      <c r="Z34" s="373">
        <v>0.5</v>
      </c>
      <c r="AA34" s="373">
        <v>0.5</v>
      </c>
      <c r="AB34" s="373">
        <v>0.5</v>
      </c>
      <c r="AC34" s="373">
        <v>0.5</v>
      </c>
      <c r="AD34" s="373">
        <v>0.5</v>
      </c>
      <c r="AE34" s="373">
        <v>0.5</v>
      </c>
      <c r="AF34" s="373">
        <v>0.5</v>
      </c>
      <c r="AG34" s="373">
        <v>0.5</v>
      </c>
      <c r="AH34" s="373">
        <v>0.5</v>
      </c>
      <c r="AI34" s="373">
        <v>0.5</v>
      </c>
      <c r="AJ34" s="374">
        <v>0.5</v>
      </c>
    </row>
    <row r="35" spans="1:36">
      <c r="A35" s="372" t="s">
        <v>426</v>
      </c>
      <c r="B35" s="373">
        <v>0.5</v>
      </c>
      <c r="C35" s="373">
        <v>0.5</v>
      </c>
      <c r="D35" s="373">
        <v>0.5</v>
      </c>
      <c r="E35" s="373">
        <v>0.5</v>
      </c>
      <c r="F35" s="373">
        <v>0.5</v>
      </c>
      <c r="G35" s="373">
        <v>0.5</v>
      </c>
      <c r="H35" s="373">
        <v>0.5</v>
      </c>
      <c r="I35" s="373">
        <v>0.5</v>
      </c>
      <c r="J35" s="373">
        <v>0.5</v>
      </c>
      <c r="K35" s="373">
        <v>0.5</v>
      </c>
      <c r="L35" s="373">
        <v>0.5</v>
      </c>
      <c r="M35" s="373">
        <v>0.5</v>
      </c>
      <c r="N35" s="373">
        <v>0.5</v>
      </c>
      <c r="O35" s="373">
        <v>0.5</v>
      </c>
      <c r="P35" s="373">
        <v>0.5</v>
      </c>
      <c r="Q35" s="373">
        <v>0.5</v>
      </c>
      <c r="R35" s="373">
        <v>0.5</v>
      </c>
      <c r="S35" s="373">
        <v>0.5</v>
      </c>
      <c r="T35" s="373">
        <v>0.5</v>
      </c>
      <c r="U35" s="373">
        <v>0.5</v>
      </c>
      <c r="V35" s="373">
        <v>0.5</v>
      </c>
      <c r="W35" s="373">
        <v>0.5</v>
      </c>
      <c r="X35" s="373">
        <v>0.5</v>
      </c>
      <c r="Y35" s="373">
        <v>0.5</v>
      </c>
      <c r="Z35" s="373">
        <v>0.5</v>
      </c>
      <c r="AA35" s="373">
        <v>0.5</v>
      </c>
      <c r="AB35" s="373">
        <v>0.5</v>
      </c>
      <c r="AC35" s="373">
        <v>0.5</v>
      </c>
      <c r="AD35" s="373">
        <v>0.5</v>
      </c>
      <c r="AE35" s="373">
        <v>0.5</v>
      </c>
      <c r="AF35" s="373">
        <v>0.5</v>
      </c>
      <c r="AG35" s="373">
        <v>0.5</v>
      </c>
      <c r="AH35" s="373">
        <v>0.5</v>
      </c>
      <c r="AI35" s="373">
        <v>0.5</v>
      </c>
      <c r="AJ35" s="374">
        <v>0.5</v>
      </c>
    </row>
    <row r="36" spans="1:36" ht="15.75" thickBot="1">
      <c r="A36" s="375" t="s">
        <v>427</v>
      </c>
      <c r="B36" s="376">
        <v>0.5</v>
      </c>
      <c r="C36" s="376">
        <v>0.5</v>
      </c>
      <c r="D36" s="376">
        <v>0.5</v>
      </c>
      <c r="E36" s="376">
        <v>0.5</v>
      </c>
      <c r="F36" s="376">
        <v>0.5</v>
      </c>
      <c r="G36" s="376">
        <v>0.5</v>
      </c>
      <c r="H36" s="376">
        <v>0.5</v>
      </c>
      <c r="I36" s="376">
        <v>0.5</v>
      </c>
      <c r="J36" s="376">
        <v>0.5</v>
      </c>
      <c r="K36" s="376">
        <v>0.5</v>
      </c>
      <c r="L36" s="376">
        <v>0.5</v>
      </c>
      <c r="M36" s="376">
        <v>0.5</v>
      </c>
      <c r="N36" s="376">
        <v>0.5</v>
      </c>
      <c r="O36" s="376">
        <v>0.5</v>
      </c>
      <c r="P36" s="376">
        <v>0.5</v>
      </c>
      <c r="Q36" s="376">
        <v>0.5</v>
      </c>
      <c r="R36" s="376">
        <v>0.5</v>
      </c>
      <c r="S36" s="376">
        <v>0.5</v>
      </c>
      <c r="T36" s="376">
        <v>0.5</v>
      </c>
      <c r="U36" s="376">
        <v>0.5</v>
      </c>
      <c r="V36" s="376">
        <v>0.5</v>
      </c>
      <c r="W36" s="376">
        <v>0.5</v>
      </c>
      <c r="X36" s="376">
        <v>0.5</v>
      </c>
      <c r="Y36" s="376">
        <v>0.5</v>
      </c>
      <c r="Z36" s="376">
        <v>0.5</v>
      </c>
      <c r="AA36" s="376">
        <v>0.5</v>
      </c>
      <c r="AB36" s="376">
        <v>0.5</v>
      </c>
      <c r="AC36" s="376">
        <v>0.5</v>
      </c>
      <c r="AD36" s="376">
        <v>0.5</v>
      </c>
      <c r="AE36" s="376">
        <v>0.5</v>
      </c>
      <c r="AF36" s="376">
        <v>0.5</v>
      </c>
      <c r="AG36" s="376">
        <v>0.5</v>
      </c>
      <c r="AH36" s="376">
        <v>0.5</v>
      </c>
      <c r="AI36" s="376">
        <v>0.5</v>
      </c>
      <c r="AJ36" s="377">
        <v>0.5</v>
      </c>
    </row>
    <row r="37" spans="1:36" ht="15.75" thickTop="1"/>
    <row r="38" spans="1:36" ht="15.75" thickBot="1">
      <c r="A38" t="s">
        <v>476</v>
      </c>
    </row>
    <row r="39" spans="1:36" ht="15.75" thickTop="1">
      <c r="A39" s="366" t="s">
        <v>422</v>
      </c>
      <c r="B39" s="367">
        <v>1990</v>
      </c>
      <c r="C39" s="367">
        <v>1991</v>
      </c>
      <c r="D39" s="367">
        <v>1992</v>
      </c>
      <c r="E39" s="367">
        <v>1993</v>
      </c>
      <c r="F39" s="367">
        <v>1994</v>
      </c>
      <c r="G39" s="367">
        <v>1995</v>
      </c>
      <c r="H39" s="367">
        <v>1996</v>
      </c>
      <c r="I39" s="367">
        <v>1997</v>
      </c>
      <c r="J39" s="367">
        <v>1998</v>
      </c>
      <c r="K39" s="367">
        <v>1999</v>
      </c>
      <c r="L39" s="367">
        <v>2000</v>
      </c>
      <c r="M39" s="367">
        <v>2001</v>
      </c>
      <c r="N39" s="367">
        <v>2002</v>
      </c>
      <c r="O39" s="367">
        <v>2003</v>
      </c>
      <c r="P39" s="367">
        <v>2004</v>
      </c>
      <c r="Q39" s="367">
        <v>2005</v>
      </c>
      <c r="R39" s="367">
        <v>2006</v>
      </c>
      <c r="S39" s="367">
        <v>2007</v>
      </c>
      <c r="T39" s="367">
        <v>2008</v>
      </c>
      <c r="U39" s="367">
        <v>2009</v>
      </c>
      <c r="V39" s="367">
        <v>2010</v>
      </c>
      <c r="W39" s="367">
        <v>2011</v>
      </c>
      <c r="X39" s="367">
        <v>2012</v>
      </c>
      <c r="Y39" s="367">
        <v>2013</v>
      </c>
      <c r="Z39" s="367">
        <v>2014</v>
      </c>
      <c r="AA39" s="367">
        <v>2015</v>
      </c>
      <c r="AB39" s="367">
        <v>2016</v>
      </c>
      <c r="AC39" s="367">
        <v>2017</v>
      </c>
      <c r="AD39" s="367">
        <v>2018</v>
      </c>
      <c r="AE39" s="367">
        <v>2019</v>
      </c>
      <c r="AF39" s="367">
        <v>2020</v>
      </c>
      <c r="AG39" s="367">
        <v>2021</v>
      </c>
      <c r="AH39" s="367">
        <v>2022</v>
      </c>
      <c r="AI39" s="367">
        <v>2023</v>
      </c>
      <c r="AJ39" s="368">
        <v>2024</v>
      </c>
    </row>
    <row r="40" spans="1:36">
      <c r="A40" s="369" t="s">
        <v>301</v>
      </c>
      <c r="B40" s="373">
        <v>0.25</v>
      </c>
      <c r="C40" s="373">
        <v>0.25</v>
      </c>
      <c r="D40" s="373">
        <v>0.25</v>
      </c>
      <c r="E40" s="373">
        <v>0.25</v>
      </c>
      <c r="F40" s="373">
        <v>0.25</v>
      </c>
      <c r="G40" s="373">
        <v>0.25</v>
      </c>
      <c r="H40" s="373">
        <v>0.25</v>
      </c>
      <c r="I40" s="373">
        <v>0.25</v>
      </c>
      <c r="J40" s="373">
        <v>0.25</v>
      </c>
      <c r="K40" s="373">
        <v>0.25</v>
      </c>
      <c r="L40" s="373">
        <v>0.25</v>
      </c>
      <c r="M40" s="373">
        <v>0.25</v>
      </c>
      <c r="N40" s="373">
        <v>0.25</v>
      </c>
      <c r="O40" s="373">
        <v>0.25</v>
      </c>
      <c r="P40" s="373">
        <v>0.25</v>
      </c>
      <c r="Q40" s="373">
        <v>0.25</v>
      </c>
      <c r="R40" s="373">
        <v>0.25</v>
      </c>
      <c r="S40" s="373">
        <v>0.25</v>
      </c>
      <c r="T40" s="373">
        <v>0.25</v>
      </c>
      <c r="U40" s="373">
        <v>0.25</v>
      </c>
      <c r="V40" s="373">
        <v>0.25</v>
      </c>
      <c r="W40" s="373">
        <v>0.25</v>
      </c>
      <c r="X40" s="373">
        <v>0.25</v>
      </c>
      <c r="Y40" s="373">
        <v>0.25</v>
      </c>
      <c r="Z40" s="373">
        <v>0.25</v>
      </c>
      <c r="AA40" s="373">
        <v>0.25</v>
      </c>
      <c r="AB40" s="373">
        <v>0.25</v>
      </c>
      <c r="AC40" s="373">
        <v>0.25</v>
      </c>
      <c r="AD40" s="373">
        <v>0.25</v>
      </c>
      <c r="AE40" s="373">
        <v>0.25</v>
      </c>
      <c r="AF40" s="373">
        <v>0.25</v>
      </c>
      <c r="AG40" s="373">
        <v>0.25</v>
      </c>
      <c r="AH40" s="373">
        <v>0.25</v>
      </c>
      <c r="AI40" s="373">
        <v>0.25</v>
      </c>
      <c r="AJ40" s="374">
        <v>0.25</v>
      </c>
    </row>
    <row r="41" spans="1:36">
      <c r="A41" s="369" t="s">
        <v>302</v>
      </c>
      <c r="B41" s="373">
        <v>0.25</v>
      </c>
      <c r="C41" s="373">
        <v>0.25</v>
      </c>
      <c r="D41" s="373">
        <v>0.25</v>
      </c>
      <c r="E41" s="373">
        <v>0.25</v>
      </c>
      <c r="F41" s="373">
        <v>0.25</v>
      </c>
      <c r="G41" s="373">
        <v>0.25</v>
      </c>
      <c r="H41" s="373">
        <v>0.25</v>
      </c>
      <c r="I41" s="373">
        <v>0.25</v>
      </c>
      <c r="J41" s="373">
        <v>0.25</v>
      </c>
      <c r="K41" s="373">
        <v>0.25</v>
      </c>
      <c r="L41" s="373">
        <v>0.25</v>
      </c>
      <c r="M41" s="373">
        <v>0.25</v>
      </c>
      <c r="N41" s="373">
        <v>0.25</v>
      </c>
      <c r="O41" s="373">
        <v>0.25</v>
      </c>
      <c r="P41" s="373">
        <v>0.25</v>
      </c>
      <c r="Q41" s="373">
        <v>0.25</v>
      </c>
      <c r="R41" s="373">
        <v>0.25</v>
      </c>
      <c r="S41" s="373">
        <v>0.25</v>
      </c>
      <c r="T41" s="373">
        <v>0.25</v>
      </c>
      <c r="U41" s="373">
        <v>0.25</v>
      </c>
      <c r="V41" s="373">
        <v>0.25</v>
      </c>
      <c r="W41" s="373">
        <v>0.25</v>
      </c>
      <c r="X41" s="373">
        <v>0.25</v>
      </c>
      <c r="Y41" s="373">
        <v>0.25</v>
      </c>
      <c r="Z41" s="373">
        <v>0.25</v>
      </c>
      <c r="AA41" s="373">
        <v>0.25</v>
      </c>
      <c r="AB41" s="373">
        <v>0.25</v>
      </c>
      <c r="AC41" s="373">
        <v>0.25</v>
      </c>
      <c r="AD41" s="373">
        <v>0.25</v>
      </c>
      <c r="AE41" s="373">
        <v>0.25</v>
      </c>
      <c r="AF41" s="373">
        <v>0.25</v>
      </c>
      <c r="AG41" s="373">
        <v>0.25</v>
      </c>
      <c r="AH41" s="373">
        <v>0.25</v>
      </c>
      <c r="AI41" s="373">
        <v>0.25</v>
      </c>
      <c r="AJ41" s="374">
        <v>0.25</v>
      </c>
    </row>
    <row r="42" spans="1:36">
      <c r="A42" s="369" t="s">
        <v>0</v>
      </c>
      <c r="B42" s="373">
        <v>0.25</v>
      </c>
      <c r="C42" s="373">
        <v>0.25</v>
      </c>
      <c r="D42" s="373">
        <v>0.25</v>
      </c>
      <c r="E42" s="373">
        <v>0.25</v>
      </c>
      <c r="F42" s="373">
        <v>0.25</v>
      </c>
      <c r="G42" s="373">
        <v>0.25</v>
      </c>
      <c r="H42" s="373">
        <v>0.25</v>
      </c>
      <c r="I42" s="373">
        <v>0.25</v>
      </c>
      <c r="J42" s="373">
        <v>0.25</v>
      </c>
      <c r="K42" s="373">
        <v>0.25</v>
      </c>
      <c r="L42" s="373">
        <v>0.25</v>
      </c>
      <c r="M42" s="373">
        <v>0.25</v>
      </c>
      <c r="N42" s="373">
        <v>0.25</v>
      </c>
      <c r="O42" s="373">
        <v>0.25</v>
      </c>
      <c r="P42" s="373">
        <v>0.25</v>
      </c>
      <c r="Q42" s="373">
        <v>0.25</v>
      </c>
      <c r="R42" s="373">
        <v>0.25</v>
      </c>
      <c r="S42" s="373">
        <v>0.25</v>
      </c>
      <c r="T42" s="373">
        <v>0.25</v>
      </c>
      <c r="U42" s="373">
        <v>0.25</v>
      </c>
      <c r="V42" s="373">
        <v>0.25</v>
      </c>
      <c r="W42" s="373">
        <v>0.25</v>
      </c>
      <c r="X42" s="373">
        <v>0.25</v>
      </c>
      <c r="Y42" s="373">
        <v>0.25</v>
      </c>
      <c r="Z42" s="373">
        <v>0.25</v>
      </c>
      <c r="AA42" s="373">
        <v>0.25</v>
      </c>
      <c r="AB42" s="373">
        <v>0.25</v>
      </c>
      <c r="AC42" s="373">
        <v>0.25</v>
      </c>
      <c r="AD42" s="373">
        <v>0.25</v>
      </c>
      <c r="AE42" s="373">
        <v>0.25</v>
      </c>
      <c r="AF42" s="373">
        <v>0.25</v>
      </c>
      <c r="AG42" s="373">
        <v>0.25</v>
      </c>
      <c r="AH42" s="373">
        <v>0.25</v>
      </c>
      <c r="AI42" s="373">
        <v>0.25</v>
      </c>
      <c r="AJ42" s="374">
        <v>0.25</v>
      </c>
    </row>
    <row r="43" spans="1:36">
      <c r="A43" s="369" t="s">
        <v>352</v>
      </c>
      <c r="B43" s="373">
        <v>0.25</v>
      </c>
      <c r="C43" s="373">
        <v>0.25</v>
      </c>
      <c r="D43" s="373">
        <v>0.25</v>
      </c>
      <c r="E43" s="373">
        <v>0.25</v>
      </c>
      <c r="F43" s="373">
        <v>0.25</v>
      </c>
      <c r="G43" s="373">
        <v>0.25</v>
      </c>
      <c r="H43" s="373">
        <v>0.25</v>
      </c>
      <c r="I43" s="373">
        <v>0.25</v>
      </c>
      <c r="J43" s="373">
        <v>0.25</v>
      </c>
      <c r="K43" s="373">
        <v>0.25</v>
      </c>
      <c r="L43" s="373">
        <v>0.25</v>
      </c>
      <c r="M43" s="373">
        <v>0.25</v>
      </c>
      <c r="N43" s="373">
        <v>0.25</v>
      </c>
      <c r="O43" s="373">
        <v>0.25</v>
      </c>
      <c r="P43" s="373">
        <v>0.25</v>
      </c>
      <c r="Q43" s="373">
        <v>0.25</v>
      </c>
      <c r="R43" s="373">
        <v>0.25</v>
      </c>
      <c r="S43" s="373">
        <v>0.25</v>
      </c>
      <c r="T43" s="373">
        <v>0.25</v>
      </c>
      <c r="U43" s="373">
        <v>0.25</v>
      </c>
      <c r="V43" s="373">
        <v>0.25</v>
      </c>
      <c r="W43" s="373">
        <v>0.25</v>
      </c>
      <c r="X43" s="373">
        <v>0.25</v>
      </c>
      <c r="Y43" s="373">
        <v>0.25</v>
      </c>
      <c r="Z43" s="373">
        <v>0.25</v>
      </c>
      <c r="AA43" s="373">
        <v>0.25</v>
      </c>
      <c r="AB43" s="373">
        <v>0.25</v>
      </c>
      <c r="AC43" s="373">
        <v>0.25</v>
      </c>
      <c r="AD43" s="373">
        <v>0.25</v>
      </c>
      <c r="AE43" s="373">
        <v>0.25</v>
      </c>
      <c r="AF43" s="373">
        <v>0.25</v>
      </c>
      <c r="AG43" s="373">
        <v>0.25</v>
      </c>
      <c r="AH43" s="373">
        <v>0.25</v>
      </c>
      <c r="AI43" s="373">
        <v>0.25</v>
      </c>
      <c r="AJ43" s="374">
        <v>0.25</v>
      </c>
    </row>
    <row r="44" spans="1:36">
      <c r="A44" s="369" t="s">
        <v>354</v>
      </c>
      <c r="B44" s="373">
        <v>0.25</v>
      </c>
      <c r="C44" s="373">
        <v>0.25</v>
      </c>
      <c r="D44" s="373">
        <v>0.25</v>
      </c>
      <c r="E44" s="373">
        <v>0.25</v>
      </c>
      <c r="F44" s="373">
        <v>0.25</v>
      </c>
      <c r="G44" s="373">
        <v>0.25</v>
      </c>
      <c r="H44" s="373">
        <v>0.25</v>
      </c>
      <c r="I44" s="373">
        <v>0.25</v>
      </c>
      <c r="J44" s="373">
        <v>0.25</v>
      </c>
      <c r="K44" s="373">
        <v>0.25</v>
      </c>
      <c r="L44" s="373">
        <v>0.25</v>
      </c>
      <c r="M44" s="373">
        <v>0.25</v>
      </c>
      <c r="N44" s="373">
        <v>0.25</v>
      </c>
      <c r="O44" s="373">
        <v>0.25</v>
      </c>
      <c r="P44" s="373">
        <v>0.25</v>
      </c>
      <c r="Q44" s="373">
        <v>0.25</v>
      </c>
      <c r="R44" s="373">
        <v>0.25</v>
      </c>
      <c r="S44" s="373">
        <v>0.25</v>
      </c>
      <c r="T44" s="373">
        <v>0.25</v>
      </c>
      <c r="U44" s="373">
        <v>0.25</v>
      </c>
      <c r="V44" s="373">
        <v>0.25</v>
      </c>
      <c r="W44" s="373">
        <v>0.25</v>
      </c>
      <c r="X44" s="373">
        <v>0.25</v>
      </c>
      <c r="Y44" s="373">
        <v>0.25</v>
      </c>
      <c r="Z44" s="373">
        <v>0.25</v>
      </c>
      <c r="AA44" s="373">
        <v>0.25</v>
      </c>
      <c r="AB44" s="373">
        <v>0.25</v>
      </c>
      <c r="AC44" s="373">
        <v>0.25</v>
      </c>
      <c r="AD44" s="373">
        <v>0.25</v>
      </c>
      <c r="AE44" s="373">
        <v>0.25</v>
      </c>
      <c r="AF44" s="373">
        <v>0.25</v>
      </c>
      <c r="AG44" s="373">
        <v>0.25</v>
      </c>
      <c r="AH44" s="373">
        <v>0.25</v>
      </c>
      <c r="AI44" s="373">
        <v>0.25</v>
      </c>
      <c r="AJ44" s="374">
        <v>0.25</v>
      </c>
    </row>
    <row r="45" spans="1:36">
      <c r="A45" s="369" t="s">
        <v>1</v>
      </c>
      <c r="B45" s="373">
        <v>0.25</v>
      </c>
      <c r="C45" s="373">
        <v>0.25</v>
      </c>
      <c r="D45" s="373">
        <v>0.25</v>
      </c>
      <c r="E45" s="373">
        <v>0.25</v>
      </c>
      <c r="F45" s="373">
        <v>0.25</v>
      </c>
      <c r="G45" s="373">
        <v>0.25</v>
      </c>
      <c r="H45" s="373">
        <v>0.25</v>
      </c>
      <c r="I45" s="373">
        <v>0.25</v>
      </c>
      <c r="J45" s="373">
        <v>0.25</v>
      </c>
      <c r="K45" s="373">
        <v>0.25</v>
      </c>
      <c r="L45" s="373">
        <v>0.25</v>
      </c>
      <c r="M45" s="373">
        <v>0.25</v>
      </c>
      <c r="N45" s="373">
        <v>0.25</v>
      </c>
      <c r="O45" s="373">
        <v>0.25</v>
      </c>
      <c r="P45" s="373">
        <v>0.25</v>
      </c>
      <c r="Q45" s="373">
        <v>0.25</v>
      </c>
      <c r="R45" s="373">
        <v>0.25</v>
      </c>
      <c r="S45" s="373">
        <v>0.25</v>
      </c>
      <c r="T45" s="373">
        <v>0.25</v>
      </c>
      <c r="U45" s="373">
        <v>0.25</v>
      </c>
      <c r="V45" s="373">
        <v>0.25</v>
      </c>
      <c r="W45" s="373">
        <v>0.25</v>
      </c>
      <c r="X45" s="373">
        <v>0.25</v>
      </c>
      <c r="Y45" s="373">
        <v>0.25</v>
      </c>
      <c r="Z45" s="373">
        <v>0.25</v>
      </c>
      <c r="AA45" s="373">
        <v>0.25</v>
      </c>
      <c r="AB45" s="373">
        <v>0.25</v>
      </c>
      <c r="AC45" s="373">
        <v>0.25</v>
      </c>
      <c r="AD45" s="373">
        <v>0.25</v>
      </c>
      <c r="AE45" s="373">
        <v>0.25</v>
      </c>
      <c r="AF45" s="373">
        <v>0.25</v>
      </c>
      <c r="AG45" s="373">
        <v>0.25</v>
      </c>
      <c r="AH45" s="373">
        <v>0.25</v>
      </c>
      <c r="AI45" s="373">
        <v>0.25</v>
      </c>
      <c r="AJ45" s="374">
        <v>0.25</v>
      </c>
    </row>
    <row r="46" spans="1:36">
      <c r="A46" s="369" t="s">
        <v>2</v>
      </c>
      <c r="B46" s="373">
        <v>0.25</v>
      </c>
      <c r="C46" s="373">
        <v>0.25</v>
      </c>
      <c r="D46" s="373">
        <v>0.25</v>
      </c>
      <c r="E46" s="373">
        <v>0.25</v>
      </c>
      <c r="F46" s="373">
        <v>0.25</v>
      </c>
      <c r="G46" s="373">
        <v>0.25</v>
      </c>
      <c r="H46" s="373">
        <v>0.25</v>
      </c>
      <c r="I46" s="373">
        <v>0.25</v>
      </c>
      <c r="J46" s="373">
        <v>0.25</v>
      </c>
      <c r="K46" s="373">
        <v>0.25</v>
      </c>
      <c r="L46" s="373">
        <v>0.25</v>
      </c>
      <c r="M46" s="373">
        <v>0.25</v>
      </c>
      <c r="N46" s="373">
        <v>0.25</v>
      </c>
      <c r="O46" s="373">
        <v>0.25</v>
      </c>
      <c r="P46" s="373">
        <v>0.25</v>
      </c>
      <c r="Q46" s="373">
        <v>0.25</v>
      </c>
      <c r="R46" s="373">
        <v>0.25</v>
      </c>
      <c r="S46" s="373">
        <v>0.25</v>
      </c>
      <c r="T46" s="373">
        <v>0.25</v>
      </c>
      <c r="U46" s="373">
        <v>0.25</v>
      </c>
      <c r="V46" s="373">
        <v>0.25</v>
      </c>
      <c r="W46" s="373">
        <v>0.25</v>
      </c>
      <c r="X46" s="373">
        <v>0.25</v>
      </c>
      <c r="Y46" s="373">
        <v>0.25</v>
      </c>
      <c r="Z46" s="373">
        <v>0.25</v>
      </c>
      <c r="AA46" s="373">
        <v>0.25</v>
      </c>
      <c r="AB46" s="373">
        <v>0.25</v>
      </c>
      <c r="AC46" s="373">
        <v>0.25</v>
      </c>
      <c r="AD46" s="373">
        <v>0.25</v>
      </c>
      <c r="AE46" s="373">
        <v>0.25</v>
      </c>
      <c r="AF46" s="373">
        <v>0.25</v>
      </c>
      <c r="AG46" s="373">
        <v>0.25</v>
      </c>
      <c r="AH46" s="373">
        <v>0.25</v>
      </c>
      <c r="AI46" s="373">
        <v>0.25</v>
      </c>
      <c r="AJ46" s="374">
        <v>0.25</v>
      </c>
    </row>
    <row r="47" spans="1:36">
      <c r="A47" s="369" t="s">
        <v>391</v>
      </c>
      <c r="B47" s="373">
        <v>0.25</v>
      </c>
      <c r="C47" s="373">
        <v>0.25</v>
      </c>
      <c r="D47" s="373">
        <v>0.25</v>
      </c>
      <c r="E47" s="373">
        <v>0.25</v>
      </c>
      <c r="F47" s="373">
        <v>0.25</v>
      </c>
      <c r="G47" s="373">
        <v>0.25</v>
      </c>
      <c r="H47" s="373">
        <v>0.25</v>
      </c>
      <c r="I47" s="373">
        <v>0.25</v>
      </c>
      <c r="J47" s="373">
        <v>0.25</v>
      </c>
      <c r="K47" s="373">
        <v>0.25</v>
      </c>
      <c r="L47" s="373">
        <v>0.25</v>
      </c>
      <c r="M47" s="373">
        <v>0.25</v>
      </c>
      <c r="N47" s="373">
        <v>0.25</v>
      </c>
      <c r="O47" s="373">
        <v>0.25</v>
      </c>
      <c r="P47" s="373">
        <v>0.25</v>
      </c>
      <c r="Q47" s="373">
        <v>0.25</v>
      </c>
      <c r="R47" s="373">
        <v>0.25</v>
      </c>
      <c r="S47" s="373">
        <v>0.25</v>
      </c>
      <c r="T47" s="373">
        <v>0.25</v>
      </c>
      <c r="U47" s="373">
        <v>0.25</v>
      </c>
      <c r="V47" s="373">
        <v>0.25</v>
      </c>
      <c r="W47" s="373">
        <v>0.25</v>
      </c>
      <c r="X47" s="373">
        <v>0.25</v>
      </c>
      <c r="Y47" s="373">
        <v>0.25</v>
      </c>
      <c r="Z47" s="373">
        <v>0.25</v>
      </c>
      <c r="AA47" s="373">
        <v>0.25</v>
      </c>
      <c r="AB47" s="373">
        <v>0.25</v>
      </c>
      <c r="AC47" s="373">
        <v>0.25</v>
      </c>
      <c r="AD47" s="373">
        <v>0.25</v>
      </c>
      <c r="AE47" s="373">
        <v>0.25</v>
      </c>
      <c r="AF47" s="373">
        <v>0.25</v>
      </c>
      <c r="AG47" s="373">
        <v>0.25</v>
      </c>
      <c r="AH47" s="373">
        <v>0.25</v>
      </c>
      <c r="AI47" s="373">
        <v>0.25</v>
      </c>
      <c r="AJ47" s="374">
        <v>0.25</v>
      </c>
    </row>
    <row r="48" spans="1:36">
      <c r="A48" s="369" t="s">
        <v>268</v>
      </c>
      <c r="B48" s="373">
        <v>0.25</v>
      </c>
      <c r="C48" s="373">
        <v>0.25</v>
      </c>
      <c r="D48" s="373">
        <v>0.25</v>
      </c>
      <c r="E48" s="373">
        <v>0.25</v>
      </c>
      <c r="F48" s="373">
        <v>0.25</v>
      </c>
      <c r="G48" s="373">
        <v>0.25</v>
      </c>
      <c r="H48" s="373">
        <v>0.25</v>
      </c>
      <c r="I48" s="373">
        <v>0.25</v>
      </c>
      <c r="J48" s="373">
        <v>0.25</v>
      </c>
      <c r="K48" s="373">
        <v>0.25</v>
      </c>
      <c r="L48" s="373">
        <v>0.25</v>
      </c>
      <c r="M48" s="373">
        <v>0.25</v>
      </c>
      <c r="N48" s="373">
        <v>0.25</v>
      </c>
      <c r="O48" s="373">
        <v>0.25</v>
      </c>
      <c r="P48" s="373">
        <v>0.25</v>
      </c>
      <c r="Q48" s="373">
        <v>0.25</v>
      </c>
      <c r="R48" s="373">
        <v>0.25</v>
      </c>
      <c r="S48" s="373">
        <v>0.25</v>
      </c>
      <c r="T48" s="373">
        <v>0.25</v>
      </c>
      <c r="U48" s="373">
        <v>0.25</v>
      </c>
      <c r="V48" s="373">
        <v>0.25</v>
      </c>
      <c r="W48" s="373">
        <v>0.25</v>
      </c>
      <c r="X48" s="373">
        <v>0.25</v>
      </c>
      <c r="Y48" s="373">
        <v>0.25</v>
      </c>
      <c r="Z48" s="373">
        <v>0.25</v>
      </c>
      <c r="AA48" s="373">
        <v>0.25</v>
      </c>
      <c r="AB48" s="373">
        <v>0.25</v>
      </c>
      <c r="AC48" s="373">
        <v>0.25</v>
      </c>
      <c r="AD48" s="373">
        <v>0.25</v>
      </c>
      <c r="AE48" s="373">
        <v>0.25</v>
      </c>
      <c r="AF48" s="373">
        <v>0.25</v>
      </c>
      <c r="AG48" s="373">
        <v>0.25</v>
      </c>
      <c r="AH48" s="373">
        <v>0.25</v>
      </c>
      <c r="AI48" s="373">
        <v>0.25</v>
      </c>
      <c r="AJ48" s="374">
        <v>0.25</v>
      </c>
    </row>
    <row r="49" spans="1:36">
      <c r="A49" s="369" t="s">
        <v>3</v>
      </c>
      <c r="B49" s="373">
        <v>0.25</v>
      </c>
      <c r="C49" s="373">
        <v>0.25</v>
      </c>
      <c r="D49" s="373">
        <v>0.25</v>
      </c>
      <c r="E49" s="373">
        <v>0.25</v>
      </c>
      <c r="F49" s="373">
        <v>0.25</v>
      </c>
      <c r="G49" s="373">
        <v>0.25</v>
      </c>
      <c r="H49" s="373">
        <v>0.25</v>
      </c>
      <c r="I49" s="373">
        <v>0.25</v>
      </c>
      <c r="J49" s="373">
        <v>0.25</v>
      </c>
      <c r="K49" s="373">
        <v>0.25</v>
      </c>
      <c r="L49" s="373">
        <v>0.25</v>
      </c>
      <c r="M49" s="373">
        <v>0.25</v>
      </c>
      <c r="N49" s="373">
        <v>0.25</v>
      </c>
      <c r="O49" s="373">
        <v>0.25</v>
      </c>
      <c r="P49" s="373">
        <v>0.25</v>
      </c>
      <c r="Q49" s="373">
        <v>0.25</v>
      </c>
      <c r="R49" s="373">
        <v>0.25</v>
      </c>
      <c r="S49" s="373">
        <v>0.25</v>
      </c>
      <c r="T49" s="373">
        <v>0.25</v>
      </c>
      <c r="U49" s="373">
        <v>0.25</v>
      </c>
      <c r="V49" s="373">
        <v>0.25</v>
      </c>
      <c r="W49" s="373">
        <v>0.25</v>
      </c>
      <c r="X49" s="373">
        <v>0.25</v>
      </c>
      <c r="Y49" s="373">
        <v>0.25</v>
      </c>
      <c r="Z49" s="373">
        <v>0.25</v>
      </c>
      <c r="AA49" s="373">
        <v>0.25</v>
      </c>
      <c r="AB49" s="373">
        <v>0.25</v>
      </c>
      <c r="AC49" s="373">
        <v>0.25</v>
      </c>
      <c r="AD49" s="373">
        <v>0.25</v>
      </c>
      <c r="AE49" s="373">
        <v>0.25</v>
      </c>
      <c r="AF49" s="373">
        <v>0.25</v>
      </c>
      <c r="AG49" s="373">
        <v>0.25</v>
      </c>
      <c r="AH49" s="373">
        <v>0.25</v>
      </c>
      <c r="AI49" s="373">
        <v>0.25</v>
      </c>
      <c r="AJ49" s="374">
        <v>0.25</v>
      </c>
    </row>
    <row r="50" spans="1:36">
      <c r="A50" s="369" t="s">
        <v>425</v>
      </c>
      <c r="B50" s="373">
        <v>0.25</v>
      </c>
      <c r="C50" s="373">
        <v>0.25</v>
      </c>
      <c r="D50" s="373">
        <v>0.25</v>
      </c>
      <c r="E50" s="373">
        <v>0.25</v>
      </c>
      <c r="F50" s="373">
        <v>0.25</v>
      </c>
      <c r="G50" s="373">
        <v>0.25</v>
      </c>
      <c r="H50" s="373">
        <v>0.25</v>
      </c>
      <c r="I50" s="373">
        <v>0.25</v>
      </c>
      <c r="J50" s="373">
        <v>0.25</v>
      </c>
      <c r="K50" s="373">
        <v>0.25</v>
      </c>
      <c r="L50" s="373">
        <v>0.25</v>
      </c>
      <c r="M50" s="373">
        <v>0.25</v>
      </c>
      <c r="N50" s="373">
        <v>0.25</v>
      </c>
      <c r="O50" s="373">
        <v>0.25</v>
      </c>
      <c r="P50" s="373">
        <v>0.25</v>
      </c>
      <c r="Q50" s="373">
        <v>0.25</v>
      </c>
      <c r="R50" s="373">
        <v>0.25</v>
      </c>
      <c r="S50" s="373">
        <v>0.25</v>
      </c>
      <c r="T50" s="373">
        <v>0.25</v>
      </c>
      <c r="U50" s="373">
        <v>0.25</v>
      </c>
      <c r="V50" s="373">
        <v>0.25</v>
      </c>
      <c r="W50" s="373">
        <v>0.25</v>
      </c>
      <c r="X50" s="373">
        <v>0.25</v>
      </c>
      <c r="Y50" s="373">
        <v>0.25</v>
      </c>
      <c r="Z50" s="373">
        <v>0.25</v>
      </c>
      <c r="AA50" s="373">
        <v>0.25</v>
      </c>
      <c r="AB50" s="373">
        <v>0.25</v>
      </c>
      <c r="AC50" s="373">
        <v>0.25</v>
      </c>
      <c r="AD50" s="373">
        <v>0.25</v>
      </c>
      <c r="AE50" s="373">
        <v>0.25</v>
      </c>
      <c r="AF50" s="373">
        <v>0.25</v>
      </c>
      <c r="AG50" s="373">
        <v>0.25</v>
      </c>
      <c r="AH50" s="373">
        <v>0.25</v>
      </c>
      <c r="AI50" s="373">
        <v>0.25</v>
      </c>
      <c r="AJ50" s="374">
        <v>0.25</v>
      </c>
    </row>
    <row r="51" spans="1:36">
      <c r="A51" s="369" t="s">
        <v>426</v>
      </c>
      <c r="B51" s="373">
        <v>0.25</v>
      </c>
      <c r="C51" s="373">
        <v>0.25</v>
      </c>
      <c r="D51" s="373">
        <v>0.25</v>
      </c>
      <c r="E51" s="373">
        <v>0.25</v>
      </c>
      <c r="F51" s="373">
        <v>0.25</v>
      </c>
      <c r="G51" s="373">
        <v>0.25</v>
      </c>
      <c r="H51" s="373">
        <v>0.25</v>
      </c>
      <c r="I51" s="373">
        <v>0.25</v>
      </c>
      <c r="J51" s="373">
        <v>0.25</v>
      </c>
      <c r="K51" s="373">
        <v>0.25</v>
      </c>
      <c r="L51" s="373">
        <v>0.25</v>
      </c>
      <c r="M51" s="373">
        <v>0.25</v>
      </c>
      <c r="N51" s="373">
        <v>0.25</v>
      </c>
      <c r="O51" s="373">
        <v>0.25</v>
      </c>
      <c r="P51" s="373">
        <v>0.25</v>
      </c>
      <c r="Q51" s="373">
        <v>0.25</v>
      </c>
      <c r="R51" s="373">
        <v>0.25</v>
      </c>
      <c r="S51" s="373">
        <v>0.25</v>
      </c>
      <c r="T51" s="373">
        <v>0.25</v>
      </c>
      <c r="U51" s="373">
        <v>0.25</v>
      </c>
      <c r="V51" s="373">
        <v>0.25</v>
      </c>
      <c r="W51" s="373">
        <v>0.25</v>
      </c>
      <c r="X51" s="373">
        <v>0.25</v>
      </c>
      <c r="Y51" s="373">
        <v>0.25</v>
      </c>
      <c r="Z51" s="373">
        <v>0.25</v>
      </c>
      <c r="AA51" s="373">
        <v>0.25</v>
      </c>
      <c r="AB51" s="373">
        <v>0.25</v>
      </c>
      <c r="AC51" s="373">
        <v>0.25</v>
      </c>
      <c r="AD51" s="373">
        <v>0.25</v>
      </c>
      <c r="AE51" s="373">
        <v>0.25</v>
      </c>
      <c r="AF51" s="373">
        <v>0.25</v>
      </c>
      <c r="AG51" s="373">
        <v>0.25</v>
      </c>
      <c r="AH51" s="373">
        <v>0.25</v>
      </c>
      <c r="AI51" s="373">
        <v>0.25</v>
      </c>
      <c r="AJ51" s="374">
        <v>0.25</v>
      </c>
    </row>
    <row r="52" spans="1:36" ht="15.75" thickBot="1">
      <c r="A52" s="370" t="s">
        <v>427</v>
      </c>
      <c r="B52" s="376">
        <v>0.25</v>
      </c>
      <c r="C52" s="376">
        <v>0.25</v>
      </c>
      <c r="D52" s="376">
        <v>0.25</v>
      </c>
      <c r="E52" s="376">
        <v>0.25</v>
      </c>
      <c r="F52" s="376">
        <v>0.25</v>
      </c>
      <c r="G52" s="376">
        <v>0.25</v>
      </c>
      <c r="H52" s="376">
        <v>0.25</v>
      </c>
      <c r="I52" s="376">
        <v>0.25</v>
      </c>
      <c r="J52" s="376">
        <v>0.25</v>
      </c>
      <c r="K52" s="376">
        <v>0.25</v>
      </c>
      <c r="L52" s="376">
        <v>0.25</v>
      </c>
      <c r="M52" s="376">
        <v>0.25</v>
      </c>
      <c r="N52" s="376">
        <v>0.25</v>
      </c>
      <c r="O52" s="376">
        <v>0.25</v>
      </c>
      <c r="P52" s="376">
        <v>0.25</v>
      </c>
      <c r="Q52" s="376">
        <v>0.25</v>
      </c>
      <c r="R52" s="376">
        <v>0.25</v>
      </c>
      <c r="S52" s="376">
        <v>0.25</v>
      </c>
      <c r="T52" s="376">
        <v>0.25</v>
      </c>
      <c r="U52" s="376">
        <v>0.25</v>
      </c>
      <c r="V52" s="376">
        <v>0.25</v>
      </c>
      <c r="W52" s="376">
        <v>0.25</v>
      </c>
      <c r="X52" s="376">
        <v>0.25</v>
      </c>
      <c r="Y52" s="376">
        <v>0.25</v>
      </c>
      <c r="Z52" s="376">
        <v>0.25</v>
      </c>
      <c r="AA52" s="376">
        <v>0.25</v>
      </c>
      <c r="AB52" s="376">
        <v>0.25</v>
      </c>
      <c r="AC52" s="376">
        <v>0.25</v>
      </c>
      <c r="AD52" s="376">
        <v>0.25</v>
      </c>
      <c r="AE52" s="376">
        <v>0.25</v>
      </c>
      <c r="AF52" s="376">
        <v>0.25</v>
      </c>
      <c r="AG52" s="376">
        <v>0.25</v>
      </c>
      <c r="AH52" s="376">
        <v>0.25</v>
      </c>
      <c r="AI52" s="376">
        <v>0.25</v>
      </c>
      <c r="AJ52" s="377">
        <v>0.25</v>
      </c>
    </row>
    <row r="53" spans="1:36" ht="15.75" thickTop="1"/>
  </sheetData>
  <pageMargins left="0.7" right="0.7" top="0.78740157499999996" bottom="0.78740157499999996"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5FEA4-20AB-48BB-9CCD-F26FBDA941C3}">
  <dimension ref="A1:AW436"/>
  <sheetViews>
    <sheetView zoomScale="75" zoomScaleNormal="75" workbookViewId="0">
      <pane xSplit="4" topLeftCell="E1" activePane="topRight" state="frozen"/>
      <selection activeCell="A37" sqref="A37"/>
      <selection pane="topRight" activeCell="D11" sqref="D11"/>
    </sheetView>
  </sheetViews>
  <sheetFormatPr defaultRowHeight="15"/>
  <cols>
    <col min="1" max="1" width="21.28515625" customWidth="1"/>
    <col min="2" max="2" width="17.28515625" customWidth="1"/>
    <col min="3" max="3" width="28.7109375" customWidth="1"/>
    <col min="4" max="4" width="43.140625" customWidth="1"/>
    <col min="5" max="5" width="26.5703125" customWidth="1"/>
    <col min="6" max="6" width="70.85546875" customWidth="1"/>
    <col min="7" max="7" width="11.42578125" bestFit="1" customWidth="1"/>
    <col min="8" max="8" width="12.28515625" customWidth="1"/>
    <col min="9" max="10" width="10.7109375" bestFit="1" customWidth="1"/>
    <col min="11" max="21" width="9.7109375" bestFit="1" customWidth="1"/>
    <col min="22" max="22" width="11.5703125" bestFit="1" customWidth="1"/>
    <col min="23" max="28" width="9.7109375" bestFit="1" customWidth="1"/>
    <col min="29" max="29" width="12.28515625" customWidth="1"/>
    <col min="30" max="31" width="15.5703125" bestFit="1" customWidth="1"/>
    <col min="32" max="32" width="12.42578125" bestFit="1" customWidth="1"/>
    <col min="33" max="33" width="11.28515625" customWidth="1"/>
    <col min="34" max="34" width="15.5703125" bestFit="1" customWidth="1"/>
    <col min="35" max="42" width="16.42578125" customWidth="1"/>
    <col min="43" max="43" width="10.28515625" customWidth="1"/>
    <col min="45" max="45" width="11.7109375" customWidth="1"/>
    <col min="46" max="46" width="13" customWidth="1"/>
    <col min="47" max="47" width="10.28515625" customWidth="1"/>
    <col min="49" max="49" width="101.140625" customWidth="1"/>
  </cols>
  <sheetData>
    <row r="1" spans="1:47" ht="26.25">
      <c r="A1" s="122"/>
      <c r="B1" s="122" t="s">
        <v>439</v>
      </c>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row>
    <row r="2" spans="1:47" ht="15.75">
      <c r="A2" s="123"/>
      <c r="B2" s="129" t="s">
        <v>339</v>
      </c>
    </row>
    <row r="3" spans="1:47">
      <c r="A3" s="124" t="s">
        <v>300</v>
      </c>
      <c r="B3" s="124" t="s">
        <v>327</v>
      </c>
      <c r="C3" s="124" t="s">
        <v>328</v>
      </c>
      <c r="D3" s="124" t="s">
        <v>329</v>
      </c>
      <c r="E3" s="124" t="s">
        <v>330</v>
      </c>
      <c r="F3" s="124" t="s">
        <v>331</v>
      </c>
      <c r="G3" s="124">
        <v>1990</v>
      </c>
      <c r="H3" s="124">
        <f>G3+1</f>
        <v>1991</v>
      </c>
      <c r="I3" s="124">
        <f t="shared" ref="I3:AJ3" si="0">H3+1</f>
        <v>1992</v>
      </c>
      <c r="J3" s="124">
        <f t="shared" si="0"/>
        <v>1993</v>
      </c>
      <c r="K3" s="124">
        <f t="shared" si="0"/>
        <v>1994</v>
      </c>
      <c r="L3" s="124">
        <f t="shared" si="0"/>
        <v>1995</v>
      </c>
      <c r="M3" s="124">
        <f t="shared" si="0"/>
        <v>1996</v>
      </c>
      <c r="N3" s="124">
        <f t="shared" si="0"/>
        <v>1997</v>
      </c>
      <c r="O3" s="124">
        <f t="shared" si="0"/>
        <v>1998</v>
      </c>
      <c r="P3" s="124">
        <f t="shared" si="0"/>
        <v>1999</v>
      </c>
      <c r="Q3" s="124">
        <f t="shared" si="0"/>
        <v>2000</v>
      </c>
      <c r="R3" s="124">
        <f t="shared" si="0"/>
        <v>2001</v>
      </c>
      <c r="S3" s="124">
        <f t="shared" si="0"/>
        <v>2002</v>
      </c>
      <c r="T3" s="124">
        <f t="shared" si="0"/>
        <v>2003</v>
      </c>
      <c r="U3" s="124">
        <f t="shared" si="0"/>
        <v>2004</v>
      </c>
      <c r="V3" s="124">
        <f t="shared" si="0"/>
        <v>2005</v>
      </c>
      <c r="W3" s="124">
        <f t="shared" si="0"/>
        <v>2006</v>
      </c>
      <c r="X3" s="124">
        <f t="shared" si="0"/>
        <v>2007</v>
      </c>
      <c r="Y3" s="124">
        <f t="shared" si="0"/>
        <v>2008</v>
      </c>
      <c r="Z3" s="124">
        <f t="shared" si="0"/>
        <v>2009</v>
      </c>
      <c r="AA3" s="124">
        <f t="shared" si="0"/>
        <v>2010</v>
      </c>
      <c r="AB3" s="124">
        <f t="shared" si="0"/>
        <v>2011</v>
      </c>
      <c r="AC3" s="124">
        <f t="shared" si="0"/>
        <v>2012</v>
      </c>
      <c r="AD3" s="124">
        <f t="shared" si="0"/>
        <v>2013</v>
      </c>
      <c r="AE3" s="124">
        <f t="shared" si="0"/>
        <v>2014</v>
      </c>
      <c r="AF3" s="124">
        <f t="shared" si="0"/>
        <v>2015</v>
      </c>
      <c r="AG3" s="124">
        <f t="shared" si="0"/>
        <v>2016</v>
      </c>
      <c r="AH3" s="124">
        <f t="shared" si="0"/>
        <v>2017</v>
      </c>
      <c r="AI3" s="124">
        <f t="shared" si="0"/>
        <v>2018</v>
      </c>
      <c r="AJ3" s="124">
        <f t="shared" si="0"/>
        <v>2019</v>
      </c>
      <c r="AK3" s="124">
        <f>AJ3+1</f>
        <v>2020</v>
      </c>
      <c r="AL3" s="124">
        <f>AK3+1</f>
        <v>2021</v>
      </c>
      <c r="AM3" s="124">
        <f>AL3+1</f>
        <v>2022</v>
      </c>
      <c r="AN3" s="124">
        <f>AM3+1</f>
        <v>2023</v>
      </c>
      <c r="AO3" s="124">
        <f>AN3+1</f>
        <v>2024</v>
      </c>
      <c r="AP3" s="124">
        <v>2025</v>
      </c>
      <c r="AQ3" s="124">
        <v>2030</v>
      </c>
      <c r="AR3" s="124">
        <v>2035</v>
      </c>
      <c r="AS3" s="124">
        <v>2040</v>
      </c>
      <c r="AT3" s="124">
        <v>2045</v>
      </c>
      <c r="AU3" s="124">
        <v>2050</v>
      </c>
    </row>
    <row r="4" spans="1:47">
      <c r="B4" s="125" t="s">
        <v>301</v>
      </c>
      <c r="C4" s="125" t="s">
        <v>340</v>
      </c>
      <c r="D4" s="125" t="s">
        <v>332</v>
      </c>
      <c r="E4" s="125" t="s">
        <v>333</v>
      </c>
      <c r="G4" s="245">
        <v>0.25</v>
      </c>
      <c r="H4" s="245">
        <v>0.25</v>
      </c>
      <c r="I4" s="245">
        <v>0.25</v>
      </c>
      <c r="J4" s="245">
        <v>0.25</v>
      </c>
      <c r="K4" s="245">
        <v>0.25</v>
      </c>
      <c r="L4" s="245">
        <v>0.25</v>
      </c>
      <c r="M4" s="245">
        <v>0.25</v>
      </c>
      <c r="N4" s="245">
        <v>0.25</v>
      </c>
      <c r="O4" s="245">
        <v>0.25</v>
      </c>
      <c r="P4" s="245">
        <v>0.25</v>
      </c>
      <c r="Q4" s="245">
        <v>0.25</v>
      </c>
      <c r="R4" s="245">
        <v>0.25</v>
      </c>
      <c r="S4" s="245">
        <v>0.25</v>
      </c>
      <c r="T4" s="245">
        <v>0.25</v>
      </c>
      <c r="U4" s="245">
        <v>0.25</v>
      </c>
      <c r="V4" s="245">
        <v>0.25</v>
      </c>
      <c r="W4" s="245">
        <v>0.25</v>
      </c>
      <c r="X4" s="245">
        <v>0.25</v>
      </c>
      <c r="Y4" s="245">
        <v>0.25</v>
      </c>
      <c r="Z4" s="245">
        <v>0.25</v>
      </c>
      <c r="AA4" s="245">
        <v>0.25</v>
      </c>
      <c r="AB4" s="245">
        <v>0.25</v>
      </c>
      <c r="AC4" s="245">
        <v>0.25</v>
      </c>
      <c r="AD4" s="245">
        <v>0.25</v>
      </c>
      <c r="AE4" s="245">
        <v>0.25</v>
      </c>
      <c r="AF4" s="245">
        <v>0.25</v>
      </c>
      <c r="AG4" s="245">
        <v>0.25</v>
      </c>
      <c r="AH4" s="245">
        <v>0.25</v>
      </c>
      <c r="AI4" s="245">
        <v>0.25</v>
      </c>
      <c r="AJ4" s="245">
        <v>0.25</v>
      </c>
      <c r="AK4" s="245">
        <v>0.25</v>
      </c>
      <c r="AL4" s="245">
        <v>0.25</v>
      </c>
      <c r="AM4" s="245">
        <v>0.25</v>
      </c>
      <c r="AN4" s="245">
        <v>0.25</v>
      </c>
      <c r="AO4" s="245">
        <v>0.25</v>
      </c>
      <c r="AP4" s="245">
        <v>0.25</v>
      </c>
      <c r="AQ4" s="245">
        <v>0.25</v>
      </c>
      <c r="AR4" s="245">
        <v>0.25</v>
      </c>
      <c r="AS4" s="245">
        <v>0.25</v>
      </c>
      <c r="AT4" s="245">
        <v>0.25</v>
      </c>
      <c r="AU4" s="245">
        <v>0.25</v>
      </c>
    </row>
    <row r="5" spans="1:47">
      <c r="B5" s="125" t="s">
        <v>301</v>
      </c>
      <c r="C5" s="125" t="s">
        <v>340</v>
      </c>
      <c r="D5" s="125" t="s">
        <v>341</v>
      </c>
      <c r="E5" s="125" t="s">
        <v>334</v>
      </c>
      <c r="F5" s="125" t="s">
        <v>335</v>
      </c>
      <c r="G5" s="250">
        <f>1-SUM(G6:G12)</f>
        <v>0.6</v>
      </c>
      <c r="H5" s="250">
        <f t="shared" ref="H5:AK5" si="1">1-SUM(H6:H12)</f>
        <v>0.6</v>
      </c>
      <c r="I5" s="250">
        <f t="shared" si="1"/>
        <v>0.6</v>
      </c>
      <c r="J5" s="250">
        <f t="shared" si="1"/>
        <v>0.6</v>
      </c>
      <c r="K5" s="250">
        <f t="shared" si="1"/>
        <v>0.6</v>
      </c>
      <c r="L5" s="250">
        <f t="shared" si="1"/>
        <v>0.6</v>
      </c>
      <c r="M5" s="250">
        <f t="shared" si="1"/>
        <v>0.6</v>
      </c>
      <c r="N5" s="250">
        <f t="shared" si="1"/>
        <v>0.6</v>
      </c>
      <c r="O5" s="250">
        <f t="shared" si="1"/>
        <v>0.6</v>
      </c>
      <c r="P5" s="250">
        <f t="shared" si="1"/>
        <v>0.6</v>
      </c>
      <c r="Q5" s="250">
        <f t="shared" si="1"/>
        <v>0.6</v>
      </c>
      <c r="R5" s="250">
        <f t="shared" si="1"/>
        <v>0.6</v>
      </c>
      <c r="S5" s="130">
        <f t="shared" si="1"/>
        <v>0.6</v>
      </c>
      <c r="T5" s="130">
        <f t="shared" si="1"/>
        <v>0.59142857142857141</v>
      </c>
      <c r="U5" s="130">
        <f t="shared" si="1"/>
        <v>0.58285714285714285</v>
      </c>
      <c r="V5" s="130">
        <f t="shared" si="1"/>
        <v>0.57428571428571429</v>
      </c>
      <c r="W5" s="130">
        <f t="shared" si="1"/>
        <v>0.56571428571428573</v>
      </c>
      <c r="X5" s="130">
        <f t="shared" si="1"/>
        <v>0.55714285714285716</v>
      </c>
      <c r="Y5" s="130">
        <f t="shared" si="1"/>
        <v>0.5485714285714286</v>
      </c>
      <c r="Z5" s="130">
        <f t="shared" si="1"/>
        <v>0.54</v>
      </c>
      <c r="AA5" s="130">
        <f t="shared" si="1"/>
        <v>0.53142857142857147</v>
      </c>
      <c r="AB5" s="130">
        <f t="shared" si="1"/>
        <v>0.52285714285714291</v>
      </c>
      <c r="AC5" s="250">
        <f t="shared" si="1"/>
        <v>0.51428571428571435</v>
      </c>
      <c r="AD5" s="250">
        <f t="shared" si="1"/>
        <v>0.50571428571428578</v>
      </c>
      <c r="AE5" s="250">
        <f t="shared" si="1"/>
        <v>0.49714285714285722</v>
      </c>
      <c r="AF5" s="250">
        <f t="shared" si="1"/>
        <v>0.48857142857142866</v>
      </c>
      <c r="AG5" s="250">
        <f t="shared" si="1"/>
        <v>0.48</v>
      </c>
      <c r="AH5" s="250">
        <f t="shared" si="1"/>
        <v>0.48</v>
      </c>
      <c r="AI5" s="250">
        <f>1-SUM(AI6:AI12)</f>
        <v>0.48</v>
      </c>
      <c r="AJ5" s="250">
        <f t="shared" si="1"/>
        <v>0.48</v>
      </c>
      <c r="AK5" s="250">
        <f t="shared" si="1"/>
        <v>0.48</v>
      </c>
      <c r="AL5" s="250">
        <f>1-SUM(AL6:AL12)</f>
        <v>0.48</v>
      </c>
      <c r="AM5" s="250">
        <f>1-SUM(AM6:AM12)</f>
        <v>0.48</v>
      </c>
      <c r="AN5" s="250">
        <f>1-SUM(AN6:AN12)</f>
        <v>0.48</v>
      </c>
      <c r="AO5" s="250">
        <f>1-SUM(AO6:AO12)</f>
        <v>0.48</v>
      </c>
      <c r="AP5" s="250">
        <f t="shared" ref="AP5:AU5" si="2">1-SUM(AP6:AP12)</f>
        <v>0.48</v>
      </c>
      <c r="AQ5" s="250">
        <f t="shared" si="2"/>
        <v>0.48</v>
      </c>
      <c r="AR5" s="250">
        <f t="shared" si="2"/>
        <v>0.48</v>
      </c>
      <c r="AS5" s="250">
        <f t="shared" si="2"/>
        <v>0.48</v>
      </c>
      <c r="AT5" s="250">
        <f t="shared" si="2"/>
        <v>0.48</v>
      </c>
      <c r="AU5" s="250">
        <f t="shared" si="2"/>
        <v>0.48</v>
      </c>
    </row>
    <row r="6" spans="1:47">
      <c r="B6" s="125" t="s">
        <v>301</v>
      </c>
      <c r="C6" s="125" t="s">
        <v>340</v>
      </c>
      <c r="D6" s="125" t="s">
        <v>342</v>
      </c>
      <c r="E6" s="125" t="s">
        <v>334</v>
      </c>
      <c r="F6" s="137" t="s">
        <v>402</v>
      </c>
      <c r="G6" s="250">
        <v>0</v>
      </c>
      <c r="H6" s="250">
        <v>0</v>
      </c>
      <c r="I6" s="250">
        <v>0</v>
      </c>
      <c r="J6" s="250">
        <v>0</v>
      </c>
      <c r="K6" s="250">
        <v>0</v>
      </c>
      <c r="L6" s="250">
        <v>0</v>
      </c>
      <c r="M6" s="250">
        <v>0</v>
      </c>
      <c r="N6" s="250">
        <v>0</v>
      </c>
      <c r="O6" s="250">
        <v>0</v>
      </c>
      <c r="P6" s="250">
        <v>0</v>
      </c>
      <c r="Q6" s="250">
        <v>0</v>
      </c>
      <c r="R6" s="250">
        <v>0</v>
      </c>
      <c r="S6" s="353">
        <v>0</v>
      </c>
      <c r="T6" s="353">
        <v>0</v>
      </c>
      <c r="U6" s="353">
        <v>0</v>
      </c>
      <c r="V6" s="353">
        <v>0</v>
      </c>
      <c r="W6" s="353">
        <v>0</v>
      </c>
      <c r="X6" s="353">
        <v>0</v>
      </c>
      <c r="Y6" s="353">
        <v>0</v>
      </c>
      <c r="Z6" s="353">
        <v>0</v>
      </c>
      <c r="AA6" s="353">
        <v>0</v>
      </c>
      <c r="AB6" s="353">
        <v>0</v>
      </c>
      <c r="AC6" s="250">
        <v>0</v>
      </c>
      <c r="AD6" s="250">
        <v>0</v>
      </c>
      <c r="AE6" s="250">
        <v>0</v>
      </c>
      <c r="AF6" s="250">
        <v>0</v>
      </c>
      <c r="AG6" s="250">
        <v>0</v>
      </c>
      <c r="AH6" s="250">
        <v>0</v>
      </c>
      <c r="AI6" s="250">
        <v>0</v>
      </c>
      <c r="AJ6" s="250">
        <v>0</v>
      </c>
      <c r="AK6" s="250">
        <v>0</v>
      </c>
      <c r="AL6" s="250">
        <v>0</v>
      </c>
      <c r="AM6" s="250">
        <v>0</v>
      </c>
      <c r="AN6" s="250">
        <v>0</v>
      </c>
      <c r="AO6" s="250">
        <v>0</v>
      </c>
      <c r="AP6" s="250">
        <v>0</v>
      </c>
      <c r="AQ6" s="250">
        <v>0</v>
      </c>
      <c r="AR6" s="250">
        <v>0</v>
      </c>
      <c r="AS6" s="250">
        <v>0</v>
      </c>
      <c r="AT6" s="250">
        <v>0</v>
      </c>
      <c r="AU6" s="250">
        <v>0</v>
      </c>
    </row>
    <row r="7" spans="1:47">
      <c r="B7" s="125" t="s">
        <v>301</v>
      </c>
      <c r="C7" s="125" t="s">
        <v>340</v>
      </c>
      <c r="D7" s="125" t="s">
        <v>343</v>
      </c>
      <c r="E7" s="125" t="s">
        <v>334</v>
      </c>
      <c r="F7" s="137" t="s">
        <v>397</v>
      </c>
      <c r="G7" s="250">
        <v>0</v>
      </c>
      <c r="H7" s="250">
        <v>0</v>
      </c>
      <c r="I7" s="250">
        <v>0</v>
      </c>
      <c r="J7" s="250">
        <v>0</v>
      </c>
      <c r="K7" s="250">
        <v>0</v>
      </c>
      <c r="L7" s="250">
        <v>0</v>
      </c>
      <c r="M7" s="250">
        <v>0</v>
      </c>
      <c r="N7" s="250">
        <v>0</v>
      </c>
      <c r="O7" s="250">
        <v>0</v>
      </c>
      <c r="P7" s="250">
        <v>0</v>
      </c>
      <c r="Q7" s="250">
        <v>0</v>
      </c>
      <c r="R7" s="250">
        <v>0</v>
      </c>
      <c r="S7" s="353">
        <v>0</v>
      </c>
      <c r="T7" s="353">
        <v>0</v>
      </c>
      <c r="U7" s="353">
        <v>0</v>
      </c>
      <c r="V7" s="353">
        <v>0</v>
      </c>
      <c r="W7" s="353">
        <v>0</v>
      </c>
      <c r="X7" s="353">
        <v>0</v>
      </c>
      <c r="Y7" s="353">
        <v>0</v>
      </c>
      <c r="Z7" s="353">
        <v>0</v>
      </c>
      <c r="AA7" s="353">
        <v>0</v>
      </c>
      <c r="AB7" s="353">
        <v>0</v>
      </c>
      <c r="AC7" s="250">
        <v>0</v>
      </c>
      <c r="AD7" s="250">
        <v>0</v>
      </c>
      <c r="AE7" s="250">
        <v>0</v>
      </c>
      <c r="AF7" s="250">
        <v>0</v>
      </c>
      <c r="AG7" s="250">
        <v>0</v>
      </c>
      <c r="AH7" s="250">
        <v>0</v>
      </c>
      <c r="AI7" s="250">
        <v>0</v>
      </c>
      <c r="AJ7" s="250">
        <v>0</v>
      </c>
      <c r="AK7" s="250">
        <v>0</v>
      </c>
      <c r="AL7" s="250">
        <v>0</v>
      </c>
      <c r="AM7" s="250">
        <v>0</v>
      </c>
      <c r="AN7" s="250">
        <v>0</v>
      </c>
      <c r="AO7" s="250">
        <v>0</v>
      </c>
      <c r="AP7" s="250">
        <v>0</v>
      </c>
      <c r="AQ7" s="250">
        <v>0</v>
      </c>
      <c r="AR7" s="250">
        <v>0</v>
      </c>
      <c r="AS7" s="250">
        <v>0</v>
      </c>
      <c r="AT7" s="250">
        <v>0</v>
      </c>
      <c r="AU7" s="250">
        <v>0</v>
      </c>
    </row>
    <row r="8" spans="1:47">
      <c r="B8" s="125" t="s">
        <v>301</v>
      </c>
      <c r="C8" s="125" t="s">
        <v>340</v>
      </c>
      <c r="D8" s="125" t="s">
        <v>344</v>
      </c>
      <c r="E8" s="125" t="s">
        <v>334</v>
      </c>
      <c r="F8" s="137" t="s">
        <v>441</v>
      </c>
      <c r="G8" s="250">
        <f>0.4</f>
        <v>0.4</v>
      </c>
      <c r="H8" s="251">
        <f t="shared" ref="H8:S8" si="3">G8</f>
        <v>0.4</v>
      </c>
      <c r="I8" s="251">
        <f t="shared" si="3"/>
        <v>0.4</v>
      </c>
      <c r="J8" s="251">
        <f t="shared" si="3"/>
        <v>0.4</v>
      </c>
      <c r="K8" s="251">
        <f t="shared" si="3"/>
        <v>0.4</v>
      </c>
      <c r="L8" s="251">
        <f t="shared" si="3"/>
        <v>0.4</v>
      </c>
      <c r="M8" s="251">
        <f t="shared" si="3"/>
        <v>0.4</v>
      </c>
      <c r="N8" s="251">
        <f t="shared" si="3"/>
        <v>0.4</v>
      </c>
      <c r="O8" s="251">
        <f t="shared" si="3"/>
        <v>0.4</v>
      </c>
      <c r="P8" s="251">
        <f t="shared" si="3"/>
        <v>0.4</v>
      </c>
      <c r="Q8" s="251">
        <f t="shared" si="3"/>
        <v>0.4</v>
      </c>
      <c r="R8" s="251">
        <f t="shared" si="3"/>
        <v>0.4</v>
      </c>
      <c r="S8" s="253">
        <f t="shared" si="3"/>
        <v>0.4</v>
      </c>
      <c r="T8" s="132">
        <f>S8 + (($AG8 - $S8)/($AG$3-$S$3))</f>
        <v>0.40857142857142859</v>
      </c>
      <c r="U8" s="132">
        <f t="shared" ref="U8:AF8" si="4">T8 + (($AG8 - $S8)/($AG$3-$S$3))</f>
        <v>0.41714285714285715</v>
      </c>
      <c r="V8" s="132">
        <f t="shared" si="4"/>
        <v>0.42571428571428571</v>
      </c>
      <c r="W8" s="132">
        <f t="shared" si="4"/>
        <v>0.43428571428571427</v>
      </c>
      <c r="X8" s="132">
        <f t="shared" si="4"/>
        <v>0.44285714285714284</v>
      </c>
      <c r="Y8" s="132">
        <f t="shared" si="4"/>
        <v>0.4514285714285714</v>
      </c>
      <c r="Z8" s="132">
        <f t="shared" si="4"/>
        <v>0.45999999999999996</v>
      </c>
      <c r="AA8" s="132">
        <f t="shared" si="4"/>
        <v>0.46857142857142853</v>
      </c>
      <c r="AB8" s="132">
        <f t="shared" si="4"/>
        <v>0.47714285714285709</v>
      </c>
      <c r="AC8" s="132">
        <f t="shared" si="4"/>
        <v>0.48571428571428565</v>
      </c>
      <c r="AD8" s="132">
        <f t="shared" si="4"/>
        <v>0.49428571428571422</v>
      </c>
      <c r="AE8" s="132">
        <f t="shared" si="4"/>
        <v>0.50285714285714278</v>
      </c>
      <c r="AF8" s="132">
        <f t="shared" si="4"/>
        <v>0.51142857142857134</v>
      </c>
      <c r="AG8" s="250">
        <v>0.52</v>
      </c>
      <c r="AH8" s="251">
        <f t="shared" ref="AH8:AO8" si="5">AG8</f>
        <v>0.52</v>
      </c>
      <c r="AI8" s="251">
        <f t="shared" si="5"/>
        <v>0.52</v>
      </c>
      <c r="AJ8" s="251">
        <f t="shared" si="5"/>
        <v>0.52</v>
      </c>
      <c r="AK8" s="251">
        <f t="shared" si="5"/>
        <v>0.52</v>
      </c>
      <c r="AL8" s="251">
        <f t="shared" si="5"/>
        <v>0.52</v>
      </c>
      <c r="AM8" s="251">
        <f t="shared" si="5"/>
        <v>0.52</v>
      </c>
      <c r="AN8" s="251">
        <f t="shared" si="5"/>
        <v>0.52</v>
      </c>
      <c r="AO8" s="251">
        <f t="shared" si="5"/>
        <v>0.52</v>
      </c>
      <c r="AP8" s="251">
        <f>AL8</f>
        <v>0.52</v>
      </c>
      <c r="AQ8" s="132">
        <f>AP8</f>
        <v>0.52</v>
      </c>
      <c r="AR8" s="132">
        <f>AQ8</f>
        <v>0.52</v>
      </c>
      <c r="AS8" s="132">
        <f>AR8</f>
        <v>0.52</v>
      </c>
      <c r="AT8" s="132">
        <f>AS8</f>
        <v>0.52</v>
      </c>
      <c r="AU8" s="132">
        <f>AT8</f>
        <v>0.52</v>
      </c>
    </row>
    <row r="9" spans="1:47">
      <c r="B9" s="125" t="s">
        <v>301</v>
      </c>
      <c r="C9" s="125" t="s">
        <v>340</v>
      </c>
      <c r="D9" s="125" t="s">
        <v>345</v>
      </c>
      <c r="E9" s="125" t="s">
        <v>334</v>
      </c>
      <c r="F9" s="137" t="s">
        <v>398</v>
      </c>
      <c r="G9" s="250">
        <v>0</v>
      </c>
      <c r="H9" s="250">
        <f>G9 + (($AI9 - $G9)/28)</f>
        <v>0</v>
      </c>
      <c r="I9" s="250">
        <v>0</v>
      </c>
      <c r="J9" s="250">
        <v>0</v>
      </c>
      <c r="K9" s="250">
        <v>0</v>
      </c>
      <c r="L9" s="250">
        <v>0</v>
      </c>
      <c r="M9" s="250">
        <v>0</v>
      </c>
      <c r="N9" s="250">
        <v>0</v>
      </c>
      <c r="O9" s="250">
        <v>0</v>
      </c>
      <c r="P9" s="250">
        <v>0</v>
      </c>
      <c r="Q9" s="250">
        <v>0</v>
      </c>
      <c r="R9" s="250">
        <v>0</v>
      </c>
      <c r="S9" s="250">
        <v>0</v>
      </c>
      <c r="T9" s="250">
        <v>0</v>
      </c>
      <c r="U9" s="250">
        <v>0</v>
      </c>
      <c r="V9" s="250">
        <v>0</v>
      </c>
      <c r="W9" s="250">
        <v>0</v>
      </c>
      <c r="X9" s="250">
        <v>0</v>
      </c>
      <c r="Y9" s="250">
        <v>0</v>
      </c>
      <c r="Z9" s="250">
        <v>0</v>
      </c>
      <c r="AA9" s="250">
        <v>0</v>
      </c>
      <c r="AB9" s="250">
        <v>0</v>
      </c>
      <c r="AC9" s="250">
        <v>0</v>
      </c>
      <c r="AD9" s="250">
        <v>0</v>
      </c>
      <c r="AE9" s="250">
        <v>0</v>
      </c>
      <c r="AF9" s="250">
        <v>0</v>
      </c>
      <c r="AG9" s="250">
        <v>0</v>
      </c>
      <c r="AH9" s="250">
        <v>0</v>
      </c>
      <c r="AI9" s="250">
        <v>0</v>
      </c>
      <c r="AJ9" s="250">
        <v>0</v>
      </c>
      <c r="AK9" s="250">
        <v>0</v>
      </c>
      <c r="AL9" s="250">
        <v>0</v>
      </c>
      <c r="AM9" s="250">
        <v>0</v>
      </c>
      <c r="AN9" s="250">
        <v>0</v>
      </c>
      <c r="AO9" s="250">
        <v>0</v>
      </c>
      <c r="AP9" s="250">
        <v>0</v>
      </c>
      <c r="AQ9" s="250">
        <v>0</v>
      </c>
      <c r="AR9" s="250">
        <v>0</v>
      </c>
      <c r="AS9" s="250">
        <v>0</v>
      </c>
      <c r="AT9" s="250">
        <v>0</v>
      </c>
      <c r="AU9" s="250">
        <v>0</v>
      </c>
    </row>
    <row r="10" spans="1:47">
      <c r="B10" s="125" t="s">
        <v>301</v>
      </c>
      <c r="C10" s="125" t="s">
        <v>340</v>
      </c>
      <c r="D10" s="125" t="s">
        <v>346</v>
      </c>
      <c r="E10" s="125" t="s">
        <v>334</v>
      </c>
      <c r="F10" s="137" t="s">
        <v>399</v>
      </c>
      <c r="G10" s="250">
        <v>0</v>
      </c>
      <c r="H10" s="250">
        <v>0</v>
      </c>
      <c r="I10" s="250">
        <v>0</v>
      </c>
      <c r="J10" s="250">
        <v>0</v>
      </c>
      <c r="K10" s="250">
        <v>0</v>
      </c>
      <c r="L10" s="250">
        <v>0</v>
      </c>
      <c r="M10" s="250">
        <v>0</v>
      </c>
      <c r="N10" s="250">
        <v>0</v>
      </c>
      <c r="O10" s="250">
        <v>0</v>
      </c>
      <c r="P10" s="250">
        <v>0</v>
      </c>
      <c r="Q10" s="250">
        <v>0</v>
      </c>
      <c r="R10" s="250">
        <v>0</v>
      </c>
      <c r="S10" s="250">
        <v>0</v>
      </c>
      <c r="T10" s="250">
        <v>0</v>
      </c>
      <c r="U10" s="250">
        <v>0</v>
      </c>
      <c r="V10" s="250">
        <v>0</v>
      </c>
      <c r="W10" s="250">
        <v>0</v>
      </c>
      <c r="X10" s="250">
        <v>0</v>
      </c>
      <c r="Y10" s="250">
        <v>0</v>
      </c>
      <c r="Z10" s="250">
        <v>0</v>
      </c>
      <c r="AA10" s="250">
        <v>0</v>
      </c>
      <c r="AB10" s="250">
        <v>0</v>
      </c>
      <c r="AC10" s="250">
        <v>0</v>
      </c>
      <c r="AD10" s="250">
        <v>0</v>
      </c>
      <c r="AE10" s="250">
        <v>0</v>
      </c>
      <c r="AF10" s="250">
        <v>0</v>
      </c>
      <c r="AG10" s="250">
        <v>0</v>
      </c>
      <c r="AH10" s="250">
        <v>0</v>
      </c>
      <c r="AI10" s="250">
        <v>0</v>
      </c>
      <c r="AJ10" s="250">
        <v>0</v>
      </c>
      <c r="AK10" s="250">
        <v>0</v>
      </c>
      <c r="AL10" s="250">
        <v>0</v>
      </c>
      <c r="AM10" s="250">
        <v>0</v>
      </c>
      <c r="AN10" s="250">
        <v>0</v>
      </c>
      <c r="AO10" s="250">
        <v>0</v>
      </c>
      <c r="AP10" s="250">
        <v>0</v>
      </c>
      <c r="AQ10" s="250">
        <v>0</v>
      </c>
      <c r="AR10" s="250">
        <v>0</v>
      </c>
      <c r="AS10" s="250">
        <v>0</v>
      </c>
      <c r="AT10" s="250">
        <v>0</v>
      </c>
      <c r="AU10" s="250">
        <v>0</v>
      </c>
    </row>
    <row r="11" spans="1:47">
      <c r="B11" s="125" t="s">
        <v>301</v>
      </c>
      <c r="C11" s="125" t="s">
        <v>340</v>
      </c>
      <c r="D11" s="125" t="s">
        <v>347</v>
      </c>
      <c r="E11" s="125" t="s">
        <v>334</v>
      </c>
      <c r="F11" s="137" t="s">
        <v>400</v>
      </c>
      <c r="G11" s="250">
        <v>0</v>
      </c>
      <c r="H11" s="250">
        <v>0</v>
      </c>
      <c r="I11" s="250">
        <v>0</v>
      </c>
      <c r="J11" s="250">
        <v>0</v>
      </c>
      <c r="K11" s="250">
        <v>0</v>
      </c>
      <c r="L11" s="250">
        <v>0</v>
      </c>
      <c r="M11" s="250">
        <v>0</v>
      </c>
      <c r="N11" s="250">
        <v>0</v>
      </c>
      <c r="O11" s="250">
        <v>0</v>
      </c>
      <c r="P11" s="250">
        <v>0</v>
      </c>
      <c r="Q11" s="250">
        <v>0</v>
      </c>
      <c r="R11" s="250">
        <v>0</v>
      </c>
      <c r="S11" s="250">
        <v>0</v>
      </c>
      <c r="T11" s="250">
        <v>0</v>
      </c>
      <c r="U11" s="250">
        <v>0</v>
      </c>
      <c r="V11" s="250">
        <v>0</v>
      </c>
      <c r="W11" s="250">
        <v>0</v>
      </c>
      <c r="X11" s="250">
        <v>0</v>
      </c>
      <c r="Y11" s="250">
        <v>0</v>
      </c>
      <c r="Z11" s="250">
        <v>0</v>
      </c>
      <c r="AA11" s="250">
        <v>0</v>
      </c>
      <c r="AB11" s="250">
        <v>0</v>
      </c>
      <c r="AC11" s="250">
        <v>0</v>
      </c>
      <c r="AD11" s="250">
        <v>0</v>
      </c>
      <c r="AE11" s="250">
        <v>0</v>
      </c>
      <c r="AF11" s="250">
        <v>0</v>
      </c>
      <c r="AG11" s="250">
        <v>0</v>
      </c>
      <c r="AH11" s="250">
        <v>0</v>
      </c>
      <c r="AI11" s="250">
        <v>0</v>
      </c>
      <c r="AJ11" s="250">
        <v>0</v>
      </c>
      <c r="AK11" s="250">
        <v>0</v>
      </c>
      <c r="AL11" s="250">
        <v>0</v>
      </c>
      <c r="AM11" s="250">
        <v>0</v>
      </c>
      <c r="AN11" s="250">
        <v>0</v>
      </c>
      <c r="AO11" s="250">
        <v>0</v>
      </c>
      <c r="AP11" s="250">
        <v>0</v>
      </c>
      <c r="AQ11" s="250">
        <v>0</v>
      </c>
      <c r="AR11" s="250">
        <v>0</v>
      </c>
      <c r="AS11" s="250">
        <v>0</v>
      </c>
      <c r="AT11" s="250">
        <v>0</v>
      </c>
      <c r="AU11" s="250">
        <v>0</v>
      </c>
    </row>
    <row r="12" spans="1:47">
      <c r="B12" s="125" t="s">
        <v>301</v>
      </c>
      <c r="C12" s="125" t="s">
        <v>340</v>
      </c>
      <c r="D12" s="125" t="s">
        <v>348</v>
      </c>
      <c r="E12" s="125" t="s">
        <v>334</v>
      </c>
      <c r="F12" s="137" t="s">
        <v>401</v>
      </c>
      <c r="G12" s="250">
        <v>0</v>
      </c>
      <c r="H12" s="250">
        <v>0</v>
      </c>
      <c r="I12" s="250">
        <v>0</v>
      </c>
      <c r="J12" s="250">
        <v>0</v>
      </c>
      <c r="K12" s="250">
        <v>0</v>
      </c>
      <c r="L12" s="250">
        <v>0</v>
      </c>
      <c r="M12" s="250">
        <v>0</v>
      </c>
      <c r="N12" s="250">
        <v>0</v>
      </c>
      <c r="O12" s="250">
        <v>0</v>
      </c>
      <c r="P12" s="250">
        <v>0</v>
      </c>
      <c r="Q12" s="250">
        <v>0</v>
      </c>
      <c r="R12" s="250">
        <v>0</v>
      </c>
      <c r="S12" s="250">
        <v>0</v>
      </c>
      <c r="T12" s="250">
        <v>0</v>
      </c>
      <c r="U12" s="250">
        <v>0</v>
      </c>
      <c r="V12" s="250">
        <v>0</v>
      </c>
      <c r="W12" s="250">
        <v>0</v>
      </c>
      <c r="X12" s="250">
        <v>0</v>
      </c>
      <c r="Y12" s="250">
        <v>0</v>
      </c>
      <c r="Z12" s="250">
        <v>0</v>
      </c>
      <c r="AA12" s="250">
        <v>0</v>
      </c>
      <c r="AB12" s="250">
        <v>0</v>
      </c>
      <c r="AC12" s="250">
        <v>0</v>
      </c>
      <c r="AD12" s="250">
        <v>0</v>
      </c>
      <c r="AE12" s="250">
        <v>0</v>
      </c>
      <c r="AF12" s="250">
        <v>0</v>
      </c>
      <c r="AG12" s="250">
        <v>0</v>
      </c>
      <c r="AH12" s="250">
        <v>0</v>
      </c>
      <c r="AI12" s="250">
        <v>0</v>
      </c>
      <c r="AJ12" s="250">
        <v>0</v>
      </c>
      <c r="AK12" s="250">
        <v>0</v>
      </c>
      <c r="AL12" s="250">
        <v>0</v>
      </c>
      <c r="AM12" s="250">
        <v>0</v>
      </c>
      <c r="AN12" s="250">
        <v>0</v>
      </c>
      <c r="AO12" s="250">
        <v>0</v>
      </c>
      <c r="AP12" s="250">
        <v>0</v>
      </c>
      <c r="AQ12" s="250">
        <v>0</v>
      </c>
      <c r="AR12" s="250">
        <v>0</v>
      </c>
      <c r="AS12" s="250">
        <v>0</v>
      </c>
      <c r="AT12" s="250">
        <v>0</v>
      </c>
      <c r="AU12" s="250">
        <v>0</v>
      </c>
    </row>
    <row r="13" spans="1:47" ht="20.25" customHeight="1">
      <c r="B13" s="125"/>
      <c r="C13" s="125"/>
      <c r="D13" s="125"/>
      <c r="E13" s="125"/>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row>
    <row r="14" spans="1:47">
      <c r="B14" s="125" t="s">
        <v>301</v>
      </c>
      <c r="C14" s="125" t="s">
        <v>340</v>
      </c>
      <c r="D14" s="125" t="s">
        <v>341</v>
      </c>
      <c r="E14" s="125" t="s">
        <v>336</v>
      </c>
      <c r="F14" s="125" t="s">
        <v>337</v>
      </c>
      <c r="G14" s="250">
        <v>0</v>
      </c>
      <c r="H14" s="250">
        <v>0</v>
      </c>
      <c r="I14" s="250">
        <v>0</v>
      </c>
      <c r="J14" s="250">
        <v>0</v>
      </c>
      <c r="K14" s="250">
        <v>0</v>
      </c>
      <c r="L14" s="250">
        <v>0</v>
      </c>
      <c r="M14" s="250">
        <v>0</v>
      </c>
      <c r="N14" s="250">
        <v>0</v>
      </c>
      <c r="O14" s="250">
        <v>0</v>
      </c>
      <c r="P14" s="250">
        <v>0</v>
      </c>
      <c r="Q14" s="250">
        <v>0</v>
      </c>
      <c r="R14" s="250">
        <v>0</v>
      </c>
      <c r="S14" s="250">
        <v>0</v>
      </c>
      <c r="T14" s="250">
        <v>0</v>
      </c>
      <c r="U14" s="250">
        <v>0</v>
      </c>
      <c r="V14" s="250">
        <v>0</v>
      </c>
      <c r="W14" s="250">
        <v>0</v>
      </c>
      <c r="X14" s="250">
        <v>0</v>
      </c>
      <c r="Y14" s="250">
        <v>0</v>
      </c>
      <c r="Z14" s="250">
        <v>0</v>
      </c>
      <c r="AA14" s="250">
        <v>0</v>
      </c>
      <c r="AB14" s="250">
        <v>0</v>
      </c>
      <c r="AC14" s="250">
        <v>0</v>
      </c>
      <c r="AD14" s="250">
        <v>0</v>
      </c>
      <c r="AE14" s="250">
        <v>0</v>
      </c>
      <c r="AF14" s="250">
        <v>0</v>
      </c>
      <c r="AG14" s="250">
        <v>0</v>
      </c>
      <c r="AH14" s="250">
        <v>0</v>
      </c>
      <c r="AI14" s="250">
        <v>0</v>
      </c>
      <c r="AJ14" s="250">
        <v>0</v>
      </c>
      <c r="AK14" s="250">
        <v>0</v>
      </c>
      <c r="AL14" s="250">
        <v>0</v>
      </c>
      <c r="AM14" s="250">
        <v>0</v>
      </c>
      <c r="AN14" s="250">
        <v>0</v>
      </c>
      <c r="AO14" s="250">
        <v>0</v>
      </c>
      <c r="AP14" s="250">
        <v>0</v>
      </c>
      <c r="AQ14" s="250">
        <v>0</v>
      </c>
      <c r="AR14" s="250">
        <v>0</v>
      </c>
      <c r="AS14" s="250">
        <v>0</v>
      </c>
      <c r="AT14" s="250">
        <v>0</v>
      </c>
      <c r="AU14" s="250">
        <v>0</v>
      </c>
    </row>
    <row r="15" spans="1:47">
      <c r="B15" s="125" t="s">
        <v>301</v>
      </c>
      <c r="C15" s="125" t="s">
        <v>340</v>
      </c>
      <c r="D15" s="125" t="s">
        <v>342</v>
      </c>
      <c r="E15" s="125" t="s">
        <v>336</v>
      </c>
      <c r="F15" s="125" t="s">
        <v>337</v>
      </c>
      <c r="G15" s="250">
        <v>0.8</v>
      </c>
      <c r="H15" s="250">
        <v>0.8</v>
      </c>
      <c r="I15" s="250">
        <v>0.8</v>
      </c>
      <c r="J15" s="250">
        <v>0.8</v>
      </c>
      <c r="K15" s="250">
        <v>0.8</v>
      </c>
      <c r="L15" s="250">
        <v>0.8</v>
      </c>
      <c r="M15" s="250">
        <v>0.8</v>
      </c>
      <c r="N15" s="250">
        <v>0.8</v>
      </c>
      <c r="O15" s="250">
        <v>0.8</v>
      </c>
      <c r="P15" s="250">
        <v>0.8</v>
      </c>
      <c r="Q15" s="250">
        <v>0.8</v>
      </c>
      <c r="R15" s="250">
        <v>0.8</v>
      </c>
      <c r="S15" s="250">
        <v>0.8</v>
      </c>
      <c r="T15" s="250">
        <v>0.8</v>
      </c>
      <c r="U15" s="250">
        <v>0.8</v>
      </c>
      <c r="V15" s="250">
        <v>0.8</v>
      </c>
      <c r="W15" s="250">
        <v>0.8</v>
      </c>
      <c r="X15" s="250">
        <v>0.8</v>
      </c>
      <c r="Y15" s="250">
        <v>0.8</v>
      </c>
      <c r="Z15" s="250">
        <v>0.8</v>
      </c>
      <c r="AA15" s="250">
        <v>0.8</v>
      </c>
      <c r="AB15" s="250">
        <v>0.8</v>
      </c>
      <c r="AC15" s="250">
        <v>0.8</v>
      </c>
      <c r="AD15" s="250">
        <v>0.8</v>
      </c>
      <c r="AE15" s="250">
        <v>0.8</v>
      </c>
      <c r="AF15" s="250">
        <v>0.8</v>
      </c>
      <c r="AG15" s="250">
        <v>0.8</v>
      </c>
      <c r="AH15" s="250">
        <v>0.8</v>
      </c>
      <c r="AI15" s="250">
        <v>0.8</v>
      </c>
      <c r="AJ15" s="250">
        <v>0.8</v>
      </c>
      <c r="AK15" s="250">
        <v>0.8</v>
      </c>
      <c r="AL15" s="250">
        <v>0.8</v>
      </c>
      <c r="AM15" s="250">
        <v>0.8</v>
      </c>
      <c r="AN15" s="250">
        <v>0.8</v>
      </c>
      <c r="AO15" s="250">
        <v>0.8</v>
      </c>
      <c r="AP15" s="250">
        <v>0.8</v>
      </c>
      <c r="AQ15" s="250">
        <v>0.8</v>
      </c>
      <c r="AR15" s="250">
        <v>0.8</v>
      </c>
      <c r="AS15" s="250">
        <v>0.8</v>
      </c>
      <c r="AT15" s="250">
        <v>0.8</v>
      </c>
      <c r="AU15" s="250">
        <v>0.8</v>
      </c>
    </row>
    <row r="16" spans="1:47">
      <c r="B16" s="125" t="s">
        <v>301</v>
      </c>
      <c r="C16" s="125" t="s">
        <v>340</v>
      </c>
      <c r="D16" s="125" t="s">
        <v>343</v>
      </c>
      <c r="E16" s="125" t="s">
        <v>336</v>
      </c>
      <c r="F16" s="125" t="s">
        <v>337</v>
      </c>
      <c r="G16" s="250">
        <v>0.6</v>
      </c>
      <c r="H16" s="250">
        <v>0.6</v>
      </c>
      <c r="I16" s="250">
        <v>0.6</v>
      </c>
      <c r="J16" s="250">
        <v>0.6</v>
      </c>
      <c r="K16" s="250">
        <v>0.6</v>
      </c>
      <c r="L16" s="250">
        <v>0.6</v>
      </c>
      <c r="M16" s="250">
        <v>0.6</v>
      </c>
      <c r="N16" s="250">
        <v>0.6</v>
      </c>
      <c r="O16" s="250">
        <v>0.6</v>
      </c>
      <c r="P16" s="250">
        <v>0.6</v>
      </c>
      <c r="Q16" s="250">
        <v>0.6</v>
      </c>
      <c r="R16" s="250">
        <v>0.6</v>
      </c>
      <c r="S16" s="250">
        <v>0.6</v>
      </c>
      <c r="T16" s="250">
        <v>0.6</v>
      </c>
      <c r="U16" s="250">
        <v>0.6</v>
      </c>
      <c r="V16" s="250">
        <v>0.6</v>
      </c>
      <c r="W16" s="250">
        <v>0.6</v>
      </c>
      <c r="X16" s="250">
        <v>0.6</v>
      </c>
      <c r="Y16" s="250">
        <v>0.6</v>
      </c>
      <c r="Z16" s="250">
        <v>0.6</v>
      </c>
      <c r="AA16" s="250">
        <v>0.6</v>
      </c>
      <c r="AB16" s="250">
        <v>0.6</v>
      </c>
      <c r="AC16" s="250">
        <v>0.6</v>
      </c>
      <c r="AD16" s="250">
        <v>0.6</v>
      </c>
      <c r="AE16" s="250">
        <v>0.6</v>
      </c>
      <c r="AF16" s="250">
        <v>0.6</v>
      </c>
      <c r="AG16" s="250">
        <v>0.6</v>
      </c>
      <c r="AH16" s="250">
        <v>0.6</v>
      </c>
      <c r="AI16" s="250">
        <v>0.6</v>
      </c>
      <c r="AJ16" s="250">
        <v>0.6</v>
      </c>
      <c r="AK16" s="250">
        <v>0.6</v>
      </c>
      <c r="AL16" s="250">
        <v>0.6</v>
      </c>
      <c r="AM16" s="250">
        <v>0.6</v>
      </c>
      <c r="AN16" s="250">
        <v>0.6</v>
      </c>
      <c r="AO16" s="250">
        <v>0.6</v>
      </c>
      <c r="AP16" s="250">
        <v>0.6</v>
      </c>
      <c r="AQ16" s="250">
        <v>0.6</v>
      </c>
      <c r="AR16" s="250">
        <v>0.6</v>
      </c>
      <c r="AS16" s="250">
        <v>0.6</v>
      </c>
      <c r="AT16" s="250">
        <v>0.6</v>
      </c>
      <c r="AU16" s="250">
        <v>0.6</v>
      </c>
    </row>
    <row r="17" spans="1:47">
      <c r="B17" s="125" t="s">
        <v>301</v>
      </c>
      <c r="C17" s="125" t="s">
        <v>340</v>
      </c>
      <c r="D17" s="125" t="s">
        <v>344</v>
      </c>
      <c r="E17" s="125" t="s">
        <v>336</v>
      </c>
      <c r="F17" s="125" t="s">
        <v>337</v>
      </c>
      <c r="G17" s="250">
        <v>0.4</v>
      </c>
      <c r="H17" s="250">
        <v>0.4</v>
      </c>
      <c r="I17" s="250">
        <v>0.4</v>
      </c>
      <c r="J17" s="250">
        <v>0.4</v>
      </c>
      <c r="K17" s="250">
        <v>0.4</v>
      </c>
      <c r="L17" s="250">
        <v>0.4</v>
      </c>
      <c r="M17" s="250">
        <v>0.4</v>
      </c>
      <c r="N17" s="250">
        <v>0.4</v>
      </c>
      <c r="O17" s="250">
        <v>0.4</v>
      </c>
      <c r="P17" s="250">
        <v>0.4</v>
      </c>
      <c r="Q17" s="250">
        <v>0.4</v>
      </c>
      <c r="R17" s="250">
        <v>0.4</v>
      </c>
      <c r="S17" s="250">
        <v>0.4</v>
      </c>
      <c r="T17" s="250">
        <v>0.4</v>
      </c>
      <c r="U17" s="250">
        <v>0.4</v>
      </c>
      <c r="V17" s="250">
        <v>0.4</v>
      </c>
      <c r="W17" s="250">
        <v>0.4</v>
      </c>
      <c r="X17" s="250">
        <v>0.4</v>
      </c>
      <c r="Y17" s="250">
        <v>0.4</v>
      </c>
      <c r="Z17" s="250">
        <v>0.4</v>
      </c>
      <c r="AA17" s="250">
        <v>0.4</v>
      </c>
      <c r="AB17" s="250">
        <v>0.4</v>
      </c>
      <c r="AC17" s="250">
        <v>0.4</v>
      </c>
      <c r="AD17" s="250">
        <v>0.4</v>
      </c>
      <c r="AE17" s="250">
        <v>0.4</v>
      </c>
      <c r="AF17" s="250">
        <v>0.4</v>
      </c>
      <c r="AG17" s="250">
        <v>0.4</v>
      </c>
      <c r="AH17" s="250">
        <v>0.4</v>
      </c>
      <c r="AI17" s="250">
        <v>0.4</v>
      </c>
      <c r="AJ17" s="250">
        <v>0.4</v>
      </c>
      <c r="AK17" s="250">
        <v>0.4</v>
      </c>
      <c r="AL17" s="250">
        <v>0.4</v>
      </c>
      <c r="AM17" s="250">
        <v>0.4</v>
      </c>
      <c r="AN17" s="250">
        <v>0.4</v>
      </c>
      <c r="AO17" s="250">
        <v>0.4</v>
      </c>
      <c r="AP17" s="250">
        <v>0.4</v>
      </c>
      <c r="AQ17" s="250">
        <v>0.4</v>
      </c>
      <c r="AR17" s="250">
        <v>0.4</v>
      </c>
      <c r="AS17" s="250">
        <v>0.4</v>
      </c>
      <c r="AT17" s="250">
        <v>0.4</v>
      </c>
      <c r="AU17" s="250">
        <v>0.4</v>
      </c>
    </row>
    <row r="18" spans="1:47">
      <c r="B18" s="125" t="s">
        <v>301</v>
      </c>
      <c r="C18" s="125" t="s">
        <v>340</v>
      </c>
      <c r="D18" s="125" t="s">
        <v>345</v>
      </c>
      <c r="E18" s="125" t="s">
        <v>336</v>
      </c>
      <c r="F18" s="125" t="s">
        <v>337</v>
      </c>
      <c r="G18" s="250">
        <v>0.3</v>
      </c>
      <c r="H18" s="250">
        <v>0.3</v>
      </c>
      <c r="I18" s="250">
        <v>0.3</v>
      </c>
      <c r="J18" s="250">
        <v>0.3</v>
      </c>
      <c r="K18" s="250">
        <v>0.3</v>
      </c>
      <c r="L18" s="250">
        <v>0.3</v>
      </c>
      <c r="M18" s="250">
        <v>0.3</v>
      </c>
      <c r="N18" s="250">
        <v>0.3</v>
      </c>
      <c r="O18" s="250">
        <v>0.3</v>
      </c>
      <c r="P18" s="250">
        <v>0.3</v>
      </c>
      <c r="Q18" s="250">
        <v>0.3</v>
      </c>
      <c r="R18" s="250">
        <v>0.3</v>
      </c>
      <c r="S18" s="250">
        <v>0.3</v>
      </c>
      <c r="T18" s="250">
        <v>0.3</v>
      </c>
      <c r="U18" s="250">
        <v>0.3</v>
      </c>
      <c r="V18" s="250">
        <v>0.3</v>
      </c>
      <c r="W18" s="250">
        <v>0.3</v>
      </c>
      <c r="X18" s="250">
        <v>0.3</v>
      </c>
      <c r="Y18" s="250">
        <v>0.3</v>
      </c>
      <c r="Z18" s="250">
        <v>0.3</v>
      </c>
      <c r="AA18" s="250">
        <v>0.3</v>
      </c>
      <c r="AB18" s="250">
        <v>0.3</v>
      </c>
      <c r="AC18" s="250">
        <v>0.3</v>
      </c>
      <c r="AD18" s="250">
        <v>0.3</v>
      </c>
      <c r="AE18" s="250">
        <v>0.3</v>
      </c>
      <c r="AF18" s="250">
        <v>0.3</v>
      </c>
      <c r="AG18" s="250">
        <v>0.3</v>
      </c>
      <c r="AH18" s="250">
        <v>0.3</v>
      </c>
      <c r="AI18" s="250">
        <v>0.3</v>
      </c>
      <c r="AJ18" s="250">
        <v>0.3</v>
      </c>
      <c r="AK18" s="250">
        <v>0.3</v>
      </c>
      <c r="AL18" s="250">
        <v>0.3</v>
      </c>
      <c r="AM18" s="250">
        <v>0.3</v>
      </c>
      <c r="AN18" s="250">
        <v>0.3</v>
      </c>
      <c r="AO18" s="250">
        <v>0.3</v>
      </c>
      <c r="AP18" s="250">
        <v>0.3</v>
      </c>
      <c r="AQ18" s="250">
        <v>0.3</v>
      </c>
      <c r="AR18" s="250">
        <v>0.3</v>
      </c>
      <c r="AS18" s="250">
        <v>0.3</v>
      </c>
      <c r="AT18" s="250">
        <v>0.3</v>
      </c>
      <c r="AU18" s="250">
        <v>0.3</v>
      </c>
    </row>
    <row r="19" spans="1:47">
      <c r="B19" s="125" t="s">
        <v>301</v>
      </c>
      <c r="C19" s="125" t="s">
        <v>340</v>
      </c>
      <c r="D19" s="125" t="s">
        <v>346</v>
      </c>
      <c r="E19" s="125" t="s">
        <v>336</v>
      </c>
      <c r="F19" s="125" t="s">
        <v>337</v>
      </c>
      <c r="G19" s="250">
        <v>1</v>
      </c>
      <c r="H19" s="250">
        <v>1</v>
      </c>
      <c r="I19" s="250">
        <v>1</v>
      </c>
      <c r="J19" s="250">
        <v>1</v>
      </c>
      <c r="K19" s="250">
        <v>1</v>
      </c>
      <c r="L19" s="250">
        <v>1</v>
      </c>
      <c r="M19" s="250">
        <v>1</v>
      </c>
      <c r="N19" s="250">
        <v>1</v>
      </c>
      <c r="O19" s="250">
        <v>1</v>
      </c>
      <c r="P19" s="250">
        <v>1</v>
      </c>
      <c r="Q19" s="250">
        <v>1</v>
      </c>
      <c r="R19" s="250">
        <v>1</v>
      </c>
      <c r="S19" s="250">
        <v>1</v>
      </c>
      <c r="T19" s="250">
        <v>1</v>
      </c>
      <c r="U19" s="250">
        <v>1</v>
      </c>
      <c r="V19" s="250">
        <v>1</v>
      </c>
      <c r="W19" s="250">
        <v>1</v>
      </c>
      <c r="X19" s="250">
        <v>1</v>
      </c>
      <c r="Y19" s="250">
        <v>1</v>
      </c>
      <c r="Z19" s="250">
        <v>1</v>
      </c>
      <c r="AA19" s="250">
        <v>1</v>
      </c>
      <c r="AB19" s="250">
        <v>1</v>
      </c>
      <c r="AC19" s="250">
        <v>1</v>
      </c>
      <c r="AD19" s="250">
        <v>1</v>
      </c>
      <c r="AE19" s="250">
        <v>1</v>
      </c>
      <c r="AF19" s="250">
        <v>1</v>
      </c>
      <c r="AG19" s="250">
        <v>1</v>
      </c>
      <c r="AH19" s="250">
        <v>1</v>
      </c>
      <c r="AI19" s="250">
        <v>1</v>
      </c>
      <c r="AJ19" s="250">
        <v>1</v>
      </c>
      <c r="AK19" s="250">
        <v>1</v>
      </c>
      <c r="AL19" s="250">
        <v>1</v>
      </c>
      <c r="AM19" s="250">
        <v>1</v>
      </c>
      <c r="AN19" s="250">
        <v>1</v>
      </c>
      <c r="AO19" s="250">
        <v>1</v>
      </c>
      <c r="AP19" s="250">
        <v>1</v>
      </c>
      <c r="AQ19" s="250">
        <v>1</v>
      </c>
      <c r="AR19" s="250">
        <v>1</v>
      </c>
      <c r="AS19" s="250">
        <v>1</v>
      </c>
      <c r="AT19" s="250">
        <v>1</v>
      </c>
      <c r="AU19" s="250">
        <v>1</v>
      </c>
    </row>
    <row r="20" spans="1:47">
      <c r="B20" s="125" t="s">
        <v>301</v>
      </c>
      <c r="C20" s="125" t="s">
        <v>340</v>
      </c>
      <c r="D20" s="125" t="s">
        <v>347</v>
      </c>
      <c r="E20" s="125" t="s">
        <v>336</v>
      </c>
      <c r="F20" s="125" t="s">
        <v>337</v>
      </c>
      <c r="G20" s="250">
        <v>0.6</v>
      </c>
      <c r="H20" s="250">
        <v>0.6</v>
      </c>
      <c r="I20" s="250">
        <v>0.6</v>
      </c>
      <c r="J20" s="250">
        <v>0.6</v>
      </c>
      <c r="K20" s="250">
        <v>0.6</v>
      </c>
      <c r="L20" s="250">
        <v>0.6</v>
      </c>
      <c r="M20" s="250">
        <v>0.6</v>
      </c>
      <c r="N20" s="250">
        <v>0.6</v>
      </c>
      <c r="O20" s="250">
        <v>0.6</v>
      </c>
      <c r="P20" s="250">
        <v>0.6</v>
      </c>
      <c r="Q20" s="250">
        <v>0.6</v>
      </c>
      <c r="R20" s="250">
        <v>0.6</v>
      </c>
      <c r="S20" s="250">
        <v>0.6</v>
      </c>
      <c r="T20" s="250">
        <v>0.6</v>
      </c>
      <c r="U20" s="250">
        <v>0.6</v>
      </c>
      <c r="V20" s="250">
        <v>0.6</v>
      </c>
      <c r="W20" s="250">
        <v>0.6</v>
      </c>
      <c r="X20" s="250">
        <v>0.6</v>
      </c>
      <c r="Y20" s="250">
        <v>0.6</v>
      </c>
      <c r="Z20" s="250">
        <v>0.6</v>
      </c>
      <c r="AA20" s="250">
        <v>0.6</v>
      </c>
      <c r="AB20" s="250">
        <v>0.6</v>
      </c>
      <c r="AC20" s="250">
        <v>0.6</v>
      </c>
      <c r="AD20" s="250">
        <v>0.6</v>
      </c>
      <c r="AE20" s="250">
        <v>0.6</v>
      </c>
      <c r="AF20" s="250">
        <v>0.6</v>
      </c>
      <c r="AG20" s="250">
        <v>0.6</v>
      </c>
      <c r="AH20" s="250">
        <v>0.6</v>
      </c>
      <c r="AI20" s="250">
        <v>0.6</v>
      </c>
      <c r="AJ20" s="250">
        <v>0.6</v>
      </c>
      <c r="AK20" s="250">
        <v>0.6</v>
      </c>
      <c r="AL20" s="250">
        <v>0.6</v>
      </c>
      <c r="AM20" s="250">
        <v>0.6</v>
      </c>
      <c r="AN20" s="250">
        <v>0.6</v>
      </c>
      <c r="AO20" s="250">
        <v>0.6</v>
      </c>
      <c r="AP20" s="250">
        <v>0.6</v>
      </c>
      <c r="AQ20" s="250">
        <v>0.6</v>
      </c>
      <c r="AR20" s="250">
        <v>0.6</v>
      </c>
      <c r="AS20" s="250">
        <v>0.6</v>
      </c>
      <c r="AT20" s="250">
        <v>0.6</v>
      </c>
      <c r="AU20" s="250">
        <v>0.6</v>
      </c>
    </row>
    <row r="21" spans="1:47">
      <c r="B21" s="125" t="s">
        <v>301</v>
      </c>
      <c r="C21" s="125" t="s">
        <v>340</v>
      </c>
      <c r="D21" s="125" t="s">
        <v>348</v>
      </c>
      <c r="E21" s="125" t="s">
        <v>336</v>
      </c>
      <c r="F21" s="125" t="s">
        <v>337</v>
      </c>
      <c r="G21" s="250">
        <v>0.4</v>
      </c>
      <c r="H21" s="250">
        <v>0.4</v>
      </c>
      <c r="I21" s="250">
        <v>0.4</v>
      </c>
      <c r="J21" s="250">
        <v>0.4</v>
      </c>
      <c r="K21" s="250">
        <v>0.4</v>
      </c>
      <c r="L21" s="250">
        <v>0.4</v>
      </c>
      <c r="M21" s="250">
        <v>0.4</v>
      </c>
      <c r="N21" s="250">
        <v>0.4</v>
      </c>
      <c r="O21" s="250">
        <v>0.4</v>
      </c>
      <c r="P21" s="250">
        <v>0.4</v>
      </c>
      <c r="Q21" s="250">
        <v>0.4</v>
      </c>
      <c r="R21" s="250">
        <v>0.4</v>
      </c>
      <c r="S21" s="250">
        <v>0.4</v>
      </c>
      <c r="T21" s="250">
        <v>0.4</v>
      </c>
      <c r="U21" s="250">
        <v>0.4</v>
      </c>
      <c r="V21" s="250">
        <v>0.4</v>
      </c>
      <c r="W21" s="250">
        <v>0.4</v>
      </c>
      <c r="X21" s="250">
        <v>0.4</v>
      </c>
      <c r="Y21" s="250">
        <v>0.4</v>
      </c>
      <c r="Z21" s="250">
        <v>0.4</v>
      </c>
      <c r="AA21" s="250">
        <v>0.4</v>
      </c>
      <c r="AB21" s="250">
        <v>0.4</v>
      </c>
      <c r="AC21" s="250">
        <v>0.4</v>
      </c>
      <c r="AD21" s="250">
        <v>0.4</v>
      </c>
      <c r="AE21" s="250">
        <v>0.4</v>
      </c>
      <c r="AF21" s="250">
        <v>0.4</v>
      </c>
      <c r="AG21" s="250">
        <v>0.4</v>
      </c>
      <c r="AH21" s="250">
        <v>0.4</v>
      </c>
      <c r="AI21" s="250">
        <v>0.4</v>
      </c>
      <c r="AJ21" s="250">
        <v>0.4</v>
      </c>
      <c r="AK21" s="250">
        <v>0.4</v>
      </c>
      <c r="AL21" s="250">
        <v>0.4</v>
      </c>
      <c r="AM21" s="250">
        <v>0.4</v>
      </c>
      <c r="AN21" s="250">
        <v>0.4</v>
      </c>
      <c r="AO21" s="250">
        <v>0.4</v>
      </c>
      <c r="AP21" s="250">
        <v>0.4</v>
      </c>
      <c r="AQ21" s="250">
        <v>0.4</v>
      </c>
      <c r="AR21" s="250">
        <v>0.4</v>
      </c>
      <c r="AS21" s="250">
        <v>0.4</v>
      </c>
      <c r="AT21" s="250">
        <v>0.4</v>
      </c>
      <c r="AU21" s="250">
        <v>0.4</v>
      </c>
    </row>
    <row r="22" spans="1:47">
      <c r="A22" s="126" t="str">
        <f>C22&amp;"_"&amp;B22</f>
        <v>EF_NH3_storage_slurry_Dairy cattle</v>
      </c>
      <c r="B22" s="127" t="s">
        <v>301</v>
      </c>
      <c r="C22" s="127" t="s">
        <v>340</v>
      </c>
      <c r="D22" s="127" t="s">
        <v>338</v>
      </c>
      <c r="E22" s="127"/>
      <c r="F22" s="128" t="s">
        <v>349</v>
      </c>
      <c r="G22" s="245">
        <f t="array" ref="G22">G4*SUMPRODUCT(G5:G12,1-G14:G21)</f>
        <v>0.21</v>
      </c>
      <c r="H22" s="245">
        <f t="array" ref="H22">H4*SUMPRODUCT(H5:H12,1-H14:H21)</f>
        <v>0.21</v>
      </c>
      <c r="I22" s="245">
        <f t="array" ref="I22">I4*SUMPRODUCT(I5:I12,1-I14:I21)</f>
        <v>0.21</v>
      </c>
      <c r="J22" s="245">
        <f t="array" ref="J22">J4*SUMPRODUCT(J5:J12,1-J14:J21)</f>
        <v>0.21</v>
      </c>
      <c r="K22" s="245">
        <f t="array" ref="K22">K4*SUMPRODUCT(K5:K12,1-K14:K21)</f>
        <v>0.21</v>
      </c>
      <c r="L22" s="245">
        <f t="array" ref="L22">L4*SUMPRODUCT(L5:L12,1-L14:L21)</f>
        <v>0.21</v>
      </c>
      <c r="M22" s="245">
        <f t="array" ref="M22">M4*SUMPRODUCT(M5:M12,1-M14:M21)</f>
        <v>0.21</v>
      </c>
      <c r="N22" s="245">
        <f t="array" ref="N22">N4*SUMPRODUCT(N5:N12,1-N14:N21)</f>
        <v>0.21</v>
      </c>
      <c r="O22" s="245">
        <f t="array" ref="O22">O4*SUMPRODUCT(O5:O12,1-O14:O21)</f>
        <v>0.21</v>
      </c>
      <c r="P22" s="245">
        <f t="array" ref="P22">P4*SUMPRODUCT(P5:P12,1-P14:P21)</f>
        <v>0.21</v>
      </c>
      <c r="Q22" s="245">
        <f t="array" ref="Q22">Q4*SUMPRODUCT(Q5:Q12,1-Q14:Q21)</f>
        <v>0.21</v>
      </c>
      <c r="R22" s="245">
        <f t="array" ref="R22">R4*SUMPRODUCT(R5:R12,1-R14:R21)</f>
        <v>0.21</v>
      </c>
      <c r="S22" s="245">
        <f t="array" ref="S22">S4*SUMPRODUCT(S5:S12,1-S14:S21)</f>
        <v>0.21</v>
      </c>
      <c r="T22" s="245">
        <f t="array" ref="T22">T4*SUMPRODUCT(T5:T12,1-T14:T21)</f>
        <v>0.20914285714285713</v>
      </c>
      <c r="U22" s="245">
        <f t="array" ref="U22">U4*SUMPRODUCT(U5:U12,1-U14:U21)</f>
        <v>0.2082857142857143</v>
      </c>
      <c r="V22" s="245">
        <f t="array" ref="V22">V4*SUMPRODUCT(V5:V12,1-V14:V21)</f>
        <v>0.20742857142857141</v>
      </c>
      <c r="W22" s="245">
        <f t="array" ref="W22">W4*SUMPRODUCT(W5:W12,1-W14:W21)</f>
        <v>0.20657142857142857</v>
      </c>
      <c r="X22" s="245">
        <f t="array" ref="X22">X4*SUMPRODUCT(X5:X12,1-X14:X21)</f>
        <v>0.20571428571428571</v>
      </c>
      <c r="Y22" s="245">
        <f t="array" ref="Y22">Y4*SUMPRODUCT(Y5:Y12,1-Y14:Y21)</f>
        <v>0.20485714285714285</v>
      </c>
      <c r="Z22" s="245">
        <f t="array" ref="Z22">Z4*SUMPRODUCT(Z5:Z12,1-Z14:Z21)</f>
        <v>0.20400000000000001</v>
      </c>
      <c r="AA22" s="245">
        <f t="array" ref="AA22">AA4*SUMPRODUCT(AA5:AA12,1-AA14:AA21)</f>
        <v>0.20314285714285713</v>
      </c>
      <c r="AB22" s="245">
        <f t="array" ref="AB22">AB4*SUMPRODUCT(AB5:AB12,1-AB14:AB21)</f>
        <v>0.20228571428571429</v>
      </c>
      <c r="AC22" s="245">
        <f t="array" ref="AC22">AC4*SUMPRODUCT(AC5:AC12,1-AC14:AC21)</f>
        <v>0.20142857142857143</v>
      </c>
      <c r="AD22" s="245">
        <f t="array" ref="AD22">AD4*SUMPRODUCT(AD5:AD12,1-AD14:AD21)</f>
        <v>0.20057142857142857</v>
      </c>
      <c r="AE22" s="245">
        <f t="array" ref="AE22">AE4*SUMPRODUCT(AE5:AE12,1-AE14:AE21)</f>
        <v>0.19971428571428573</v>
      </c>
      <c r="AF22" s="245">
        <f t="array" ref="AF22">AF4*SUMPRODUCT(AF5:AF12,1-AF14:AF21)</f>
        <v>0.19885714285714284</v>
      </c>
      <c r="AG22" s="245">
        <f t="array" ref="AG22">AG4*SUMPRODUCT(AG5:AG12,1-AG14:AG21)</f>
        <v>0.19800000000000001</v>
      </c>
      <c r="AH22" s="245">
        <f t="array" ref="AH22">AH4*SUMPRODUCT(AH5:AH12,1-AH14:AH21)</f>
        <v>0.19800000000000001</v>
      </c>
      <c r="AI22" s="245">
        <f t="array" ref="AI22">AI4*SUMPRODUCT(AI5:AI12,1-AI14:AI21)</f>
        <v>0.19800000000000001</v>
      </c>
      <c r="AJ22" s="245">
        <f t="array" ref="AJ22">AJ4*SUMPRODUCT(AJ5:AJ12,1-AJ14:AJ21)</f>
        <v>0.19800000000000001</v>
      </c>
      <c r="AK22" s="245">
        <f t="array" ref="AK22">AK4*SUMPRODUCT(AK5:AK12,1-AK14:AK21)</f>
        <v>0.19800000000000001</v>
      </c>
      <c r="AL22" s="245">
        <f t="array" ref="AL22">AL4*SUMPRODUCT(AL5:AL12,1-AL14:AL21)</f>
        <v>0.19800000000000001</v>
      </c>
      <c r="AM22" s="245">
        <f t="array" ref="AM22">AM4*SUMPRODUCT(AM5:AM12,1-AM14:AM21)</f>
        <v>0.19800000000000001</v>
      </c>
      <c r="AN22" s="245">
        <f t="array" ref="AN22">AN4*SUMPRODUCT(AN5:AN12,1-AN14:AN21)</f>
        <v>0.19800000000000001</v>
      </c>
      <c r="AO22" s="245">
        <f t="array" ref="AO22">AO4*SUMPRODUCT(AO5:AO12,1-AO14:AO21)</f>
        <v>0.19800000000000001</v>
      </c>
      <c r="AP22" s="245">
        <f t="array" ref="AP22">AP4*SUMPRODUCT(AP5:AP12,1-AP14:AP21)</f>
        <v>0.19800000000000001</v>
      </c>
      <c r="AQ22" s="174">
        <f t="array" ref="AQ22">AQ4*SUMPRODUCT(AQ5:AQ12,1-AQ14:AQ21)</f>
        <v>0.19800000000000001</v>
      </c>
      <c r="AR22" s="174">
        <f t="array" ref="AR22">AR4*SUMPRODUCT(AR5:AR12,1-AR14:AR21)</f>
        <v>0.19800000000000001</v>
      </c>
      <c r="AS22" s="174">
        <f t="array" ref="AS22">AS4*SUMPRODUCT(AS5:AS12,1-AS14:AS21)</f>
        <v>0.19800000000000001</v>
      </c>
      <c r="AT22" s="174">
        <f t="array" ref="AT22">AT4*SUMPRODUCT(AT5:AT12,1-AT14:AT21)</f>
        <v>0.19800000000000001</v>
      </c>
      <c r="AU22" s="174">
        <f t="array" ref="AU22">AU4*SUMPRODUCT(AU5:AU12,1-AU14:AU21)</f>
        <v>0.19800000000000001</v>
      </c>
    </row>
    <row r="23" spans="1:47" ht="41.25" customHeight="1">
      <c r="C23" s="134"/>
    </row>
    <row r="24" spans="1:47">
      <c r="A24" s="124" t="s">
        <v>300</v>
      </c>
      <c r="B24" s="124" t="s">
        <v>327</v>
      </c>
      <c r="C24" s="124" t="s">
        <v>328</v>
      </c>
      <c r="D24" s="124" t="s">
        <v>329</v>
      </c>
      <c r="E24" s="124" t="s">
        <v>330</v>
      </c>
      <c r="F24" s="124" t="s">
        <v>331</v>
      </c>
      <c r="G24" s="124">
        <v>1990</v>
      </c>
      <c r="H24" s="124">
        <f t="shared" ref="H24:AO24" si="6">G24+1</f>
        <v>1991</v>
      </c>
      <c r="I24" s="124">
        <f t="shared" si="6"/>
        <v>1992</v>
      </c>
      <c r="J24" s="124">
        <f t="shared" si="6"/>
        <v>1993</v>
      </c>
      <c r="K24" s="124">
        <f t="shared" si="6"/>
        <v>1994</v>
      </c>
      <c r="L24" s="124">
        <f t="shared" si="6"/>
        <v>1995</v>
      </c>
      <c r="M24" s="124">
        <f t="shared" si="6"/>
        <v>1996</v>
      </c>
      <c r="N24" s="124">
        <f t="shared" si="6"/>
        <v>1997</v>
      </c>
      <c r="O24" s="124">
        <f t="shared" si="6"/>
        <v>1998</v>
      </c>
      <c r="P24" s="124">
        <f t="shared" si="6"/>
        <v>1999</v>
      </c>
      <c r="Q24" s="124">
        <f t="shared" si="6"/>
        <v>2000</v>
      </c>
      <c r="R24" s="124">
        <f t="shared" si="6"/>
        <v>2001</v>
      </c>
      <c r="S24" s="124">
        <f t="shared" si="6"/>
        <v>2002</v>
      </c>
      <c r="T24" s="124">
        <f t="shared" si="6"/>
        <v>2003</v>
      </c>
      <c r="U24" s="124">
        <f t="shared" si="6"/>
        <v>2004</v>
      </c>
      <c r="V24" s="124">
        <f t="shared" si="6"/>
        <v>2005</v>
      </c>
      <c r="W24" s="124">
        <f t="shared" si="6"/>
        <v>2006</v>
      </c>
      <c r="X24" s="124">
        <f t="shared" si="6"/>
        <v>2007</v>
      </c>
      <c r="Y24" s="124">
        <f t="shared" si="6"/>
        <v>2008</v>
      </c>
      <c r="Z24" s="124">
        <f t="shared" si="6"/>
        <v>2009</v>
      </c>
      <c r="AA24" s="124">
        <f t="shared" si="6"/>
        <v>2010</v>
      </c>
      <c r="AB24" s="124">
        <f t="shared" si="6"/>
        <v>2011</v>
      </c>
      <c r="AC24" s="124">
        <f t="shared" si="6"/>
        <v>2012</v>
      </c>
      <c r="AD24" s="124">
        <f t="shared" si="6"/>
        <v>2013</v>
      </c>
      <c r="AE24" s="124">
        <f t="shared" si="6"/>
        <v>2014</v>
      </c>
      <c r="AF24" s="124">
        <f t="shared" si="6"/>
        <v>2015</v>
      </c>
      <c r="AG24" s="124">
        <f t="shared" si="6"/>
        <v>2016</v>
      </c>
      <c r="AH24" s="124">
        <f t="shared" si="6"/>
        <v>2017</v>
      </c>
      <c r="AI24" s="124">
        <f t="shared" si="6"/>
        <v>2018</v>
      </c>
      <c r="AJ24" s="124">
        <f t="shared" si="6"/>
        <v>2019</v>
      </c>
      <c r="AK24" s="124">
        <f t="shared" si="6"/>
        <v>2020</v>
      </c>
      <c r="AL24" s="124">
        <f t="shared" si="6"/>
        <v>2021</v>
      </c>
      <c r="AM24" s="124">
        <f t="shared" si="6"/>
        <v>2022</v>
      </c>
      <c r="AN24" s="124">
        <f t="shared" si="6"/>
        <v>2023</v>
      </c>
      <c r="AO24" s="124">
        <f t="shared" si="6"/>
        <v>2024</v>
      </c>
      <c r="AP24" s="124">
        <v>2025</v>
      </c>
      <c r="AQ24" s="124">
        <v>2030</v>
      </c>
      <c r="AR24" s="124">
        <v>2035</v>
      </c>
      <c r="AS24" s="124">
        <v>2040</v>
      </c>
      <c r="AT24" s="124">
        <v>2045</v>
      </c>
      <c r="AU24" s="124">
        <v>2050</v>
      </c>
    </row>
    <row r="25" spans="1:47">
      <c r="B25" s="125" t="s">
        <v>350</v>
      </c>
      <c r="C25" s="125" t="s">
        <v>340</v>
      </c>
      <c r="D25" s="125" t="s">
        <v>332</v>
      </c>
      <c r="E25" s="125" t="s">
        <v>333</v>
      </c>
      <c r="G25" s="245">
        <v>0.25</v>
      </c>
      <c r="H25" s="245">
        <v>0.25</v>
      </c>
      <c r="I25" s="245">
        <v>0.25</v>
      </c>
      <c r="J25" s="245">
        <v>0.25</v>
      </c>
      <c r="K25" s="245">
        <v>0.25</v>
      </c>
      <c r="L25" s="245">
        <v>0.25</v>
      </c>
      <c r="M25" s="245">
        <v>0.25</v>
      </c>
      <c r="N25" s="245">
        <v>0.25</v>
      </c>
      <c r="O25" s="245">
        <v>0.25</v>
      </c>
      <c r="P25" s="245">
        <v>0.25</v>
      </c>
      <c r="Q25" s="245">
        <v>0.25</v>
      </c>
      <c r="R25" s="245">
        <v>0.25</v>
      </c>
      <c r="S25" s="245">
        <v>0.25</v>
      </c>
      <c r="T25" s="245">
        <v>0.25</v>
      </c>
      <c r="U25" s="245">
        <v>0.25</v>
      </c>
      <c r="V25" s="245">
        <v>0.25</v>
      </c>
      <c r="W25" s="245">
        <v>0.25</v>
      </c>
      <c r="X25" s="245">
        <v>0.25</v>
      </c>
      <c r="Y25" s="245">
        <v>0.25</v>
      </c>
      <c r="Z25" s="245">
        <v>0.25</v>
      </c>
      <c r="AA25" s="245">
        <v>0.25</v>
      </c>
      <c r="AB25" s="245">
        <v>0.25</v>
      </c>
      <c r="AC25" s="245">
        <v>0.25</v>
      </c>
      <c r="AD25" s="245">
        <v>0.25</v>
      </c>
      <c r="AE25" s="245">
        <v>0.25</v>
      </c>
      <c r="AF25" s="245">
        <v>0.25</v>
      </c>
      <c r="AG25" s="245">
        <v>0.25</v>
      </c>
      <c r="AH25" s="245">
        <v>0.25</v>
      </c>
      <c r="AI25" s="245">
        <v>0.25</v>
      </c>
      <c r="AJ25" s="245">
        <v>0.25</v>
      </c>
      <c r="AK25" s="245">
        <v>0.25</v>
      </c>
      <c r="AL25" s="245">
        <v>0.25</v>
      </c>
      <c r="AM25" s="245">
        <v>0.25</v>
      </c>
      <c r="AN25" s="245">
        <v>0.25</v>
      </c>
      <c r="AO25" s="245">
        <v>0.25</v>
      </c>
      <c r="AP25" s="245">
        <v>0.25</v>
      </c>
      <c r="AQ25" s="252">
        <v>0.25</v>
      </c>
      <c r="AR25" s="252">
        <v>0.25</v>
      </c>
      <c r="AS25" s="252">
        <v>0.25</v>
      </c>
      <c r="AT25" s="252">
        <v>0.25</v>
      </c>
      <c r="AU25" s="252">
        <v>0.25</v>
      </c>
    </row>
    <row r="26" spans="1:47">
      <c r="B26" s="125" t="s">
        <v>350</v>
      </c>
      <c r="C26" s="125" t="s">
        <v>340</v>
      </c>
      <c r="D26" s="125" t="s">
        <v>341</v>
      </c>
      <c r="E26" s="125" t="s">
        <v>334</v>
      </c>
      <c r="F26" s="125" t="s">
        <v>335</v>
      </c>
      <c r="G26" s="250">
        <f>1-SUM(G27:G33)</f>
        <v>0.6</v>
      </c>
      <c r="H26" s="250">
        <f t="shared" ref="H26:AH26" si="7">1-SUM(H27:H33)</f>
        <v>0.6</v>
      </c>
      <c r="I26" s="250">
        <f t="shared" si="7"/>
        <v>0.6</v>
      </c>
      <c r="J26" s="250">
        <f t="shared" si="7"/>
        <v>0.6</v>
      </c>
      <c r="K26" s="250">
        <f t="shared" si="7"/>
        <v>0.6</v>
      </c>
      <c r="L26" s="250">
        <f t="shared" si="7"/>
        <v>0.6</v>
      </c>
      <c r="M26" s="250">
        <f t="shared" si="7"/>
        <v>0.6</v>
      </c>
      <c r="N26" s="250">
        <f t="shared" si="7"/>
        <v>0.6</v>
      </c>
      <c r="O26" s="250">
        <f t="shared" si="7"/>
        <v>0.6</v>
      </c>
      <c r="P26" s="250">
        <f t="shared" si="7"/>
        <v>0.6</v>
      </c>
      <c r="Q26" s="250">
        <f t="shared" si="7"/>
        <v>0.6</v>
      </c>
      <c r="R26" s="250">
        <f t="shared" si="7"/>
        <v>0.6</v>
      </c>
      <c r="S26" s="130">
        <f t="shared" si="7"/>
        <v>0.6</v>
      </c>
      <c r="T26" s="130">
        <f t="shared" si="7"/>
        <v>0.59142857142857141</v>
      </c>
      <c r="U26" s="130">
        <f t="shared" si="7"/>
        <v>0.58285714285714285</v>
      </c>
      <c r="V26" s="130">
        <f t="shared" si="7"/>
        <v>0.57428571428571429</v>
      </c>
      <c r="W26" s="130">
        <f t="shared" si="7"/>
        <v>0.56571428571428573</v>
      </c>
      <c r="X26" s="130">
        <f t="shared" si="7"/>
        <v>0.55714285714285716</v>
      </c>
      <c r="Y26" s="130">
        <f t="shared" si="7"/>
        <v>0.5485714285714286</v>
      </c>
      <c r="Z26" s="130">
        <f t="shared" si="7"/>
        <v>0.54</v>
      </c>
      <c r="AA26" s="130">
        <f t="shared" si="7"/>
        <v>0.53142857142857147</v>
      </c>
      <c r="AB26" s="130">
        <f t="shared" si="7"/>
        <v>0.52285714285714291</v>
      </c>
      <c r="AC26" s="250">
        <f t="shared" si="7"/>
        <v>0.51428571428571435</v>
      </c>
      <c r="AD26" s="250">
        <f t="shared" si="7"/>
        <v>0.50571428571428578</v>
      </c>
      <c r="AE26" s="250">
        <f t="shared" si="7"/>
        <v>0.49714285714285722</v>
      </c>
      <c r="AF26" s="250">
        <f t="shared" si="7"/>
        <v>0.48857142857142866</v>
      </c>
      <c r="AG26" s="250">
        <f t="shared" si="7"/>
        <v>0.48</v>
      </c>
      <c r="AH26" s="250">
        <f t="shared" si="7"/>
        <v>0.48</v>
      </c>
      <c r="AI26" s="250">
        <f t="shared" ref="AI26:AU26" si="8">1-SUM(AI27:AI33)</f>
        <v>0.48</v>
      </c>
      <c r="AJ26" s="250">
        <f t="shared" si="8"/>
        <v>0.48</v>
      </c>
      <c r="AK26" s="250">
        <f t="shared" si="8"/>
        <v>0.48</v>
      </c>
      <c r="AL26" s="250">
        <f t="shared" si="8"/>
        <v>0.48</v>
      </c>
      <c r="AM26" s="250">
        <f t="shared" si="8"/>
        <v>0.48</v>
      </c>
      <c r="AN26" s="250">
        <f t="shared" si="8"/>
        <v>0.48</v>
      </c>
      <c r="AO26" s="250">
        <f t="shared" si="8"/>
        <v>0.48</v>
      </c>
      <c r="AP26" s="250">
        <f t="shared" si="8"/>
        <v>0.48</v>
      </c>
      <c r="AQ26" s="253">
        <f t="shared" si="8"/>
        <v>0.48</v>
      </c>
      <c r="AR26" s="253">
        <f t="shared" si="8"/>
        <v>0.48</v>
      </c>
      <c r="AS26" s="253">
        <f t="shared" si="8"/>
        <v>0.48</v>
      </c>
      <c r="AT26" s="253">
        <f t="shared" si="8"/>
        <v>0.48</v>
      </c>
      <c r="AU26" s="253">
        <f t="shared" si="8"/>
        <v>0.48</v>
      </c>
    </row>
    <row r="27" spans="1:47">
      <c r="B27" s="125" t="s">
        <v>350</v>
      </c>
      <c r="C27" s="125" t="s">
        <v>340</v>
      </c>
      <c r="D27" s="125" t="s">
        <v>342</v>
      </c>
      <c r="E27" s="125" t="s">
        <v>334</v>
      </c>
      <c r="F27" s="137" t="s">
        <v>402</v>
      </c>
      <c r="G27" s="250">
        <v>0</v>
      </c>
      <c r="H27" s="250">
        <v>0</v>
      </c>
      <c r="I27" s="250">
        <v>0</v>
      </c>
      <c r="J27" s="250">
        <v>0</v>
      </c>
      <c r="K27" s="250">
        <v>0</v>
      </c>
      <c r="L27" s="250">
        <v>0</v>
      </c>
      <c r="M27" s="250">
        <v>0</v>
      </c>
      <c r="N27" s="250">
        <v>0</v>
      </c>
      <c r="O27" s="250">
        <v>0</v>
      </c>
      <c r="P27" s="250">
        <v>0</v>
      </c>
      <c r="Q27" s="250">
        <v>0</v>
      </c>
      <c r="R27" s="250">
        <v>0</v>
      </c>
      <c r="S27" s="353">
        <v>0</v>
      </c>
      <c r="T27" s="353">
        <v>0</v>
      </c>
      <c r="U27" s="353">
        <v>0</v>
      </c>
      <c r="V27" s="353">
        <v>0</v>
      </c>
      <c r="W27" s="353">
        <v>0</v>
      </c>
      <c r="X27" s="353">
        <v>0</v>
      </c>
      <c r="Y27" s="353">
        <v>0</v>
      </c>
      <c r="Z27" s="353">
        <v>0</v>
      </c>
      <c r="AA27" s="353">
        <v>0</v>
      </c>
      <c r="AB27" s="353">
        <v>0</v>
      </c>
      <c r="AC27" s="250">
        <v>0</v>
      </c>
      <c r="AD27" s="250">
        <v>0</v>
      </c>
      <c r="AE27" s="250">
        <v>0</v>
      </c>
      <c r="AF27" s="250">
        <v>0</v>
      </c>
      <c r="AG27" s="250">
        <v>0</v>
      </c>
      <c r="AH27" s="250">
        <v>0</v>
      </c>
      <c r="AI27" s="250">
        <v>0</v>
      </c>
      <c r="AJ27" s="250">
        <v>0</v>
      </c>
      <c r="AK27" s="250">
        <v>0</v>
      </c>
      <c r="AL27" s="250">
        <v>0</v>
      </c>
      <c r="AM27" s="250">
        <v>0</v>
      </c>
      <c r="AN27" s="250">
        <v>0</v>
      </c>
      <c r="AO27" s="250">
        <v>0</v>
      </c>
      <c r="AP27" s="250">
        <v>0</v>
      </c>
      <c r="AQ27" s="253">
        <v>0</v>
      </c>
      <c r="AR27" s="253">
        <v>0</v>
      </c>
      <c r="AS27" s="253">
        <v>0</v>
      </c>
      <c r="AT27" s="253">
        <v>0</v>
      </c>
      <c r="AU27" s="253">
        <v>0</v>
      </c>
    </row>
    <row r="28" spans="1:47">
      <c r="B28" s="125" t="s">
        <v>350</v>
      </c>
      <c r="C28" s="125" t="s">
        <v>340</v>
      </c>
      <c r="D28" s="125" t="s">
        <v>343</v>
      </c>
      <c r="E28" s="125" t="s">
        <v>334</v>
      </c>
      <c r="F28" s="137" t="s">
        <v>397</v>
      </c>
      <c r="G28" s="250">
        <v>0</v>
      </c>
      <c r="H28" s="250">
        <v>0</v>
      </c>
      <c r="I28" s="250">
        <v>0</v>
      </c>
      <c r="J28" s="250">
        <v>0</v>
      </c>
      <c r="K28" s="250">
        <v>0</v>
      </c>
      <c r="L28" s="250">
        <v>0</v>
      </c>
      <c r="M28" s="250">
        <v>0</v>
      </c>
      <c r="N28" s="250">
        <v>0</v>
      </c>
      <c r="O28" s="250">
        <v>0</v>
      </c>
      <c r="P28" s="250">
        <v>0</v>
      </c>
      <c r="Q28" s="250">
        <v>0</v>
      </c>
      <c r="R28" s="250">
        <v>0</v>
      </c>
      <c r="S28" s="353">
        <v>0</v>
      </c>
      <c r="T28" s="353">
        <v>0</v>
      </c>
      <c r="U28" s="353">
        <v>0</v>
      </c>
      <c r="V28" s="353">
        <v>0</v>
      </c>
      <c r="W28" s="353">
        <v>0</v>
      </c>
      <c r="X28" s="353">
        <v>0</v>
      </c>
      <c r="Y28" s="353">
        <v>0</v>
      </c>
      <c r="Z28" s="353">
        <v>0</v>
      </c>
      <c r="AA28" s="353">
        <v>0</v>
      </c>
      <c r="AB28" s="353">
        <v>0</v>
      </c>
      <c r="AC28" s="250">
        <v>0</v>
      </c>
      <c r="AD28" s="250">
        <v>0</v>
      </c>
      <c r="AE28" s="250">
        <v>0</v>
      </c>
      <c r="AF28" s="250">
        <v>0</v>
      </c>
      <c r="AG28" s="250">
        <v>0</v>
      </c>
      <c r="AH28" s="250">
        <v>0</v>
      </c>
      <c r="AI28" s="250">
        <v>0</v>
      </c>
      <c r="AJ28" s="250">
        <v>0</v>
      </c>
      <c r="AK28" s="250">
        <v>0</v>
      </c>
      <c r="AL28" s="250">
        <v>0</v>
      </c>
      <c r="AM28" s="250">
        <v>0</v>
      </c>
      <c r="AN28" s="250">
        <v>0</v>
      </c>
      <c r="AO28" s="250">
        <v>0</v>
      </c>
      <c r="AP28" s="250">
        <v>0</v>
      </c>
      <c r="AQ28" s="253">
        <v>0</v>
      </c>
      <c r="AR28" s="253">
        <v>0</v>
      </c>
      <c r="AS28" s="253">
        <v>0</v>
      </c>
      <c r="AT28" s="253">
        <v>0</v>
      </c>
      <c r="AU28" s="253">
        <v>0</v>
      </c>
    </row>
    <row r="29" spans="1:47">
      <c r="B29" s="125" t="s">
        <v>350</v>
      </c>
      <c r="C29" s="125" t="s">
        <v>340</v>
      </c>
      <c r="D29" s="125" t="s">
        <v>344</v>
      </c>
      <c r="E29" s="125" t="s">
        <v>334</v>
      </c>
      <c r="F29" s="137" t="s">
        <v>441</v>
      </c>
      <c r="G29" s="250">
        <f>0.4</f>
        <v>0.4</v>
      </c>
      <c r="H29" s="251">
        <f>G29</f>
        <v>0.4</v>
      </c>
      <c r="I29" s="251">
        <f t="shared" ref="I29:R29" si="9">H29</f>
        <v>0.4</v>
      </c>
      <c r="J29" s="251">
        <f t="shared" si="9"/>
        <v>0.4</v>
      </c>
      <c r="K29" s="251">
        <f t="shared" si="9"/>
        <v>0.4</v>
      </c>
      <c r="L29" s="251">
        <f t="shared" si="9"/>
        <v>0.4</v>
      </c>
      <c r="M29" s="251">
        <f t="shared" si="9"/>
        <v>0.4</v>
      </c>
      <c r="N29" s="251">
        <f t="shared" si="9"/>
        <v>0.4</v>
      </c>
      <c r="O29" s="251">
        <f t="shared" si="9"/>
        <v>0.4</v>
      </c>
      <c r="P29" s="251">
        <f t="shared" si="9"/>
        <v>0.4</v>
      </c>
      <c r="Q29" s="251">
        <f t="shared" si="9"/>
        <v>0.4</v>
      </c>
      <c r="R29" s="251">
        <f t="shared" si="9"/>
        <v>0.4</v>
      </c>
      <c r="S29" s="253">
        <f>R29</f>
        <v>0.4</v>
      </c>
      <c r="T29" s="132">
        <f>S29 + (($AG29 - $S29)/($AG$3-$S$3))</f>
        <v>0.40857142857142859</v>
      </c>
      <c r="U29" s="132">
        <f t="shared" ref="U29:AF29" si="10">T29 + (($AG29 - $S29)/($AG$3-$S$3))</f>
        <v>0.41714285714285715</v>
      </c>
      <c r="V29" s="132">
        <f t="shared" si="10"/>
        <v>0.42571428571428571</v>
      </c>
      <c r="W29" s="132">
        <f t="shared" si="10"/>
        <v>0.43428571428571427</v>
      </c>
      <c r="X29" s="132">
        <f t="shared" si="10"/>
        <v>0.44285714285714284</v>
      </c>
      <c r="Y29" s="132">
        <f t="shared" si="10"/>
        <v>0.4514285714285714</v>
      </c>
      <c r="Z29" s="132">
        <f t="shared" si="10"/>
        <v>0.45999999999999996</v>
      </c>
      <c r="AA29" s="132">
        <f t="shared" si="10"/>
        <v>0.46857142857142853</v>
      </c>
      <c r="AB29" s="132">
        <f t="shared" si="10"/>
        <v>0.47714285714285709</v>
      </c>
      <c r="AC29" s="132">
        <f t="shared" si="10"/>
        <v>0.48571428571428565</v>
      </c>
      <c r="AD29" s="132">
        <f t="shared" si="10"/>
        <v>0.49428571428571422</v>
      </c>
      <c r="AE29" s="132">
        <f t="shared" si="10"/>
        <v>0.50285714285714278</v>
      </c>
      <c r="AF29" s="132">
        <f t="shared" si="10"/>
        <v>0.51142857142857134</v>
      </c>
      <c r="AG29" s="250">
        <v>0.52</v>
      </c>
      <c r="AH29" s="251">
        <f t="shared" ref="AH29:AO29" si="11">AG29</f>
        <v>0.52</v>
      </c>
      <c r="AI29" s="251">
        <f t="shared" si="11"/>
        <v>0.52</v>
      </c>
      <c r="AJ29" s="251">
        <f t="shared" si="11"/>
        <v>0.52</v>
      </c>
      <c r="AK29" s="251">
        <f t="shared" si="11"/>
        <v>0.52</v>
      </c>
      <c r="AL29" s="251">
        <f t="shared" si="11"/>
        <v>0.52</v>
      </c>
      <c r="AM29" s="251">
        <f t="shared" si="11"/>
        <v>0.52</v>
      </c>
      <c r="AN29" s="251">
        <f t="shared" si="11"/>
        <v>0.52</v>
      </c>
      <c r="AO29" s="251">
        <f t="shared" si="11"/>
        <v>0.52</v>
      </c>
      <c r="AP29" s="251">
        <f>AL29</f>
        <v>0.52</v>
      </c>
      <c r="AQ29" s="132">
        <f>AP29</f>
        <v>0.52</v>
      </c>
      <c r="AR29" s="132">
        <f>AQ29</f>
        <v>0.52</v>
      </c>
      <c r="AS29" s="132">
        <f>AR29</f>
        <v>0.52</v>
      </c>
      <c r="AT29" s="132">
        <f>AS29</f>
        <v>0.52</v>
      </c>
      <c r="AU29" s="132">
        <f>AT29</f>
        <v>0.52</v>
      </c>
    </row>
    <row r="30" spans="1:47">
      <c r="B30" s="125" t="s">
        <v>350</v>
      </c>
      <c r="C30" s="125" t="s">
        <v>340</v>
      </c>
      <c r="D30" s="125" t="s">
        <v>345</v>
      </c>
      <c r="E30" s="125" t="s">
        <v>334</v>
      </c>
      <c r="F30" s="137" t="s">
        <v>398</v>
      </c>
      <c r="G30" s="250">
        <v>0</v>
      </c>
      <c r="H30" s="250">
        <f>G30 + (($AI30 - $G30)/28)</f>
        <v>0</v>
      </c>
      <c r="I30" s="250">
        <v>0</v>
      </c>
      <c r="J30" s="250">
        <v>0</v>
      </c>
      <c r="K30" s="250">
        <v>0</v>
      </c>
      <c r="L30" s="250">
        <v>0</v>
      </c>
      <c r="M30" s="250">
        <v>0</v>
      </c>
      <c r="N30" s="250">
        <v>0</v>
      </c>
      <c r="O30" s="250">
        <v>0</v>
      </c>
      <c r="P30" s="250">
        <v>0</v>
      </c>
      <c r="Q30" s="250">
        <v>0</v>
      </c>
      <c r="R30" s="250">
        <v>0</v>
      </c>
      <c r="S30" s="250">
        <v>0</v>
      </c>
      <c r="T30" s="250">
        <v>0</v>
      </c>
      <c r="U30" s="250">
        <v>0</v>
      </c>
      <c r="V30" s="250">
        <v>0</v>
      </c>
      <c r="W30" s="250">
        <v>0</v>
      </c>
      <c r="X30" s="250">
        <v>0</v>
      </c>
      <c r="Y30" s="250">
        <v>0</v>
      </c>
      <c r="Z30" s="250">
        <v>0</v>
      </c>
      <c r="AA30" s="250">
        <v>0</v>
      </c>
      <c r="AB30" s="250">
        <v>0</v>
      </c>
      <c r="AC30" s="250">
        <v>0</v>
      </c>
      <c r="AD30" s="250">
        <v>0</v>
      </c>
      <c r="AE30" s="250">
        <v>0</v>
      </c>
      <c r="AF30" s="250">
        <v>0</v>
      </c>
      <c r="AG30" s="250">
        <v>0</v>
      </c>
      <c r="AH30" s="250">
        <v>0</v>
      </c>
      <c r="AI30" s="250">
        <v>0</v>
      </c>
      <c r="AJ30" s="250">
        <v>0</v>
      </c>
      <c r="AK30" s="250">
        <v>0</v>
      </c>
      <c r="AL30" s="250">
        <v>0</v>
      </c>
      <c r="AM30" s="250">
        <v>0</v>
      </c>
      <c r="AN30" s="250">
        <v>0</v>
      </c>
      <c r="AO30" s="250">
        <v>0</v>
      </c>
      <c r="AP30" s="250">
        <v>0</v>
      </c>
      <c r="AQ30" s="253">
        <v>0</v>
      </c>
      <c r="AR30" s="253">
        <v>0</v>
      </c>
      <c r="AS30" s="253">
        <v>0</v>
      </c>
      <c r="AT30" s="253">
        <v>0</v>
      </c>
      <c r="AU30" s="253">
        <v>0</v>
      </c>
    </row>
    <row r="31" spans="1:47">
      <c r="B31" s="125" t="s">
        <v>350</v>
      </c>
      <c r="C31" s="125" t="s">
        <v>340</v>
      </c>
      <c r="D31" s="125" t="s">
        <v>346</v>
      </c>
      <c r="E31" s="125" t="s">
        <v>334</v>
      </c>
      <c r="F31" s="137" t="s">
        <v>399</v>
      </c>
      <c r="G31" s="250">
        <v>0</v>
      </c>
      <c r="H31" s="250">
        <v>0</v>
      </c>
      <c r="I31" s="250">
        <v>0</v>
      </c>
      <c r="J31" s="250">
        <v>0</v>
      </c>
      <c r="K31" s="250">
        <v>0</v>
      </c>
      <c r="L31" s="250">
        <v>0</v>
      </c>
      <c r="M31" s="250">
        <v>0</v>
      </c>
      <c r="N31" s="250">
        <v>0</v>
      </c>
      <c r="O31" s="250">
        <v>0</v>
      </c>
      <c r="P31" s="250">
        <v>0</v>
      </c>
      <c r="Q31" s="250">
        <v>0</v>
      </c>
      <c r="R31" s="250">
        <v>0</v>
      </c>
      <c r="S31" s="250">
        <v>0</v>
      </c>
      <c r="T31" s="250">
        <v>0</v>
      </c>
      <c r="U31" s="250">
        <v>0</v>
      </c>
      <c r="V31" s="250">
        <v>0</v>
      </c>
      <c r="W31" s="250">
        <v>0</v>
      </c>
      <c r="X31" s="250">
        <v>0</v>
      </c>
      <c r="Y31" s="250">
        <v>0</v>
      </c>
      <c r="Z31" s="250">
        <v>0</v>
      </c>
      <c r="AA31" s="250">
        <v>0</v>
      </c>
      <c r="AB31" s="250">
        <v>0</v>
      </c>
      <c r="AC31" s="250">
        <v>0</v>
      </c>
      <c r="AD31" s="250">
        <v>0</v>
      </c>
      <c r="AE31" s="250">
        <v>0</v>
      </c>
      <c r="AF31" s="250">
        <v>0</v>
      </c>
      <c r="AG31" s="250">
        <v>0</v>
      </c>
      <c r="AH31" s="250">
        <v>0</v>
      </c>
      <c r="AI31" s="250">
        <v>0</v>
      </c>
      <c r="AJ31" s="250">
        <v>0</v>
      </c>
      <c r="AK31" s="250">
        <v>0</v>
      </c>
      <c r="AL31" s="250">
        <v>0</v>
      </c>
      <c r="AM31" s="250">
        <v>0</v>
      </c>
      <c r="AN31" s="250">
        <v>0</v>
      </c>
      <c r="AO31" s="250">
        <v>0</v>
      </c>
      <c r="AP31" s="250">
        <v>0</v>
      </c>
      <c r="AQ31" s="253">
        <v>0</v>
      </c>
      <c r="AR31" s="253">
        <v>0</v>
      </c>
      <c r="AS31" s="253">
        <v>0</v>
      </c>
      <c r="AT31" s="253">
        <v>0</v>
      </c>
      <c r="AU31" s="253">
        <v>0</v>
      </c>
    </row>
    <row r="32" spans="1:47">
      <c r="B32" s="125" t="s">
        <v>350</v>
      </c>
      <c r="C32" s="125" t="s">
        <v>340</v>
      </c>
      <c r="D32" s="125" t="s">
        <v>347</v>
      </c>
      <c r="E32" s="125" t="s">
        <v>334</v>
      </c>
      <c r="F32" s="137" t="s">
        <v>400</v>
      </c>
      <c r="G32" s="250">
        <v>0</v>
      </c>
      <c r="H32" s="250">
        <v>0</v>
      </c>
      <c r="I32" s="250">
        <v>0</v>
      </c>
      <c r="J32" s="250">
        <v>0</v>
      </c>
      <c r="K32" s="250">
        <v>0</v>
      </c>
      <c r="L32" s="250">
        <v>0</v>
      </c>
      <c r="M32" s="250">
        <v>0</v>
      </c>
      <c r="N32" s="250">
        <v>0</v>
      </c>
      <c r="O32" s="250">
        <v>0</v>
      </c>
      <c r="P32" s="250">
        <v>0</v>
      </c>
      <c r="Q32" s="250">
        <v>0</v>
      </c>
      <c r="R32" s="250">
        <v>0</v>
      </c>
      <c r="S32" s="250">
        <v>0</v>
      </c>
      <c r="T32" s="250">
        <v>0</v>
      </c>
      <c r="U32" s="250">
        <v>0</v>
      </c>
      <c r="V32" s="250">
        <v>0</v>
      </c>
      <c r="W32" s="250">
        <v>0</v>
      </c>
      <c r="X32" s="250">
        <v>0</v>
      </c>
      <c r="Y32" s="250">
        <v>0</v>
      </c>
      <c r="Z32" s="250">
        <v>0</v>
      </c>
      <c r="AA32" s="250">
        <v>0</v>
      </c>
      <c r="AB32" s="250">
        <v>0</v>
      </c>
      <c r="AC32" s="250">
        <v>0</v>
      </c>
      <c r="AD32" s="250">
        <v>0</v>
      </c>
      <c r="AE32" s="250">
        <v>0</v>
      </c>
      <c r="AF32" s="250">
        <v>0</v>
      </c>
      <c r="AG32" s="250">
        <v>0</v>
      </c>
      <c r="AH32" s="250">
        <v>0</v>
      </c>
      <c r="AI32" s="250">
        <v>0</v>
      </c>
      <c r="AJ32" s="250">
        <v>0</v>
      </c>
      <c r="AK32" s="250">
        <v>0</v>
      </c>
      <c r="AL32" s="250">
        <v>0</v>
      </c>
      <c r="AM32" s="250">
        <v>0</v>
      </c>
      <c r="AN32" s="250">
        <v>0</v>
      </c>
      <c r="AO32" s="250">
        <v>0</v>
      </c>
      <c r="AP32" s="250">
        <v>0</v>
      </c>
      <c r="AQ32" s="253">
        <v>0</v>
      </c>
      <c r="AR32" s="253">
        <v>0</v>
      </c>
      <c r="AS32" s="253">
        <v>0</v>
      </c>
      <c r="AT32" s="253">
        <v>0</v>
      </c>
      <c r="AU32" s="253">
        <v>0</v>
      </c>
    </row>
    <row r="33" spans="1:47">
      <c r="B33" s="125" t="s">
        <v>350</v>
      </c>
      <c r="C33" s="125" t="s">
        <v>340</v>
      </c>
      <c r="D33" s="125" t="s">
        <v>348</v>
      </c>
      <c r="E33" s="125" t="s">
        <v>334</v>
      </c>
      <c r="F33" s="137" t="s">
        <v>401</v>
      </c>
      <c r="G33" s="250">
        <v>0</v>
      </c>
      <c r="H33" s="250">
        <v>0</v>
      </c>
      <c r="I33" s="250">
        <v>0</v>
      </c>
      <c r="J33" s="250">
        <v>0</v>
      </c>
      <c r="K33" s="250">
        <v>0</v>
      </c>
      <c r="L33" s="250">
        <v>0</v>
      </c>
      <c r="M33" s="250">
        <v>0</v>
      </c>
      <c r="N33" s="250">
        <v>0</v>
      </c>
      <c r="O33" s="250">
        <v>0</v>
      </c>
      <c r="P33" s="250">
        <v>0</v>
      </c>
      <c r="Q33" s="250">
        <v>0</v>
      </c>
      <c r="R33" s="250">
        <v>0</v>
      </c>
      <c r="S33" s="250">
        <v>0</v>
      </c>
      <c r="T33" s="250">
        <v>0</v>
      </c>
      <c r="U33" s="250">
        <v>0</v>
      </c>
      <c r="V33" s="250">
        <v>0</v>
      </c>
      <c r="W33" s="250">
        <v>0</v>
      </c>
      <c r="X33" s="250">
        <v>0</v>
      </c>
      <c r="Y33" s="250">
        <v>0</v>
      </c>
      <c r="Z33" s="250">
        <v>0</v>
      </c>
      <c r="AA33" s="250">
        <v>0</v>
      </c>
      <c r="AB33" s="250">
        <v>0</v>
      </c>
      <c r="AC33" s="250">
        <v>0</v>
      </c>
      <c r="AD33" s="250">
        <v>0</v>
      </c>
      <c r="AE33" s="250">
        <v>0</v>
      </c>
      <c r="AF33" s="250">
        <v>0</v>
      </c>
      <c r="AG33" s="250">
        <v>0</v>
      </c>
      <c r="AH33" s="250">
        <v>0</v>
      </c>
      <c r="AI33" s="250">
        <v>0</v>
      </c>
      <c r="AJ33" s="250">
        <v>0</v>
      </c>
      <c r="AK33" s="250">
        <v>0</v>
      </c>
      <c r="AL33" s="250">
        <v>0</v>
      </c>
      <c r="AM33" s="250">
        <v>0</v>
      </c>
      <c r="AN33" s="250">
        <v>0</v>
      </c>
      <c r="AO33" s="250">
        <v>0</v>
      </c>
      <c r="AP33" s="250">
        <v>0</v>
      </c>
      <c r="AQ33" s="253">
        <v>0</v>
      </c>
      <c r="AR33" s="253">
        <v>0</v>
      </c>
      <c r="AS33" s="253">
        <v>0</v>
      </c>
      <c r="AT33" s="253">
        <v>0</v>
      </c>
      <c r="AU33" s="253">
        <v>0</v>
      </c>
    </row>
    <row r="34" spans="1:47" ht="20.25" customHeight="1">
      <c r="B34" s="125"/>
      <c r="C34" s="125"/>
      <c r="D34" s="125"/>
      <c r="E34" s="125"/>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3"/>
      <c r="AR34" s="253"/>
      <c r="AS34" s="253"/>
      <c r="AT34" s="253"/>
      <c r="AU34" s="253"/>
    </row>
    <row r="35" spans="1:47">
      <c r="B35" s="125" t="s">
        <v>350</v>
      </c>
      <c r="C35" s="125" t="s">
        <v>340</v>
      </c>
      <c r="D35" s="125" t="s">
        <v>341</v>
      </c>
      <c r="E35" s="125" t="s">
        <v>336</v>
      </c>
      <c r="F35" s="125" t="s">
        <v>337</v>
      </c>
      <c r="G35" s="250">
        <v>0</v>
      </c>
      <c r="H35" s="250">
        <v>0</v>
      </c>
      <c r="I35" s="250">
        <v>0</v>
      </c>
      <c r="J35" s="250">
        <v>0</v>
      </c>
      <c r="K35" s="250">
        <v>0</v>
      </c>
      <c r="L35" s="250">
        <v>0</v>
      </c>
      <c r="M35" s="250">
        <v>0</v>
      </c>
      <c r="N35" s="250">
        <v>0</v>
      </c>
      <c r="O35" s="250">
        <v>0</v>
      </c>
      <c r="P35" s="250">
        <v>0</v>
      </c>
      <c r="Q35" s="250">
        <v>0</v>
      </c>
      <c r="R35" s="250">
        <v>0</v>
      </c>
      <c r="S35" s="250">
        <v>0</v>
      </c>
      <c r="T35" s="250">
        <v>0</v>
      </c>
      <c r="U35" s="250">
        <v>0</v>
      </c>
      <c r="V35" s="250">
        <v>0</v>
      </c>
      <c r="W35" s="250">
        <v>0</v>
      </c>
      <c r="X35" s="250">
        <v>0</v>
      </c>
      <c r="Y35" s="250">
        <v>0</v>
      </c>
      <c r="Z35" s="250">
        <v>0</v>
      </c>
      <c r="AA35" s="250">
        <v>0</v>
      </c>
      <c r="AB35" s="250">
        <v>0</v>
      </c>
      <c r="AC35" s="250">
        <v>0</v>
      </c>
      <c r="AD35" s="250">
        <v>0</v>
      </c>
      <c r="AE35" s="250">
        <v>0</v>
      </c>
      <c r="AF35" s="250">
        <v>0</v>
      </c>
      <c r="AG35" s="250">
        <v>0</v>
      </c>
      <c r="AH35" s="250">
        <v>0</v>
      </c>
      <c r="AI35" s="250">
        <v>0</v>
      </c>
      <c r="AJ35" s="250">
        <v>0</v>
      </c>
      <c r="AK35" s="250">
        <v>0</v>
      </c>
      <c r="AL35" s="250">
        <v>0</v>
      </c>
      <c r="AM35" s="250">
        <v>0</v>
      </c>
      <c r="AN35" s="250">
        <v>0</v>
      </c>
      <c r="AO35" s="250">
        <v>0</v>
      </c>
      <c r="AP35" s="250">
        <v>0</v>
      </c>
      <c r="AQ35" s="253">
        <v>0</v>
      </c>
      <c r="AR35" s="253">
        <v>0</v>
      </c>
      <c r="AS35" s="253">
        <v>0</v>
      </c>
      <c r="AT35" s="253">
        <v>0</v>
      </c>
      <c r="AU35" s="253">
        <v>0</v>
      </c>
    </row>
    <row r="36" spans="1:47">
      <c r="B36" s="125" t="s">
        <v>350</v>
      </c>
      <c r="C36" s="125" t="s">
        <v>340</v>
      </c>
      <c r="D36" s="125" t="s">
        <v>342</v>
      </c>
      <c r="E36" s="125" t="s">
        <v>336</v>
      </c>
      <c r="F36" s="125" t="s">
        <v>337</v>
      </c>
      <c r="G36" s="250">
        <v>0.8</v>
      </c>
      <c r="H36" s="250">
        <v>0.8</v>
      </c>
      <c r="I36" s="250">
        <v>0.8</v>
      </c>
      <c r="J36" s="250">
        <v>0.8</v>
      </c>
      <c r="K36" s="250">
        <v>0.8</v>
      </c>
      <c r="L36" s="250">
        <v>0.8</v>
      </c>
      <c r="M36" s="250">
        <v>0.8</v>
      </c>
      <c r="N36" s="250">
        <v>0.8</v>
      </c>
      <c r="O36" s="250">
        <v>0.8</v>
      </c>
      <c r="P36" s="250">
        <v>0.8</v>
      </c>
      <c r="Q36" s="250">
        <v>0.8</v>
      </c>
      <c r="R36" s="250">
        <v>0.8</v>
      </c>
      <c r="S36" s="250">
        <v>0.8</v>
      </c>
      <c r="T36" s="250">
        <v>0.8</v>
      </c>
      <c r="U36" s="250">
        <v>0.8</v>
      </c>
      <c r="V36" s="250">
        <v>0.8</v>
      </c>
      <c r="W36" s="250">
        <v>0.8</v>
      </c>
      <c r="X36" s="250">
        <v>0.8</v>
      </c>
      <c r="Y36" s="250">
        <v>0.8</v>
      </c>
      <c r="Z36" s="250">
        <v>0.8</v>
      </c>
      <c r="AA36" s="250">
        <v>0.8</v>
      </c>
      <c r="AB36" s="250">
        <v>0.8</v>
      </c>
      <c r="AC36" s="250">
        <v>0.8</v>
      </c>
      <c r="AD36" s="250">
        <v>0.8</v>
      </c>
      <c r="AE36" s="250">
        <v>0.8</v>
      </c>
      <c r="AF36" s="250">
        <v>0.8</v>
      </c>
      <c r="AG36" s="250">
        <v>0.8</v>
      </c>
      <c r="AH36" s="250">
        <v>0.8</v>
      </c>
      <c r="AI36" s="250">
        <v>0.8</v>
      </c>
      <c r="AJ36" s="250">
        <v>0.8</v>
      </c>
      <c r="AK36" s="250">
        <v>0.8</v>
      </c>
      <c r="AL36" s="250">
        <v>0.8</v>
      </c>
      <c r="AM36" s="250">
        <v>0.8</v>
      </c>
      <c r="AN36" s="250">
        <v>0.8</v>
      </c>
      <c r="AO36" s="250">
        <v>0.8</v>
      </c>
      <c r="AP36" s="250">
        <v>0.8</v>
      </c>
      <c r="AQ36" s="253">
        <v>0.8</v>
      </c>
      <c r="AR36" s="253">
        <v>0.8</v>
      </c>
      <c r="AS36" s="253">
        <v>0.8</v>
      </c>
      <c r="AT36" s="253">
        <v>0.8</v>
      </c>
      <c r="AU36" s="253">
        <v>0.8</v>
      </c>
    </row>
    <row r="37" spans="1:47">
      <c r="B37" s="125" t="s">
        <v>350</v>
      </c>
      <c r="C37" s="125" t="s">
        <v>340</v>
      </c>
      <c r="D37" s="125" t="s">
        <v>343</v>
      </c>
      <c r="E37" s="125" t="s">
        <v>336</v>
      </c>
      <c r="F37" s="125" t="s">
        <v>337</v>
      </c>
      <c r="G37" s="250">
        <v>0.6</v>
      </c>
      <c r="H37" s="250">
        <v>0.6</v>
      </c>
      <c r="I37" s="250">
        <v>0.6</v>
      </c>
      <c r="J37" s="250">
        <v>0.6</v>
      </c>
      <c r="K37" s="250">
        <v>0.6</v>
      </c>
      <c r="L37" s="250">
        <v>0.6</v>
      </c>
      <c r="M37" s="250">
        <v>0.6</v>
      </c>
      <c r="N37" s="250">
        <v>0.6</v>
      </c>
      <c r="O37" s="250">
        <v>0.6</v>
      </c>
      <c r="P37" s="250">
        <v>0.6</v>
      </c>
      <c r="Q37" s="250">
        <v>0.6</v>
      </c>
      <c r="R37" s="250">
        <v>0.6</v>
      </c>
      <c r="S37" s="250">
        <v>0.6</v>
      </c>
      <c r="T37" s="250">
        <v>0.6</v>
      </c>
      <c r="U37" s="250">
        <v>0.6</v>
      </c>
      <c r="V37" s="250">
        <v>0.6</v>
      </c>
      <c r="W37" s="250">
        <v>0.6</v>
      </c>
      <c r="X37" s="250">
        <v>0.6</v>
      </c>
      <c r="Y37" s="250">
        <v>0.6</v>
      </c>
      <c r="Z37" s="250">
        <v>0.6</v>
      </c>
      <c r="AA37" s="250">
        <v>0.6</v>
      </c>
      <c r="AB37" s="250">
        <v>0.6</v>
      </c>
      <c r="AC37" s="250">
        <v>0.6</v>
      </c>
      <c r="AD37" s="250">
        <v>0.6</v>
      </c>
      <c r="AE37" s="250">
        <v>0.6</v>
      </c>
      <c r="AF37" s="250">
        <v>0.6</v>
      </c>
      <c r="AG37" s="250">
        <v>0.6</v>
      </c>
      <c r="AH37" s="250">
        <v>0.6</v>
      </c>
      <c r="AI37" s="250">
        <v>0.6</v>
      </c>
      <c r="AJ37" s="250">
        <v>0.6</v>
      </c>
      <c r="AK37" s="250">
        <v>0.6</v>
      </c>
      <c r="AL37" s="250">
        <v>0.6</v>
      </c>
      <c r="AM37" s="250">
        <v>0.6</v>
      </c>
      <c r="AN37" s="250">
        <v>0.6</v>
      </c>
      <c r="AO37" s="250">
        <v>0.6</v>
      </c>
      <c r="AP37" s="250">
        <v>0.6</v>
      </c>
      <c r="AQ37" s="253">
        <v>0.6</v>
      </c>
      <c r="AR37" s="253">
        <v>0.6</v>
      </c>
      <c r="AS37" s="253">
        <v>0.6</v>
      </c>
      <c r="AT37" s="253">
        <v>0.6</v>
      </c>
      <c r="AU37" s="253">
        <v>0.6</v>
      </c>
    </row>
    <row r="38" spans="1:47">
      <c r="B38" s="125" t="s">
        <v>350</v>
      </c>
      <c r="C38" s="125" t="s">
        <v>340</v>
      </c>
      <c r="D38" s="125" t="s">
        <v>344</v>
      </c>
      <c r="E38" s="125" t="s">
        <v>336</v>
      </c>
      <c r="F38" s="125" t="s">
        <v>337</v>
      </c>
      <c r="G38" s="250">
        <v>0.4</v>
      </c>
      <c r="H38" s="250">
        <v>0.4</v>
      </c>
      <c r="I38" s="250">
        <v>0.4</v>
      </c>
      <c r="J38" s="250">
        <v>0.4</v>
      </c>
      <c r="K38" s="250">
        <v>0.4</v>
      </c>
      <c r="L38" s="250">
        <v>0.4</v>
      </c>
      <c r="M38" s="250">
        <v>0.4</v>
      </c>
      <c r="N38" s="250">
        <v>0.4</v>
      </c>
      <c r="O38" s="250">
        <v>0.4</v>
      </c>
      <c r="P38" s="250">
        <v>0.4</v>
      </c>
      <c r="Q38" s="250">
        <v>0.4</v>
      </c>
      <c r="R38" s="250">
        <v>0.4</v>
      </c>
      <c r="S38" s="250">
        <v>0.4</v>
      </c>
      <c r="T38" s="250">
        <v>0.4</v>
      </c>
      <c r="U38" s="250">
        <v>0.4</v>
      </c>
      <c r="V38" s="250">
        <v>0.4</v>
      </c>
      <c r="W38" s="250">
        <v>0.4</v>
      </c>
      <c r="X38" s="250">
        <v>0.4</v>
      </c>
      <c r="Y38" s="250">
        <v>0.4</v>
      </c>
      <c r="Z38" s="250">
        <v>0.4</v>
      </c>
      <c r="AA38" s="250">
        <v>0.4</v>
      </c>
      <c r="AB38" s="250">
        <v>0.4</v>
      </c>
      <c r="AC38" s="250">
        <v>0.4</v>
      </c>
      <c r="AD38" s="250">
        <v>0.4</v>
      </c>
      <c r="AE38" s="250">
        <v>0.4</v>
      </c>
      <c r="AF38" s="250">
        <v>0.4</v>
      </c>
      <c r="AG38" s="250">
        <v>0.4</v>
      </c>
      <c r="AH38" s="250">
        <v>0.4</v>
      </c>
      <c r="AI38" s="250">
        <v>0.4</v>
      </c>
      <c r="AJ38" s="250">
        <v>0.4</v>
      </c>
      <c r="AK38" s="250">
        <v>0.4</v>
      </c>
      <c r="AL38" s="250">
        <v>0.4</v>
      </c>
      <c r="AM38" s="250">
        <v>0.4</v>
      </c>
      <c r="AN38" s="250">
        <v>0.4</v>
      </c>
      <c r="AO38" s="250">
        <v>0.4</v>
      </c>
      <c r="AP38" s="250">
        <v>0.4</v>
      </c>
      <c r="AQ38" s="253">
        <v>0.4</v>
      </c>
      <c r="AR38" s="253">
        <v>0.4</v>
      </c>
      <c r="AS38" s="253">
        <v>0.4</v>
      </c>
      <c r="AT38" s="253">
        <v>0.4</v>
      </c>
      <c r="AU38" s="253">
        <v>0.4</v>
      </c>
    </row>
    <row r="39" spans="1:47">
      <c r="B39" s="125" t="s">
        <v>350</v>
      </c>
      <c r="C39" s="125" t="s">
        <v>340</v>
      </c>
      <c r="D39" s="125" t="s">
        <v>345</v>
      </c>
      <c r="E39" s="125" t="s">
        <v>336</v>
      </c>
      <c r="F39" s="125" t="s">
        <v>337</v>
      </c>
      <c r="G39" s="250">
        <v>0.3</v>
      </c>
      <c r="H39" s="250">
        <v>0.3</v>
      </c>
      <c r="I39" s="250">
        <v>0.3</v>
      </c>
      <c r="J39" s="250">
        <v>0.3</v>
      </c>
      <c r="K39" s="250">
        <v>0.3</v>
      </c>
      <c r="L39" s="250">
        <v>0.3</v>
      </c>
      <c r="M39" s="250">
        <v>0.3</v>
      </c>
      <c r="N39" s="250">
        <v>0.3</v>
      </c>
      <c r="O39" s="250">
        <v>0.3</v>
      </c>
      <c r="P39" s="250">
        <v>0.3</v>
      </c>
      <c r="Q39" s="250">
        <v>0.3</v>
      </c>
      <c r="R39" s="250">
        <v>0.3</v>
      </c>
      <c r="S39" s="250">
        <v>0.3</v>
      </c>
      <c r="T39" s="250">
        <v>0.3</v>
      </c>
      <c r="U39" s="250">
        <v>0.3</v>
      </c>
      <c r="V39" s="250">
        <v>0.3</v>
      </c>
      <c r="W39" s="250">
        <v>0.3</v>
      </c>
      <c r="X39" s="250">
        <v>0.3</v>
      </c>
      <c r="Y39" s="250">
        <v>0.3</v>
      </c>
      <c r="Z39" s="250">
        <v>0.3</v>
      </c>
      <c r="AA39" s="250">
        <v>0.3</v>
      </c>
      <c r="AB39" s="250">
        <v>0.3</v>
      </c>
      <c r="AC39" s="250">
        <v>0.3</v>
      </c>
      <c r="AD39" s="250">
        <v>0.3</v>
      </c>
      <c r="AE39" s="250">
        <v>0.3</v>
      </c>
      <c r="AF39" s="250">
        <v>0.3</v>
      </c>
      <c r="AG39" s="250">
        <v>0.3</v>
      </c>
      <c r="AH39" s="250">
        <v>0.3</v>
      </c>
      <c r="AI39" s="250">
        <v>0.3</v>
      </c>
      <c r="AJ39" s="250">
        <v>0.3</v>
      </c>
      <c r="AK39" s="250">
        <v>0.3</v>
      </c>
      <c r="AL39" s="250">
        <v>0.3</v>
      </c>
      <c r="AM39" s="250">
        <v>0.3</v>
      </c>
      <c r="AN39" s="250">
        <v>0.3</v>
      </c>
      <c r="AO39" s="250">
        <v>0.3</v>
      </c>
      <c r="AP39" s="250">
        <v>0.3</v>
      </c>
      <c r="AQ39" s="253">
        <v>0.3</v>
      </c>
      <c r="AR39" s="253">
        <v>0.3</v>
      </c>
      <c r="AS39" s="253">
        <v>0.3</v>
      </c>
      <c r="AT39" s="253">
        <v>0.3</v>
      </c>
      <c r="AU39" s="253">
        <v>0.3</v>
      </c>
    </row>
    <row r="40" spans="1:47">
      <c r="B40" s="125" t="s">
        <v>350</v>
      </c>
      <c r="C40" s="125" t="s">
        <v>340</v>
      </c>
      <c r="D40" s="125" t="s">
        <v>346</v>
      </c>
      <c r="E40" s="125" t="s">
        <v>336</v>
      </c>
      <c r="F40" s="125" t="s">
        <v>337</v>
      </c>
      <c r="G40" s="250">
        <v>1</v>
      </c>
      <c r="H40" s="250">
        <v>1</v>
      </c>
      <c r="I40" s="250">
        <v>1</v>
      </c>
      <c r="J40" s="250">
        <v>1</v>
      </c>
      <c r="K40" s="250">
        <v>1</v>
      </c>
      <c r="L40" s="250">
        <v>1</v>
      </c>
      <c r="M40" s="250">
        <v>1</v>
      </c>
      <c r="N40" s="250">
        <v>1</v>
      </c>
      <c r="O40" s="250">
        <v>1</v>
      </c>
      <c r="P40" s="250">
        <v>1</v>
      </c>
      <c r="Q40" s="250">
        <v>1</v>
      </c>
      <c r="R40" s="250">
        <v>1</v>
      </c>
      <c r="S40" s="250">
        <v>1</v>
      </c>
      <c r="T40" s="250">
        <v>1</v>
      </c>
      <c r="U40" s="250">
        <v>1</v>
      </c>
      <c r="V40" s="250">
        <v>1</v>
      </c>
      <c r="W40" s="250">
        <v>1</v>
      </c>
      <c r="X40" s="250">
        <v>1</v>
      </c>
      <c r="Y40" s="250">
        <v>1</v>
      </c>
      <c r="Z40" s="250">
        <v>1</v>
      </c>
      <c r="AA40" s="250">
        <v>1</v>
      </c>
      <c r="AB40" s="250">
        <v>1</v>
      </c>
      <c r="AC40" s="250">
        <v>1</v>
      </c>
      <c r="AD40" s="250">
        <v>1</v>
      </c>
      <c r="AE40" s="250">
        <v>1</v>
      </c>
      <c r="AF40" s="250">
        <v>1</v>
      </c>
      <c r="AG40" s="250">
        <v>1</v>
      </c>
      <c r="AH40" s="250">
        <v>1</v>
      </c>
      <c r="AI40" s="250">
        <v>1</v>
      </c>
      <c r="AJ40" s="250">
        <v>1</v>
      </c>
      <c r="AK40" s="250">
        <v>1</v>
      </c>
      <c r="AL40" s="250">
        <v>1</v>
      </c>
      <c r="AM40" s="250">
        <v>1</v>
      </c>
      <c r="AN40" s="250">
        <v>1</v>
      </c>
      <c r="AO40" s="250">
        <v>1</v>
      </c>
      <c r="AP40" s="250">
        <v>1</v>
      </c>
      <c r="AQ40" s="253">
        <v>1</v>
      </c>
      <c r="AR40" s="253">
        <v>1</v>
      </c>
      <c r="AS40" s="253">
        <v>1</v>
      </c>
      <c r="AT40" s="253">
        <v>1</v>
      </c>
      <c r="AU40" s="253">
        <v>1</v>
      </c>
    </row>
    <row r="41" spans="1:47">
      <c r="B41" s="125" t="s">
        <v>350</v>
      </c>
      <c r="C41" s="125" t="s">
        <v>340</v>
      </c>
      <c r="D41" s="125" t="s">
        <v>347</v>
      </c>
      <c r="E41" s="125" t="s">
        <v>336</v>
      </c>
      <c r="F41" s="125" t="s">
        <v>337</v>
      </c>
      <c r="G41" s="250">
        <v>0.6</v>
      </c>
      <c r="H41" s="250">
        <v>0.6</v>
      </c>
      <c r="I41" s="250">
        <v>0.6</v>
      </c>
      <c r="J41" s="250">
        <v>0.6</v>
      </c>
      <c r="K41" s="250">
        <v>0.6</v>
      </c>
      <c r="L41" s="250">
        <v>0.6</v>
      </c>
      <c r="M41" s="250">
        <v>0.6</v>
      </c>
      <c r="N41" s="250">
        <v>0.6</v>
      </c>
      <c r="O41" s="250">
        <v>0.6</v>
      </c>
      <c r="P41" s="250">
        <v>0.6</v>
      </c>
      <c r="Q41" s="250">
        <v>0.6</v>
      </c>
      <c r="R41" s="250">
        <v>0.6</v>
      </c>
      <c r="S41" s="250">
        <v>0.6</v>
      </c>
      <c r="T41" s="250">
        <v>0.6</v>
      </c>
      <c r="U41" s="250">
        <v>0.6</v>
      </c>
      <c r="V41" s="250">
        <v>0.6</v>
      </c>
      <c r="W41" s="250">
        <v>0.6</v>
      </c>
      <c r="X41" s="250">
        <v>0.6</v>
      </c>
      <c r="Y41" s="250">
        <v>0.6</v>
      </c>
      <c r="Z41" s="250">
        <v>0.6</v>
      </c>
      <c r="AA41" s="250">
        <v>0.6</v>
      </c>
      <c r="AB41" s="250">
        <v>0.6</v>
      </c>
      <c r="AC41" s="250">
        <v>0.6</v>
      </c>
      <c r="AD41" s="250">
        <v>0.6</v>
      </c>
      <c r="AE41" s="250">
        <v>0.6</v>
      </c>
      <c r="AF41" s="250">
        <v>0.6</v>
      </c>
      <c r="AG41" s="250">
        <v>0.6</v>
      </c>
      <c r="AH41" s="250">
        <v>0.6</v>
      </c>
      <c r="AI41" s="250">
        <v>0.6</v>
      </c>
      <c r="AJ41" s="250">
        <v>0.6</v>
      </c>
      <c r="AK41" s="250">
        <v>0.6</v>
      </c>
      <c r="AL41" s="250">
        <v>0.6</v>
      </c>
      <c r="AM41" s="250">
        <v>0.6</v>
      </c>
      <c r="AN41" s="250">
        <v>0.6</v>
      </c>
      <c r="AO41" s="250">
        <v>0.6</v>
      </c>
      <c r="AP41" s="250">
        <v>0.6</v>
      </c>
      <c r="AQ41" s="253">
        <v>0.6</v>
      </c>
      <c r="AR41" s="253">
        <v>0.6</v>
      </c>
      <c r="AS41" s="253">
        <v>0.6</v>
      </c>
      <c r="AT41" s="253">
        <v>0.6</v>
      </c>
      <c r="AU41" s="253">
        <v>0.6</v>
      </c>
    </row>
    <row r="42" spans="1:47">
      <c r="B42" s="125" t="s">
        <v>350</v>
      </c>
      <c r="C42" s="125" t="s">
        <v>340</v>
      </c>
      <c r="D42" s="125" t="s">
        <v>348</v>
      </c>
      <c r="E42" s="125" t="s">
        <v>336</v>
      </c>
      <c r="F42" s="125" t="s">
        <v>337</v>
      </c>
      <c r="G42" s="250">
        <v>0.4</v>
      </c>
      <c r="H42" s="250">
        <v>0.4</v>
      </c>
      <c r="I42" s="250">
        <v>0.4</v>
      </c>
      <c r="J42" s="250">
        <v>0.4</v>
      </c>
      <c r="K42" s="250">
        <v>0.4</v>
      </c>
      <c r="L42" s="250">
        <v>0.4</v>
      </c>
      <c r="M42" s="250">
        <v>0.4</v>
      </c>
      <c r="N42" s="250">
        <v>0.4</v>
      </c>
      <c r="O42" s="250">
        <v>0.4</v>
      </c>
      <c r="P42" s="250">
        <v>0.4</v>
      </c>
      <c r="Q42" s="250">
        <v>0.4</v>
      </c>
      <c r="R42" s="250">
        <v>0.4</v>
      </c>
      <c r="S42" s="250">
        <v>0.4</v>
      </c>
      <c r="T42" s="250">
        <v>0.4</v>
      </c>
      <c r="U42" s="250">
        <v>0.4</v>
      </c>
      <c r="V42" s="250">
        <v>0.4</v>
      </c>
      <c r="W42" s="250">
        <v>0.4</v>
      </c>
      <c r="X42" s="250">
        <v>0.4</v>
      </c>
      <c r="Y42" s="250">
        <v>0.4</v>
      </c>
      <c r="Z42" s="250">
        <v>0.4</v>
      </c>
      <c r="AA42" s="250">
        <v>0.4</v>
      </c>
      <c r="AB42" s="250">
        <v>0.4</v>
      </c>
      <c r="AC42" s="250">
        <v>0.4</v>
      </c>
      <c r="AD42" s="250">
        <v>0.4</v>
      </c>
      <c r="AE42" s="250">
        <v>0.4</v>
      </c>
      <c r="AF42" s="250">
        <v>0.4</v>
      </c>
      <c r="AG42" s="250">
        <v>0.4</v>
      </c>
      <c r="AH42" s="250">
        <v>0.4</v>
      </c>
      <c r="AI42" s="250">
        <v>0.4</v>
      </c>
      <c r="AJ42" s="250">
        <v>0.4</v>
      </c>
      <c r="AK42" s="250">
        <v>0.4</v>
      </c>
      <c r="AL42" s="250">
        <v>0.4</v>
      </c>
      <c r="AM42" s="250">
        <v>0.4</v>
      </c>
      <c r="AN42" s="250">
        <v>0.4</v>
      </c>
      <c r="AO42" s="250">
        <v>0.4</v>
      </c>
      <c r="AP42" s="250">
        <v>0.4</v>
      </c>
      <c r="AQ42" s="253">
        <v>0.4</v>
      </c>
      <c r="AR42" s="253">
        <v>0.4</v>
      </c>
      <c r="AS42" s="253">
        <v>0.4</v>
      </c>
      <c r="AT42" s="253">
        <v>0.4</v>
      </c>
      <c r="AU42" s="253">
        <v>0.4</v>
      </c>
    </row>
    <row r="43" spans="1:47">
      <c r="A43" s="126" t="str">
        <f>C43&amp;"_"&amp;B43</f>
        <v>EF_NH3_storage_slurry_Non dairy cattle</v>
      </c>
      <c r="B43" s="125" t="s">
        <v>350</v>
      </c>
      <c r="C43" s="127" t="s">
        <v>340</v>
      </c>
      <c r="D43" s="127" t="s">
        <v>338</v>
      </c>
      <c r="E43" s="127"/>
      <c r="F43" s="128" t="s">
        <v>351</v>
      </c>
      <c r="G43" s="245">
        <f t="array" ref="G43">G25*SUMPRODUCT(G26:G33,1-G35:G42)</f>
        <v>0.21</v>
      </c>
      <c r="H43" s="245">
        <f t="array" ref="H43">H25*SUMPRODUCT(H26:H33,1-H35:H42)</f>
        <v>0.21</v>
      </c>
      <c r="I43" s="245">
        <f t="array" ref="I43">I25*SUMPRODUCT(I26:I33,1-I35:I42)</f>
        <v>0.21</v>
      </c>
      <c r="J43" s="245">
        <f t="array" ref="J43">J25*SUMPRODUCT(J26:J33,1-J35:J42)</f>
        <v>0.21</v>
      </c>
      <c r="K43" s="245">
        <f t="array" ref="K43">K25*SUMPRODUCT(K26:K33,1-K35:K42)</f>
        <v>0.21</v>
      </c>
      <c r="L43" s="245">
        <f t="array" ref="L43">L25*SUMPRODUCT(L26:L33,1-L35:L42)</f>
        <v>0.21</v>
      </c>
      <c r="M43" s="245">
        <f t="array" ref="M43">M25*SUMPRODUCT(M26:M33,1-M35:M42)</f>
        <v>0.21</v>
      </c>
      <c r="N43" s="245">
        <f t="array" ref="N43">N25*SUMPRODUCT(N26:N33,1-N35:N42)</f>
        <v>0.21</v>
      </c>
      <c r="O43" s="245">
        <f t="array" ref="O43">O25*SUMPRODUCT(O26:O33,1-O35:O42)</f>
        <v>0.21</v>
      </c>
      <c r="P43" s="245">
        <f t="array" ref="P43">P25*SUMPRODUCT(P26:P33,1-P35:P42)</f>
        <v>0.21</v>
      </c>
      <c r="Q43" s="245">
        <f t="array" ref="Q43">Q25*SUMPRODUCT(Q26:Q33,1-Q35:Q42)</f>
        <v>0.21</v>
      </c>
      <c r="R43" s="245">
        <f t="array" ref="R43">R25*SUMPRODUCT(R26:R33,1-R35:R42)</f>
        <v>0.21</v>
      </c>
      <c r="S43" s="245">
        <f t="array" ref="S43">S25*SUMPRODUCT(S26:S33,1-S35:S42)</f>
        <v>0.21</v>
      </c>
      <c r="T43" s="245">
        <f t="array" ref="T43">T25*SUMPRODUCT(T26:T33,1-T35:T42)</f>
        <v>0.20914285714285713</v>
      </c>
      <c r="U43" s="245">
        <f t="array" ref="U43">U25*SUMPRODUCT(U26:U33,1-U35:U42)</f>
        <v>0.2082857142857143</v>
      </c>
      <c r="V43" s="245">
        <f t="array" ref="V43">V25*SUMPRODUCT(V26:V33,1-V35:V42)</f>
        <v>0.20742857142857141</v>
      </c>
      <c r="W43" s="245">
        <f t="array" ref="W43">W25*SUMPRODUCT(W26:W33,1-W35:W42)</f>
        <v>0.20657142857142857</v>
      </c>
      <c r="X43" s="245">
        <f t="array" ref="X43">X25*SUMPRODUCT(X26:X33,1-X35:X42)</f>
        <v>0.20571428571428571</v>
      </c>
      <c r="Y43" s="245">
        <f t="array" ref="Y43">Y25*SUMPRODUCT(Y26:Y33,1-Y35:Y42)</f>
        <v>0.20485714285714285</v>
      </c>
      <c r="Z43" s="245">
        <f t="array" ref="Z43">Z25*SUMPRODUCT(Z26:Z33,1-Z35:Z42)</f>
        <v>0.20400000000000001</v>
      </c>
      <c r="AA43" s="245">
        <f t="array" ref="AA43">AA25*SUMPRODUCT(AA26:AA33,1-AA35:AA42)</f>
        <v>0.20314285714285713</v>
      </c>
      <c r="AB43" s="245">
        <f t="array" ref="AB43">AB25*SUMPRODUCT(AB26:AB33,1-AB35:AB42)</f>
        <v>0.20228571428571429</v>
      </c>
      <c r="AC43" s="245">
        <f t="array" ref="AC43">AC25*SUMPRODUCT(AC26:AC33,1-AC35:AC42)</f>
        <v>0.20142857142857143</v>
      </c>
      <c r="AD43" s="245">
        <f t="array" ref="AD43">AD25*SUMPRODUCT(AD26:AD33,1-AD35:AD42)</f>
        <v>0.20057142857142857</v>
      </c>
      <c r="AE43" s="245">
        <f t="array" ref="AE43">AE25*SUMPRODUCT(AE26:AE33,1-AE35:AE42)</f>
        <v>0.19971428571428573</v>
      </c>
      <c r="AF43" s="245">
        <f t="array" ref="AF43">AF25*SUMPRODUCT(AF26:AF33,1-AF35:AF42)</f>
        <v>0.19885714285714284</v>
      </c>
      <c r="AG43" s="245">
        <f t="array" ref="AG43">AG25*SUMPRODUCT(AG26:AG33,1-AG35:AG42)</f>
        <v>0.19800000000000001</v>
      </c>
      <c r="AH43" s="245">
        <f t="array" ref="AH43">AH25*SUMPRODUCT(AH26:AH33,1-AH35:AH42)</f>
        <v>0.19800000000000001</v>
      </c>
      <c r="AI43" s="245">
        <f t="array" ref="AI43">AI25*SUMPRODUCT(AI26:AI33,1-AI35:AI42)</f>
        <v>0.19800000000000001</v>
      </c>
      <c r="AJ43" s="245">
        <f t="array" ref="AJ43">AJ25*SUMPRODUCT(AJ26:AJ33,1-AJ35:AJ42)</f>
        <v>0.19800000000000001</v>
      </c>
      <c r="AK43" s="245">
        <f t="array" ref="AK43">AK25*SUMPRODUCT(AK26:AK33,1-AK35:AK42)</f>
        <v>0.19800000000000001</v>
      </c>
      <c r="AL43" s="245">
        <f t="array" ref="AL43">AL25*SUMPRODUCT(AL26:AL33,1-AL35:AL42)</f>
        <v>0.19800000000000001</v>
      </c>
      <c r="AM43" s="245">
        <f t="array" ref="AM43">AM25*SUMPRODUCT(AM26:AM33,1-AM35:AM42)</f>
        <v>0.19800000000000001</v>
      </c>
      <c r="AN43" s="245">
        <f t="array" ref="AN43">AN25*SUMPRODUCT(AN26:AN33,1-AN35:AN42)</f>
        <v>0.19800000000000001</v>
      </c>
      <c r="AO43" s="245">
        <f t="array" ref="AO43">AO25*SUMPRODUCT(AO26:AO33,1-AO35:AO42)</f>
        <v>0.19800000000000001</v>
      </c>
      <c r="AP43" s="245">
        <f t="array" ref="AP43">AP25*SUMPRODUCT(AP26:AP33,1-AP35:AP42)</f>
        <v>0.19800000000000001</v>
      </c>
      <c r="AQ43" s="174">
        <f t="array" ref="AQ43">AQ25*SUMPRODUCT(AQ26:AQ33,1-AQ35:AQ42)</f>
        <v>0.19800000000000001</v>
      </c>
      <c r="AR43" s="174">
        <f t="array" ref="AR43">AR25*SUMPRODUCT(AR26:AR33,1-AR35:AR42)</f>
        <v>0.19800000000000001</v>
      </c>
      <c r="AS43" s="174">
        <f t="array" ref="AS43">AS25*SUMPRODUCT(AS26:AS33,1-AS35:AS42)</f>
        <v>0.19800000000000001</v>
      </c>
      <c r="AT43" s="174">
        <f t="array" ref="AT43">AT25*SUMPRODUCT(AT26:AT33,1-AT35:AT42)</f>
        <v>0.19800000000000001</v>
      </c>
      <c r="AU43" s="174">
        <f t="array" ref="AU43">AU25*SUMPRODUCT(AU26:AU33,1-AU35:AU42)</f>
        <v>0.19800000000000001</v>
      </c>
    </row>
    <row r="44" spans="1:47" ht="41.25" customHeight="1">
      <c r="C44" s="134"/>
    </row>
    <row r="45" spans="1:47">
      <c r="A45" s="124" t="s">
        <v>300</v>
      </c>
      <c r="B45" s="124" t="s">
        <v>327</v>
      </c>
      <c r="C45" s="124" t="s">
        <v>328</v>
      </c>
      <c r="D45" s="124" t="s">
        <v>329</v>
      </c>
      <c r="E45" s="124" t="s">
        <v>330</v>
      </c>
      <c r="F45" s="124" t="s">
        <v>331</v>
      </c>
      <c r="G45" s="124">
        <v>1990</v>
      </c>
      <c r="H45" s="124">
        <f t="shared" ref="H45:AO45" si="12">G45+1</f>
        <v>1991</v>
      </c>
      <c r="I45" s="124">
        <f t="shared" si="12"/>
        <v>1992</v>
      </c>
      <c r="J45" s="124">
        <f t="shared" si="12"/>
        <v>1993</v>
      </c>
      <c r="K45" s="124">
        <f t="shared" si="12"/>
        <v>1994</v>
      </c>
      <c r="L45" s="124">
        <f t="shared" si="12"/>
        <v>1995</v>
      </c>
      <c r="M45" s="124">
        <f t="shared" si="12"/>
        <v>1996</v>
      </c>
      <c r="N45" s="124">
        <f t="shared" si="12"/>
        <v>1997</v>
      </c>
      <c r="O45" s="124">
        <f t="shared" si="12"/>
        <v>1998</v>
      </c>
      <c r="P45" s="124">
        <f t="shared" si="12"/>
        <v>1999</v>
      </c>
      <c r="Q45" s="124">
        <f t="shared" si="12"/>
        <v>2000</v>
      </c>
      <c r="R45" s="124">
        <f t="shared" si="12"/>
        <v>2001</v>
      </c>
      <c r="S45" s="124">
        <f t="shared" si="12"/>
        <v>2002</v>
      </c>
      <c r="T45" s="124">
        <f t="shared" si="12"/>
        <v>2003</v>
      </c>
      <c r="U45" s="124">
        <f t="shared" si="12"/>
        <v>2004</v>
      </c>
      <c r="V45" s="124">
        <f t="shared" si="12"/>
        <v>2005</v>
      </c>
      <c r="W45" s="124">
        <f t="shared" si="12"/>
        <v>2006</v>
      </c>
      <c r="X45" s="124">
        <f t="shared" si="12"/>
        <v>2007</v>
      </c>
      <c r="Y45" s="124">
        <f t="shared" si="12"/>
        <v>2008</v>
      </c>
      <c r="Z45" s="124">
        <f t="shared" si="12"/>
        <v>2009</v>
      </c>
      <c r="AA45" s="124">
        <f t="shared" si="12"/>
        <v>2010</v>
      </c>
      <c r="AB45" s="124">
        <f t="shared" si="12"/>
        <v>2011</v>
      </c>
      <c r="AC45" s="124">
        <f t="shared" si="12"/>
        <v>2012</v>
      </c>
      <c r="AD45" s="124">
        <f t="shared" si="12"/>
        <v>2013</v>
      </c>
      <c r="AE45" s="124">
        <f t="shared" si="12"/>
        <v>2014</v>
      </c>
      <c r="AF45" s="124">
        <f t="shared" si="12"/>
        <v>2015</v>
      </c>
      <c r="AG45" s="124">
        <f t="shared" si="12"/>
        <v>2016</v>
      </c>
      <c r="AH45" s="124">
        <f t="shared" si="12"/>
        <v>2017</v>
      </c>
      <c r="AI45" s="124">
        <f t="shared" si="12"/>
        <v>2018</v>
      </c>
      <c r="AJ45" s="124">
        <f t="shared" si="12"/>
        <v>2019</v>
      </c>
      <c r="AK45" s="124">
        <f t="shared" si="12"/>
        <v>2020</v>
      </c>
      <c r="AL45" s="124">
        <f t="shared" si="12"/>
        <v>2021</v>
      </c>
      <c r="AM45" s="124">
        <f t="shared" si="12"/>
        <v>2022</v>
      </c>
      <c r="AN45" s="124">
        <f t="shared" si="12"/>
        <v>2023</v>
      </c>
      <c r="AO45" s="124">
        <f t="shared" si="12"/>
        <v>2024</v>
      </c>
      <c r="AP45" s="124">
        <v>2025</v>
      </c>
      <c r="AQ45" s="124">
        <v>2030</v>
      </c>
      <c r="AR45" s="124">
        <v>2035</v>
      </c>
      <c r="AS45" s="124">
        <v>2040</v>
      </c>
      <c r="AT45" s="124">
        <v>2045</v>
      </c>
      <c r="AU45" s="124">
        <v>2050</v>
      </c>
    </row>
    <row r="46" spans="1:47">
      <c r="B46" s="125" t="s">
        <v>352</v>
      </c>
      <c r="C46" s="125" t="s">
        <v>340</v>
      </c>
      <c r="D46" s="125" t="s">
        <v>332</v>
      </c>
      <c r="E46" s="125" t="s">
        <v>333</v>
      </c>
      <c r="G46" s="245">
        <v>0.11</v>
      </c>
      <c r="H46" s="245">
        <v>0.11</v>
      </c>
      <c r="I46" s="245">
        <v>0.11</v>
      </c>
      <c r="J46" s="245">
        <v>0.11</v>
      </c>
      <c r="K46" s="245">
        <v>0.11</v>
      </c>
      <c r="L46" s="245">
        <v>0.11</v>
      </c>
      <c r="M46" s="245">
        <v>0.11</v>
      </c>
      <c r="N46" s="245">
        <v>0.11</v>
      </c>
      <c r="O46" s="245">
        <v>0.11</v>
      </c>
      <c r="P46" s="245">
        <v>0.11</v>
      </c>
      <c r="Q46" s="245">
        <v>0.11</v>
      </c>
      <c r="R46" s="245">
        <v>0.11</v>
      </c>
      <c r="S46" s="245">
        <v>0.11</v>
      </c>
      <c r="T46" s="245">
        <v>0.11</v>
      </c>
      <c r="U46" s="245">
        <v>0.11</v>
      </c>
      <c r="V46" s="245">
        <v>0.11</v>
      </c>
      <c r="W46" s="245">
        <v>0.11</v>
      </c>
      <c r="X46" s="245">
        <v>0.11</v>
      </c>
      <c r="Y46" s="245">
        <v>0.11</v>
      </c>
      <c r="Z46" s="245">
        <v>0.11</v>
      </c>
      <c r="AA46" s="245">
        <v>0.11</v>
      </c>
      <c r="AB46" s="245">
        <v>0.11</v>
      </c>
      <c r="AC46" s="245">
        <v>0.11</v>
      </c>
      <c r="AD46" s="245">
        <v>0.11</v>
      </c>
      <c r="AE46" s="245">
        <v>0.11</v>
      </c>
      <c r="AF46" s="245">
        <v>0.11</v>
      </c>
      <c r="AG46" s="245">
        <v>0.11</v>
      </c>
      <c r="AH46" s="245">
        <v>0.11</v>
      </c>
      <c r="AI46" s="245">
        <v>0.11</v>
      </c>
      <c r="AJ46" s="245">
        <v>0.11</v>
      </c>
      <c r="AK46" s="245">
        <v>0.11</v>
      </c>
      <c r="AL46" s="245">
        <v>0.11</v>
      </c>
      <c r="AM46" s="245">
        <v>0.11</v>
      </c>
      <c r="AN46" s="245">
        <v>0.11</v>
      </c>
      <c r="AO46" s="245">
        <v>0.11</v>
      </c>
      <c r="AP46" s="245">
        <v>0.11</v>
      </c>
      <c r="AQ46" s="245">
        <v>0.11</v>
      </c>
      <c r="AR46" s="245">
        <v>0.11</v>
      </c>
      <c r="AS46" s="245">
        <v>0.11</v>
      </c>
      <c r="AT46" s="245">
        <v>0.11</v>
      </c>
      <c r="AU46" s="245">
        <v>0.11</v>
      </c>
    </row>
    <row r="47" spans="1:47">
      <c r="B47" s="125" t="s">
        <v>352</v>
      </c>
      <c r="C47" s="125" t="s">
        <v>340</v>
      </c>
      <c r="D47" s="125" t="s">
        <v>341</v>
      </c>
      <c r="E47" s="125" t="s">
        <v>334</v>
      </c>
      <c r="F47" s="125" t="s">
        <v>335</v>
      </c>
      <c r="G47" s="250">
        <f>1-SUM(G48:G54)</f>
        <v>0.7</v>
      </c>
      <c r="H47" s="250">
        <f t="shared" ref="H47:AH47" si="13">1-SUM(H48:H54)</f>
        <v>0.7</v>
      </c>
      <c r="I47" s="250">
        <f t="shared" si="13"/>
        <v>0.7</v>
      </c>
      <c r="J47" s="250">
        <f t="shared" si="13"/>
        <v>0.7</v>
      </c>
      <c r="K47" s="250">
        <f t="shared" si="13"/>
        <v>0.7</v>
      </c>
      <c r="L47" s="250">
        <f t="shared" si="13"/>
        <v>0.7</v>
      </c>
      <c r="M47" s="250">
        <f t="shared" si="13"/>
        <v>0.7</v>
      </c>
      <c r="N47" s="250">
        <f t="shared" si="13"/>
        <v>0.7</v>
      </c>
      <c r="O47" s="250">
        <f t="shared" si="13"/>
        <v>0.7</v>
      </c>
      <c r="P47" s="250">
        <f t="shared" si="13"/>
        <v>0.7</v>
      </c>
      <c r="Q47" s="250">
        <f t="shared" si="13"/>
        <v>0.7</v>
      </c>
      <c r="R47" s="250">
        <f t="shared" si="13"/>
        <v>0.7</v>
      </c>
      <c r="S47" s="130">
        <f t="shared" si="13"/>
        <v>0.7</v>
      </c>
      <c r="T47" s="130">
        <f t="shared" si="13"/>
        <v>0.68571428571428572</v>
      </c>
      <c r="U47" s="130">
        <f t="shared" si="13"/>
        <v>0.67142857142857149</v>
      </c>
      <c r="V47" s="130">
        <f t="shared" si="13"/>
        <v>0.65714285714285714</v>
      </c>
      <c r="W47" s="130">
        <f t="shared" si="13"/>
        <v>0.64285714285714279</v>
      </c>
      <c r="X47" s="130">
        <f t="shared" si="13"/>
        <v>0.62857142857142856</v>
      </c>
      <c r="Y47" s="130">
        <f t="shared" si="13"/>
        <v>0.61428571428571432</v>
      </c>
      <c r="Z47" s="130">
        <f t="shared" si="13"/>
        <v>0.6</v>
      </c>
      <c r="AA47" s="130">
        <f t="shared" si="13"/>
        <v>0.55571428571428572</v>
      </c>
      <c r="AB47" s="130">
        <f t="shared" si="13"/>
        <v>0.54142857142857137</v>
      </c>
      <c r="AC47" s="250">
        <f t="shared" si="13"/>
        <v>0.52714285714285714</v>
      </c>
      <c r="AD47" s="250">
        <f t="shared" si="13"/>
        <v>0.51285714285714279</v>
      </c>
      <c r="AE47" s="250">
        <f t="shared" si="13"/>
        <v>0.49857142857142855</v>
      </c>
      <c r="AF47" s="250">
        <f t="shared" si="13"/>
        <v>0.48428571428571421</v>
      </c>
      <c r="AG47" s="250">
        <f t="shared" si="13"/>
        <v>0.47</v>
      </c>
      <c r="AH47" s="250">
        <f t="shared" si="13"/>
        <v>0.47</v>
      </c>
      <c r="AI47" s="250">
        <f t="shared" ref="AI47:AU47" si="14">1-SUM(AI48:AI54)</f>
        <v>0.47</v>
      </c>
      <c r="AJ47" s="250">
        <f t="shared" si="14"/>
        <v>0.47</v>
      </c>
      <c r="AK47" s="250">
        <f t="shared" si="14"/>
        <v>0.47</v>
      </c>
      <c r="AL47" s="250">
        <f t="shared" si="14"/>
        <v>0.47</v>
      </c>
      <c r="AM47" s="250">
        <f t="shared" si="14"/>
        <v>0.47</v>
      </c>
      <c r="AN47" s="250">
        <f t="shared" si="14"/>
        <v>0.47</v>
      </c>
      <c r="AO47" s="250">
        <f t="shared" si="14"/>
        <v>0.47</v>
      </c>
      <c r="AP47" s="250">
        <f t="shared" si="14"/>
        <v>0.47</v>
      </c>
      <c r="AQ47" s="250">
        <f t="shared" si="14"/>
        <v>0.47</v>
      </c>
      <c r="AR47" s="250">
        <f t="shared" si="14"/>
        <v>0.47</v>
      </c>
      <c r="AS47" s="250">
        <f t="shared" si="14"/>
        <v>0.47</v>
      </c>
      <c r="AT47" s="250">
        <f t="shared" si="14"/>
        <v>0.47</v>
      </c>
      <c r="AU47" s="250">
        <f t="shared" si="14"/>
        <v>0.47</v>
      </c>
    </row>
    <row r="48" spans="1:47">
      <c r="B48" s="125" t="s">
        <v>352</v>
      </c>
      <c r="C48" s="125" t="s">
        <v>340</v>
      </c>
      <c r="D48" s="125" t="s">
        <v>342</v>
      </c>
      <c r="E48" s="125" t="s">
        <v>334</v>
      </c>
      <c r="F48" s="137" t="s">
        <v>404</v>
      </c>
      <c r="G48" s="250">
        <v>0</v>
      </c>
      <c r="H48" s="250">
        <v>0</v>
      </c>
      <c r="I48" s="250">
        <v>0</v>
      </c>
      <c r="J48" s="250">
        <v>0</v>
      </c>
      <c r="K48" s="250">
        <v>0</v>
      </c>
      <c r="L48" s="250">
        <v>0</v>
      </c>
      <c r="M48" s="250">
        <v>0</v>
      </c>
      <c r="N48" s="250">
        <v>0</v>
      </c>
      <c r="O48" s="250">
        <v>0</v>
      </c>
      <c r="P48" s="250">
        <v>0</v>
      </c>
      <c r="Q48" s="250">
        <v>0</v>
      </c>
      <c r="R48" s="250">
        <v>0</v>
      </c>
      <c r="S48" s="353">
        <v>0</v>
      </c>
      <c r="T48" s="353">
        <v>0</v>
      </c>
      <c r="U48" s="353">
        <v>0</v>
      </c>
      <c r="V48" s="353">
        <v>0</v>
      </c>
      <c r="W48" s="353">
        <v>0</v>
      </c>
      <c r="X48" s="353">
        <v>0</v>
      </c>
      <c r="Y48" s="353">
        <v>0</v>
      </c>
      <c r="Z48" s="353">
        <v>0</v>
      </c>
      <c r="AA48" s="253">
        <v>0.01</v>
      </c>
      <c r="AB48" s="254">
        <f>AA48</f>
        <v>0.01</v>
      </c>
      <c r="AC48" s="254">
        <f t="shared" ref="AC48:AO48" si="15">AB48</f>
        <v>0.01</v>
      </c>
      <c r="AD48" s="254">
        <f t="shared" si="15"/>
        <v>0.01</v>
      </c>
      <c r="AE48" s="254">
        <f t="shared" si="15"/>
        <v>0.01</v>
      </c>
      <c r="AF48" s="254">
        <f t="shared" si="15"/>
        <v>0.01</v>
      </c>
      <c r="AG48" s="254">
        <f t="shared" si="15"/>
        <v>0.01</v>
      </c>
      <c r="AH48" s="254">
        <f t="shared" si="15"/>
        <v>0.01</v>
      </c>
      <c r="AI48" s="254">
        <f t="shared" si="15"/>
        <v>0.01</v>
      </c>
      <c r="AJ48" s="254">
        <f t="shared" si="15"/>
        <v>0.01</v>
      </c>
      <c r="AK48" s="254">
        <f t="shared" si="15"/>
        <v>0.01</v>
      </c>
      <c r="AL48" s="254">
        <f t="shared" si="15"/>
        <v>0.01</v>
      </c>
      <c r="AM48" s="254">
        <f t="shared" si="15"/>
        <v>0.01</v>
      </c>
      <c r="AN48" s="254">
        <f t="shared" si="15"/>
        <v>0.01</v>
      </c>
      <c r="AO48" s="254">
        <f t="shared" si="15"/>
        <v>0.01</v>
      </c>
      <c r="AP48" s="254">
        <f>AL48</f>
        <v>0.01</v>
      </c>
      <c r="AQ48" s="254">
        <f>AP48</f>
        <v>0.01</v>
      </c>
      <c r="AR48" s="254">
        <f t="shared" ref="AR48:AT50" si="16">AQ48</f>
        <v>0.01</v>
      </c>
      <c r="AS48" s="254">
        <f t="shared" si="16"/>
        <v>0.01</v>
      </c>
      <c r="AT48" s="254">
        <f t="shared" si="16"/>
        <v>0.01</v>
      </c>
      <c r="AU48" s="254">
        <f>AT48</f>
        <v>0.01</v>
      </c>
    </row>
    <row r="49" spans="1:47">
      <c r="B49" s="125" t="s">
        <v>352</v>
      </c>
      <c r="C49" s="125" t="s">
        <v>340</v>
      </c>
      <c r="D49" s="125" t="s">
        <v>343</v>
      </c>
      <c r="E49" s="125" t="s">
        <v>334</v>
      </c>
      <c r="F49" s="137" t="s">
        <v>405</v>
      </c>
      <c r="G49" s="250">
        <v>0</v>
      </c>
      <c r="H49" s="250">
        <v>0</v>
      </c>
      <c r="I49" s="250">
        <v>0</v>
      </c>
      <c r="J49" s="250">
        <v>0</v>
      </c>
      <c r="K49" s="250">
        <v>0</v>
      </c>
      <c r="L49" s="250">
        <v>0</v>
      </c>
      <c r="M49" s="250">
        <v>0</v>
      </c>
      <c r="N49" s="250">
        <v>0</v>
      </c>
      <c r="O49" s="250">
        <v>0</v>
      </c>
      <c r="P49" s="250">
        <v>0</v>
      </c>
      <c r="Q49" s="250">
        <v>0</v>
      </c>
      <c r="R49" s="250">
        <v>0</v>
      </c>
      <c r="S49" s="353">
        <v>0</v>
      </c>
      <c r="T49" s="353">
        <v>0</v>
      </c>
      <c r="U49" s="353">
        <v>0</v>
      </c>
      <c r="V49" s="353">
        <v>0</v>
      </c>
      <c r="W49" s="353">
        <v>0</v>
      </c>
      <c r="X49" s="353">
        <v>0</v>
      </c>
      <c r="Y49" s="353">
        <v>0</v>
      </c>
      <c r="Z49" s="353">
        <v>0</v>
      </c>
      <c r="AA49" s="253">
        <v>0.02</v>
      </c>
      <c r="AB49" s="254">
        <v>0.02</v>
      </c>
      <c r="AC49" s="254">
        <v>0.02</v>
      </c>
      <c r="AD49" s="254">
        <v>0.02</v>
      </c>
      <c r="AE49" s="254">
        <v>0.02</v>
      </c>
      <c r="AF49" s="254">
        <v>0.02</v>
      </c>
      <c r="AG49" s="254">
        <v>0.02</v>
      </c>
      <c r="AH49" s="254">
        <v>0.02</v>
      </c>
      <c r="AI49" s="254">
        <v>0.02</v>
      </c>
      <c r="AJ49" s="254">
        <v>0.02</v>
      </c>
      <c r="AK49" s="254">
        <v>0.02</v>
      </c>
      <c r="AL49" s="254">
        <v>0.02</v>
      </c>
      <c r="AM49" s="254">
        <v>0.02</v>
      </c>
      <c r="AN49" s="254">
        <v>0.02</v>
      </c>
      <c r="AO49" s="254">
        <v>0.02</v>
      </c>
      <c r="AP49" s="254">
        <v>0.02</v>
      </c>
      <c r="AQ49" s="254">
        <f>AP49</f>
        <v>0.02</v>
      </c>
      <c r="AR49" s="254">
        <f t="shared" si="16"/>
        <v>0.02</v>
      </c>
      <c r="AS49" s="254">
        <f t="shared" si="16"/>
        <v>0.02</v>
      </c>
      <c r="AT49" s="254">
        <f t="shared" si="16"/>
        <v>0.02</v>
      </c>
      <c r="AU49" s="254">
        <f>AT49</f>
        <v>0.02</v>
      </c>
    </row>
    <row r="50" spans="1:47">
      <c r="B50" s="125" t="s">
        <v>352</v>
      </c>
      <c r="C50" s="125" t="s">
        <v>340</v>
      </c>
      <c r="D50" s="125" t="s">
        <v>344</v>
      </c>
      <c r="E50" s="125" t="s">
        <v>334</v>
      </c>
      <c r="F50" s="137" t="s">
        <v>442</v>
      </c>
      <c r="G50" s="250">
        <f>0.3</f>
        <v>0.3</v>
      </c>
      <c r="H50" s="251">
        <f t="shared" ref="H50:S50" si="17">G50</f>
        <v>0.3</v>
      </c>
      <c r="I50" s="251">
        <f t="shared" si="17"/>
        <v>0.3</v>
      </c>
      <c r="J50" s="251">
        <f t="shared" si="17"/>
        <v>0.3</v>
      </c>
      <c r="K50" s="251">
        <f t="shared" si="17"/>
        <v>0.3</v>
      </c>
      <c r="L50" s="251">
        <f t="shared" si="17"/>
        <v>0.3</v>
      </c>
      <c r="M50" s="251">
        <f t="shared" si="17"/>
        <v>0.3</v>
      </c>
      <c r="N50" s="251">
        <f t="shared" si="17"/>
        <v>0.3</v>
      </c>
      <c r="O50" s="251">
        <f t="shared" si="17"/>
        <v>0.3</v>
      </c>
      <c r="P50" s="251">
        <f t="shared" si="17"/>
        <v>0.3</v>
      </c>
      <c r="Q50" s="251">
        <f t="shared" si="17"/>
        <v>0.3</v>
      </c>
      <c r="R50" s="251">
        <f t="shared" si="17"/>
        <v>0.3</v>
      </c>
      <c r="S50" s="253">
        <f t="shared" si="17"/>
        <v>0.3</v>
      </c>
      <c r="T50" s="132">
        <f>S50 + (($AG50 - $S50)/($AG$3-$S$3))</f>
        <v>0.31428571428571428</v>
      </c>
      <c r="U50" s="132">
        <f t="shared" ref="U50:AF50" si="18">T50 + (($AG50 - $S50)/($AG$3-$S$3))</f>
        <v>0.32857142857142857</v>
      </c>
      <c r="V50" s="132">
        <f t="shared" si="18"/>
        <v>0.34285714285714286</v>
      </c>
      <c r="W50" s="132">
        <f t="shared" si="18"/>
        <v>0.35714285714285715</v>
      </c>
      <c r="X50" s="132">
        <f t="shared" si="18"/>
        <v>0.37142857142857144</v>
      </c>
      <c r="Y50" s="132">
        <f t="shared" si="18"/>
        <v>0.38571428571428573</v>
      </c>
      <c r="Z50" s="132">
        <f t="shared" si="18"/>
        <v>0.4</v>
      </c>
      <c r="AA50" s="132">
        <f t="shared" si="18"/>
        <v>0.41428571428571431</v>
      </c>
      <c r="AB50" s="132">
        <f t="shared" si="18"/>
        <v>0.4285714285714286</v>
      </c>
      <c r="AC50" s="132">
        <f t="shared" si="18"/>
        <v>0.44285714285714289</v>
      </c>
      <c r="AD50" s="132">
        <f t="shared" si="18"/>
        <v>0.45714285714285718</v>
      </c>
      <c r="AE50" s="132">
        <f t="shared" si="18"/>
        <v>0.47142857142857147</v>
      </c>
      <c r="AF50" s="132">
        <f t="shared" si="18"/>
        <v>0.48571428571428577</v>
      </c>
      <c r="AG50" s="250">
        <v>0.5</v>
      </c>
      <c r="AH50" s="251">
        <f t="shared" ref="AH50:AO50" si="19">AG50</f>
        <v>0.5</v>
      </c>
      <c r="AI50" s="251">
        <f t="shared" si="19"/>
        <v>0.5</v>
      </c>
      <c r="AJ50" s="251">
        <f t="shared" si="19"/>
        <v>0.5</v>
      </c>
      <c r="AK50" s="251">
        <f t="shared" si="19"/>
        <v>0.5</v>
      </c>
      <c r="AL50" s="251">
        <f t="shared" si="19"/>
        <v>0.5</v>
      </c>
      <c r="AM50" s="251">
        <f t="shared" si="19"/>
        <v>0.5</v>
      </c>
      <c r="AN50" s="251">
        <f t="shared" si="19"/>
        <v>0.5</v>
      </c>
      <c r="AO50" s="251">
        <f t="shared" si="19"/>
        <v>0.5</v>
      </c>
      <c r="AP50" s="251">
        <f>AL50</f>
        <v>0.5</v>
      </c>
      <c r="AQ50" s="254">
        <f>AP50</f>
        <v>0.5</v>
      </c>
      <c r="AR50" s="254">
        <f t="shared" si="16"/>
        <v>0.5</v>
      </c>
      <c r="AS50" s="254">
        <f t="shared" si="16"/>
        <v>0.5</v>
      </c>
      <c r="AT50" s="254">
        <f t="shared" si="16"/>
        <v>0.5</v>
      </c>
      <c r="AU50" s="254">
        <f>AT50</f>
        <v>0.5</v>
      </c>
    </row>
    <row r="51" spans="1:47">
      <c r="B51" s="125" t="s">
        <v>352</v>
      </c>
      <c r="C51" s="125" t="s">
        <v>340</v>
      </c>
      <c r="D51" s="125" t="s">
        <v>345</v>
      </c>
      <c r="E51" s="125" t="s">
        <v>334</v>
      </c>
      <c r="F51" s="137" t="s">
        <v>406</v>
      </c>
      <c r="G51" s="250">
        <v>0</v>
      </c>
      <c r="H51" s="250">
        <f>G51 + (($AI51 - $G51)/28)</f>
        <v>0</v>
      </c>
      <c r="I51" s="250">
        <v>0</v>
      </c>
      <c r="J51" s="250">
        <v>0</v>
      </c>
      <c r="K51" s="250">
        <v>0</v>
      </c>
      <c r="L51" s="250">
        <v>0</v>
      </c>
      <c r="M51" s="250">
        <v>0</v>
      </c>
      <c r="N51" s="250">
        <v>0</v>
      </c>
      <c r="O51" s="250">
        <v>0</v>
      </c>
      <c r="P51" s="250">
        <v>0</v>
      </c>
      <c r="Q51" s="250">
        <v>0</v>
      </c>
      <c r="R51" s="250">
        <v>0</v>
      </c>
      <c r="S51" s="250">
        <v>0</v>
      </c>
      <c r="T51" s="250">
        <v>0</v>
      </c>
      <c r="U51" s="250">
        <v>0</v>
      </c>
      <c r="V51" s="250">
        <v>0</v>
      </c>
      <c r="W51" s="250">
        <v>0</v>
      </c>
      <c r="X51" s="250">
        <v>0</v>
      </c>
      <c r="Y51" s="250">
        <v>0</v>
      </c>
      <c r="Z51" s="250">
        <v>0</v>
      </c>
      <c r="AA51" s="250">
        <v>0</v>
      </c>
      <c r="AB51" s="250">
        <v>0</v>
      </c>
      <c r="AC51" s="250">
        <v>0</v>
      </c>
      <c r="AD51" s="250">
        <v>0</v>
      </c>
      <c r="AE51" s="250">
        <v>0</v>
      </c>
      <c r="AF51" s="250">
        <v>0</v>
      </c>
      <c r="AG51" s="250">
        <v>0</v>
      </c>
      <c r="AH51" s="250">
        <v>0</v>
      </c>
      <c r="AI51" s="250">
        <v>0</v>
      </c>
      <c r="AJ51" s="250">
        <v>0</v>
      </c>
      <c r="AK51" s="250">
        <v>0</v>
      </c>
      <c r="AL51" s="250">
        <v>0</v>
      </c>
      <c r="AM51" s="250">
        <v>0</v>
      </c>
      <c r="AN51" s="250">
        <v>0</v>
      </c>
      <c r="AO51" s="250">
        <v>0</v>
      </c>
      <c r="AP51" s="250">
        <v>0</v>
      </c>
      <c r="AQ51" s="250">
        <v>0</v>
      </c>
      <c r="AR51" s="250">
        <v>0</v>
      </c>
      <c r="AS51" s="250">
        <v>0</v>
      </c>
      <c r="AT51" s="250">
        <v>0</v>
      </c>
      <c r="AU51" s="250">
        <v>0</v>
      </c>
    </row>
    <row r="52" spans="1:47">
      <c r="B52" s="125" t="s">
        <v>352</v>
      </c>
      <c r="C52" s="125" t="s">
        <v>340</v>
      </c>
      <c r="D52" s="125" t="s">
        <v>346</v>
      </c>
      <c r="E52" s="125" t="s">
        <v>334</v>
      </c>
      <c r="F52" s="137" t="s">
        <v>403</v>
      </c>
      <c r="G52" s="250">
        <v>0</v>
      </c>
      <c r="H52" s="250">
        <v>0</v>
      </c>
      <c r="I52" s="250">
        <v>0</v>
      </c>
      <c r="J52" s="250">
        <v>0</v>
      </c>
      <c r="K52" s="250">
        <v>0</v>
      </c>
      <c r="L52" s="250">
        <v>0</v>
      </c>
      <c r="M52" s="250">
        <v>0</v>
      </c>
      <c r="N52" s="250">
        <v>0</v>
      </c>
      <c r="O52" s="250">
        <v>0</v>
      </c>
      <c r="P52" s="250">
        <v>0</v>
      </c>
      <c r="Q52" s="250">
        <v>0</v>
      </c>
      <c r="R52" s="250">
        <v>0</v>
      </c>
      <c r="S52" s="250">
        <v>0</v>
      </c>
      <c r="T52" s="250">
        <v>0</v>
      </c>
      <c r="U52" s="250">
        <v>0</v>
      </c>
      <c r="V52" s="250">
        <v>0</v>
      </c>
      <c r="W52" s="250">
        <v>0</v>
      </c>
      <c r="X52" s="250">
        <v>0</v>
      </c>
      <c r="Y52" s="250">
        <v>0</v>
      </c>
      <c r="Z52" s="250">
        <v>0</v>
      </c>
      <c r="AA52" s="250">
        <v>0</v>
      </c>
      <c r="AB52" s="250">
        <v>0</v>
      </c>
      <c r="AC52" s="250">
        <v>0</v>
      </c>
      <c r="AD52" s="250">
        <v>0</v>
      </c>
      <c r="AE52" s="250">
        <v>0</v>
      </c>
      <c r="AF52" s="250">
        <v>0</v>
      </c>
      <c r="AG52" s="250">
        <v>0</v>
      </c>
      <c r="AH52" s="250">
        <v>0</v>
      </c>
      <c r="AI52" s="250">
        <v>0</v>
      </c>
      <c r="AJ52" s="250">
        <v>0</v>
      </c>
      <c r="AK52" s="250">
        <v>0</v>
      </c>
      <c r="AL52" s="250">
        <v>0</v>
      </c>
      <c r="AM52" s="250">
        <v>0</v>
      </c>
      <c r="AN52" s="250">
        <v>0</v>
      </c>
      <c r="AO52" s="250">
        <v>0</v>
      </c>
      <c r="AP52" s="250">
        <v>0</v>
      </c>
      <c r="AQ52" s="250">
        <v>0</v>
      </c>
      <c r="AR52" s="250">
        <v>0</v>
      </c>
      <c r="AS52" s="250">
        <v>0</v>
      </c>
      <c r="AT52" s="250">
        <v>0</v>
      </c>
      <c r="AU52" s="250">
        <v>0</v>
      </c>
    </row>
    <row r="53" spans="1:47">
      <c r="B53" s="125" t="s">
        <v>352</v>
      </c>
      <c r="C53" s="125" t="s">
        <v>340</v>
      </c>
      <c r="D53" s="125" t="s">
        <v>347</v>
      </c>
      <c r="E53" s="125" t="s">
        <v>334</v>
      </c>
      <c r="F53" s="137" t="s">
        <v>400</v>
      </c>
      <c r="G53" s="250">
        <v>0</v>
      </c>
      <c r="H53" s="250">
        <v>0</v>
      </c>
      <c r="I53" s="250">
        <v>0</v>
      </c>
      <c r="J53" s="250">
        <v>0</v>
      </c>
      <c r="K53" s="250">
        <v>0</v>
      </c>
      <c r="L53" s="250">
        <v>0</v>
      </c>
      <c r="M53" s="250">
        <v>0</v>
      </c>
      <c r="N53" s="250">
        <v>0</v>
      </c>
      <c r="O53" s="250">
        <v>0</v>
      </c>
      <c r="P53" s="250">
        <v>0</v>
      </c>
      <c r="Q53" s="250">
        <v>0</v>
      </c>
      <c r="R53" s="250">
        <v>0</v>
      </c>
      <c r="S53" s="250">
        <v>0</v>
      </c>
      <c r="T53" s="250">
        <v>0</v>
      </c>
      <c r="U53" s="250">
        <v>0</v>
      </c>
      <c r="V53" s="250">
        <v>0</v>
      </c>
      <c r="W53" s="250">
        <v>0</v>
      </c>
      <c r="X53" s="250">
        <v>0</v>
      </c>
      <c r="Y53" s="250">
        <v>0</v>
      </c>
      <c r="Z53" s="250">
        <v>0</v>
      </c>
      <c r="AA53" s="250">
        <v>0</v>
      </c>
      <c r="AB53" s="250">
        <v>0</v>
      </c>
      <c r="AC53" s="250">
        <v>0</v>
      </c>
      <c r="AD53" s="250">
        <v>0</v>
      </c>
      <c r="AE53" s="250">
        <v>0</v>
      </c>
      <c r="AF53" s="250">
        <v>0</v>
      </c>
      <c r="AG53" s="250">
        <v>0</v>
      </c>
      <c r="AH53" s="250">
        <v>0</v>
      </c>
      <c r="AI53" s="250">
        <v>0</v>
      </c>
      <c r="AJ53" s="250">
        <v>0</v>
      </c>
      <c r="AK53" s="250">
        <v>0</v>
      </c>
      <c r="AL53" s="250">
        <v>0</v>
      </c>
      <c r="AM53" s="250">
        <v>0</v>
      </c>
      <c r="AN53" s="250">
        <v>0</v>
      </c>
      <c r="AO53" s="250">
        <v>0</v>
      </c>
      <c r="AP53" s="250">
        <v>0</v>
      </c>
      <c r="AQ53" s="250">
        <v>0</v>
      </c>
      <c r="AR53" s="250">
        <v>0</v>
      </c>
      <c r="AS53" s="250">
        <v>0</v>
      </c>
      <c r="AT53" s="250">
        <v>0</v>
      </c>
      <c r="AU53" s="250">
        <v>0</v>
      </c>
    </row>
    <row r="54" spans="1:47">
      <c r="B54" s="125" t="s">
        <v>352</v>
      </c>
      <c r="C54" s="125" t="s">
        <v>340</v>
      </c>
      <c r="D54" s="125" t="s">
        <v>348</v>
      </c>
      <c r="E54" s="125" t="s">
        <v>334</v>
      </c>
      <c r="F54" s="137" t="s">
        <v>401</v>
      </c>
      <c r="G54" s="250">
        <v>0</v>
      </c>
      <c r="H54" s="250">
        <v>0</v>
      </c>
      <c r="I54" s="250">
        <v>0</v>
      </c>
      <c r="J54" s="250">
        <v>0</v>
      </c>
      <c r="K54" s="250">
        <v>0</v>
      </c>
      <c r="L54" s="250">
        <v>0</v>
      </c>
      <c r="M54" s="250">
        <v>0</v>
      </c>
      <c r="N54" s="250">
        <v>0</v>
      </c>
      <c r="O54" s="250">
        <v>0</v>
      </c>
      <c r="P54" s="250">
        <v>0</v>
      </c>
      <c r="Q54" s="250">
        <v>0</v>
      </c>
      <c r="R54" s="250">
        <v>0</v>
      </c>
      <c r="S54" s="250">
        <v>0</v>
      </c>
      <c r="T54" s="250">
        <v>0</v>
      </c>
      <c r="U54" s="250">
        <v>0</v>
      </c>
      <c r="V54" s="250">
        <v>0</v>
      </c>
      <c r="W54" s="250">
        <v>0</v>
      </c>
      <c r="X54" s="250">
        <v>0</v>
      </c>
      <c r="Y54" s="250">
        <v>0</v>
      </c>
      <c r="Z54" s="250">
        <v>0</v>
      </c>
      <c r="AA54" s="250">
        <v>0</v>
      </c>
      <c r="AB54" s="250">
        <v>0</v>
      </c>
      <c r="AC54" s="250">
        <v>0</v>
      </c>
      <c r="AD54" s="250">
        <v>0</v>
      </c>
      <c r="AE54" s="250">
        <v>0</v>
      </c>
      <c r="AF54" s="250">
        <v>0</v>
      </c>
      <c r="AG54" s="250">
        <v>0</v>
      </c>
      <c r="AH54" s="250">
        <v>0</v>
      </c>
      <c r="AI54" s="250">
        <v>0</v>
      </c>
      <c r="AJ54" s="250">
        <v>0</v>
      </c>
      <c r="AK54" s="250">
        <v>0</v>
      </c>
      <c r="AL54" s="250">
        <v>0</v>
      </c>
      <c r="AM54" s="250">
        <v>0</v>
      </c>
      <c r="AN54" s="250">
        <v>0</v>
      </c>
      <c r="AO54" s="250">
        <v>0</v>
      </c>
      <c r="AP54" s="250">
        <v>0</v>
      </c>
      <c r="AQ54" s="250">
        <v>0</v>
      </c>
      <c r="AR54" s="250">
        <v>0</v>
      </c>
      <c r="AS54" s="250">
        <v>0</v>
      </c>
      <c r="AT54" s="250">
        <v>0</v>
      </c>
      <c r="AU54" s="250">
        <v>0</v>
      </c>
    </row>
    <row r="55" spans="1:47" ht="20.25" customHeight="1">
      <c r="B55" s="125"/>
      <c r="C55" s="125"/>
      <c r="D55" s="125"/>
      <c r="E55" s="125"/>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250"/>
      <c r="AL55" s="250"/>
      <c r="AM55" s="250"/>
      <c r="AN55" s="250"/>
      <c r="AO55" s="250"/>
      <c r="AP55" s="250"/>
      <c r="AQ55" s="250"/>
      <c r="AR55" s="250"/>
      <c r="AS55" s="250"/>
      <c r="AT55" s="250"/>
      <c r="AU55" s="250"/>
    </row>
    <row r="56" spans="1:47">
      <c r="B56" s="125" t="s">
        <v>352</v>
      </c>
      <c r="C56" s="125" t="s">
        <v>340</v>
      </c>
      <c r="D56" s="125" t="s">
        <v>341</v>
      </c>
      <c r="E56" s="125" t="s">
        <v>336</v>
      </c>
      <c r="F56" s="125" t="s">
        <v>337</v>
      </c>
      <c r="G56" s="250">
        <v>0</v>
      </c>
      <c r="H56" s="250">
        <v>0</v>
      </c>
      <c r="I56" s="250">
        <v>0</v>
      </c>
      <c r="J56" s="250">
        <v>0</v>
      </c>
      <c r="K56" s="250">
        <v>0</v>
      </c>
      <c r="L56" s="250">
        <v>0</v>
      </c>
      <c r="M56" s="250">
        <v>0</v>
      </c>
      <c r="N56" s="250">
        <v>0</v>
      </c>
      <c r="O56" s="250">
        <v>0</v>
      </c>
      <c r="P56" s="250">
        <v>0</v>
      </c>
      <c r="Q56" s="250">
        <v>0</v>
      </c>
      <c r="R56" s="250">
        <v>0</v>
      </c>
      <c r="S56" s="250">
        <v>0</v>
      </c>
      <c r="T56" s="250">
        <v>0</v>
      </c>
      <c r="U56" s="250">
        <v>0</v>
      </c>
      <c r="V56" s="250">
        <v>0</v>
      </c>
      <c r="W56" s="250">
        <v>0</v>
      </c>
      <c r="X56" s="250">
        <v>0</v>
      </c>
      <c r="Y56" s="250">
        <v>0</v>
      </c>
      <c r="Z56" s="250">
        <v>0</v>
      </c>
      <c r="AA56" s="250">
        <v>0</v>
      </c>
      <c r="AB56" s="250">
        <v>0</v>
      </c>
      <c r="AC56" s="250">
        <v>0</v>
      </c>
      <c r="AD56" s="250">
        <v>0</v>
      </c>
      <c r="AE56" s="250">
        <v>0</v>
      </c>
      <c r="AF56" s="250">
        <v>0</v>
      </c>
      <c r="AG56" s="250">
        <v>0</v>
      </c>
      <c r="AH56" s="250">
        <v>0</v>
      </c>
      <c r="AI56" s="250">
        <v>0</v>
      </c>
      <c r="AJ56" s="250">
        <v>0</v>
      </c>
      <c r="AK56" s="250">
        <v>0</v>
      </c>
      <c r="AL56" s="250">
        <v>0</v>
      </c>
      <c r="AM56" s="250">
        <v>0</v>
      </c>
      <c r="AN56" s="250">
        <v>0</v>
      </c>
      <c r="AO56" s="250">
        <v>0</v>
      </c>
      <c r="AP56" s="250">
        <v>0</v>
      </c>
      <c r="AQ56" s="250">
        <v>0</v>
      </c>
      <c r="AR56" s="250">
        <v>0</v>
      </c>
      <c r="AS56" s="250">
        <v>0</v>
      </c>
      <c r="AT56" s="250">
        <v>0</v>
      </c>
      <c r="AU56" s="250">
        <v>0</v>
      </c>
    </row>
    <row r="57" spans="1:47">
      <c r="B57" s="125" t="s">
        <v>352</v>
      </c>
      <c r="C57" s="125" t="s">
        <v>340</v>
      </c>
      <c r="D57" s="125" t="s">
        <v>342</v>
      </c>
      <c r="E57" s="125" t="s">
        <v>336</v>
      </c>
      <c r="F57" s="125" t="s">
        <v>337</v>
      </c>
      <c r="G57" s="250">
        <v>0.8</v>
      </c>
      <c r="H57" s="250">
        <v>0.8</v>
      </c>
      <c r="I57" s="250">
        <v>0.8</v>
      </c>
      <c r="J57" s="250">
        <v>0.8</v>
      </c>
      <c r="K57" s="250">
        <v>0.8</v>
      </c>
      <c r="L57" s="250">
        <v>0.8</v>
      </c>
      <c r="M57" s="250">
        <v>0.8</v>
      </c>
      <c r="N57" s="250">
        <v>0.8</v>
      </c>
      <c r="O57" s="250">
        <v>0.8</v>
      </c>
      <c r="P57" s="250">
        <v>0.8</v>
      </c>
      <c r="Q57" s="250">
        <v>0.8</v>
      </c>
      <c r="R57" s="250">
        <v>0.8</v>
      </c>
      <c r="S57" s="250">
        <v>0.8</v>
      </c>
      <c r="T57" s="250">
        <v>0.8</v>
      </c>
      <c r="U57" s="250">
        <v>0.8</v>
      </c>
      <c r="V57" s="250">
        <v>0.8</v>
      </c>
      <c r="W57" s="250">
        <v>0.8</v>
      </c>
      <c r="X57" s="250">
        <v>0.8</v>
      </c>
      <c r="Y57" s="250">
        <v>0.8</v>
      </c>
      <c r="Z57" s="250">
        <v>0.8</v>
      </c>
      <c r="AA57" s="250">
        <v>0.8</v>
      </c>
      <c r="AB57" s="250">
        <v>0.8</v>
      </c>
      <c r="AC57" s="250">
        <v>0.8</v>
      </c>
      <c r="AD57" s="250">
        <v>0.8</v>
      </c>
      <c r="AE57" s="250">
        <v>0.8</v>
      </c>
      <c r="AF57" s="250">
        <v>0.8</v>
      </c>
      <c r="AG57" s="250">
        <v>0.8</v>
      </c>
      <c r="AH57" s="250">
        <v>0.8</v>
      </c>
      <c r="AI57" s="250">
        <v>0.8</v>
      </c>
      <c r="AJ57" s="250">
        <v>0.8</v>
      </c>
      <c r="AK57" s="250">
        <v>0.8</v>
      </c>
      <c r="AL57" s="250">
        <v>0.8</v>
      </c>
      <c r="AM57" s="250">
        <v>0.8</v>
      </c>
      <c r="AN57" s="250">
        <v>0.8</v>
      </c>
      <c r="AO57" s="250">
        <v>0.8</v>
      </c>
      <c r="AP57" s="250">
        <v>0.8</v>
      </c>
      <c r="AQ57" s="250">
        <v>0.8</v>
      </c>
      <c r="AR57" s="250">
        <v>0.8</v>
      </c>
      <c r="AS57" s="250">
        <v>0.8</v>
      </c>
      <c r="AT57" s="250">
        <v>0.8</v>
      </c>
      <c r="AU57" s="250">
        <v>0.8</v>
      </c>
    </row>
    <row r="58" spans="1:47">
      <c r="B58" s="125" t="s">
        <v>352</v>
      </c>
      <c r="C58" s="125" t="s">
        <v>340</v>
      </c>
      <c r="D58" s="125" t="s">
        <v>343</v>
      </c>
      <c r="E58" s="125" t="s">
        <v>336</v>
      </c>
      <c r="F58" s="125" t="s">
        <v>337</v>
      </c>
      <c r="G58" s="250">
        <v>0.6</v>
      </c>
      <c r="H58" s="250">
        <v>0.6</v>
      </c>
      <c r="I58" s="250">
        <v>0.6</v>
      </c>
      <c r="J58" s="250">
        <v>0.6</v>
      </c>
      <c r="K58" s="250">
        <v>0.6</v>
      </c>
      <c r="L58" s="250">
        <v>0.6</v>
      </c>
      <c r="M58" s="250">
        <v>0.6</v>
      </c>
      <c r="N58" s="250">
        <v>0.6</v>
      </c>
      <c r="O58" s="250">
        <v>0.6</v>
      </c>
      <c r="P58" s="250">
        <v>0.6</v>
      </c>
      <c r="Q58" s="250">
        <v>0.6</v>
      </c>
      <c r="R58" s="250">
        <v>0.6</v>
      </c>
      <c r="S58" s="250">
        <v>0.6</v>
      </c>
      <c r="T58" s="250">
        <v>0.6</v>
      </c>
      <c r="U58" s="250">
        <v>0.6</v>
      </c>
      <c r="V58" s="250">
        <v>0.6</v>
      </c>
      <c r="W58" s="250">
        <v>0.6</v>
      </c>
      <c r="X58" s="250">
        <v>0.6</v>
      </c>
      <c r="Y58" s="250">
        <v>0.6</v>
      </c>
      <c r="Z58" s="250">
        <v>0.6</v>
      </c>
      <c r="AA58" s="250">
        <v>0.6</v>
      </c>
      <c r="AB58" s="250">
        <v>0.6</v>
      </c>
      <c r="AC58" s="250">
        <v>0.6</v>
      </c>
      <c r="AD58" s="250">
        <v>0.6</v>
      </c>
      <c r="AE58" s="250">
        <v>0.6</v>
      </c>
      <c r="AF58" s="250">
        <v>0.6</v>
      </c>
      <c r="AG58" s="250">
        <v>0.6</v>
      </c>
      <c r="AH58" s="250">
        <v>0.6</v>
      </c>
      <c r="AI58" s="250">
        <v>0.6</v>
      </c>
      <c r="AJ58" s="250">
        <v>0.6</v>
      </c>
      <c r="AK58" s="250">
        <v>0.6</v>
      </c>
      <c r="AL58" s="250">
        <v>0.6</v>
      </c>
      <c r="AM58" s="250">
        <v>0.6</v>
      </c>
      <c r="AN58" s="250">
        <v>0.6</v>
      </c>
      <c r="AO58" s="250">
        <v>0.6</v>
      </c>
      <c r="AP58" s="250">
        <v>0.6</v>
      </c>
      <c r="AQ58" s="250">
        <v>0.6</v>
      </c>
      <c r="AR58" s="250">
        <v>0.6</v>
      </c>
      <c r="AS58" s="250">
        <v>0.6</v>
      </c>
      <c r="AT58" s="250">
        <v>0.6</v>
      </c>
      <c r="AU58" s="250">
        <v>0.6</v>
      </c>
    </row>
    <row r="59" spans="1:47">
      <c r="B59" s="125" t="s">
        <v>352</v>
      </c>
      <c r="C59" s="125" t="s">
        <v>340</v>
      </c>
      <c r="D59" s="125" t="s">
        <v>344</v>
      </c>
      <c r="E59" s="125" t="s">
        <v>336</v>
      </c>
      <c r="F59" s="125" t="s">
        <v>337</v>
      </c>
      <c r="G59" s="250">
        <v>0.4</v>
      </c>
      <c r="H59" s="250">
        <v>0.4</v>
      </c>
      <c r="I59" s="250">
        <v>0.4</v>
      </c>
      <c r="J59" s="250">
        <v>0.4</v>
      </c>
      <c r="K59" s="250">
        <v>0.4</v>
      </c>
      <c r="L59" s="250">
        <v>0.4</v>
      </c>
      <c r="M59" s="250">
        <v>0.4</v>
      </c>
      <c r="N59" s="250">
        <v>0.4</v>
      </c>
      <c r="O59" s="250">
        <v>0.4</v>
      </c>
      <c r="P59" s="250">
        <v>0.4</v>
      </c>
      <c r="Q59" s="250">
        <v>0.4</v>
      </c>
      <c r="R59" s="250">
        <v>0.4</v>
      </c>
      <c r="S59" s="250">
        <v>0.4</v>
      </c>
      <c r="T59" s="250">
        <v>0.4</v>
      </c>
      <c r="U59" s="250">
        <v>0.4</v>
      </c>
      <c r="V59" s="250">
        <v>0.4</v>
      </c>
      <c r="W59" s="250">
        <v>0.4</v>
      </c>
      <c r="X59" s="250">
        <v>0.4</v>
      </c>
      <c r="Y59" s="250">
        <v>0.4</v>
      </c>
      <c r="Z59" s="250">
        <v>0.4</v>
      </c>
      <c r="AA59" s="250">
        <v>0.4</v>
      </c>
      <c r="AB59" s="250">
        <v>0.4</v>
      </c>
      <c r="AC59" s="250">
        <v>0.4</v>
      </c>
      <c r="AD59" s="250">
        <v>0.4</v>
      </c>
      <c r="AE59" s="250">
        <v>0.4</v>
      </c>
      <c r="AF59" s="250">
        <v>0.4</v>
      </c>
      <c r="AG59" s="250">
        <v>0.4</v>
      </c>
      <c r="AH59" s="250">
        <v>0.4</v>
      </c>
      <c r="AI59" s="250">
        <v>0.4</v>
      </c>
      <c r="AJ59" s="250">
        <v>0.4</v>
      </c>
      <c r="AK59" s="250">
        <v>0.4</v>
      </c>
      <c r="AL59" s="250">
        <v>0.4</v>
      </c>
      <c r="AM59" s="250">
        <v>0.4</v>
      </c>
      <c r="AN59" s="250">
        <v>0.4</v>
      </c>
      <c r="AO59" s="250">
        <v>0.4</v>
      </c>
      <c r="AP59" s="250">
        <v>0.4</v>
      </c>
      <c r="AQ59" s="250">
        <v>0.4</v>
      </c>
      <c r="AR59" s="250">
        <v>0.4</v>
      </c>
      <c r="AS59" s="250">
        <v>0.4</v>
      </c>
      <c r="AT59" s="250">
        <v>0.4</v>
      </c>
      <c r="AU59" s="250">
        <v>0.4</v>
      </c>
    </row>
    <row r="60" spans="1:47">
      <c r="B60" s="125" t="s">
        <v>352</v>
      </c>
      <c r="C60" s="125" t="s">
        <v>340</v>
      </c>
      <c r="D60" s="125" t="s">
        <v>345</v>
      </c>
      <c r="E60" s="125" t="s">
        <v>336</v>
      </c>
      <c r="F60" s="125" t="s">
        <v>337</v>
      </c>
      <c r="G60" s="250">
        <v>0.3</v>
      </c>
      <c r="H60" s="250">
        <v>0.3</v>
      </c>
      <c r="I60" s="250">
        <v>0.3</v>
      </c>
      <c r="J60" s="250">
        <v>0.3</v>
      </c>
      <c r="K60" s="250">
        <v>0.3</v>
      </c>
      <c r="L60" s="250">
        <v>0.3</v>
      </c>
      <c r="M60" s="250">
        <v>0.3</v>
      </c>
      <c r="N60" s="250">
        <v>0.3</v>
      </c>
      <c r="O60" s="250">
        <v>0.3</v>
      </c>
      <c r="P60" s="250">
        <v>0.3</v>
      </c>
      <c r="Q60" s="250">
        <v>0.3</v>
      </c>
      <c r="R60" s="250">
        <v>0.3</v>
      </c>
      <c r="S60" s="250">
        <v>0.3</v>
      </c>
      <c r="T60" s="250">
        <v>0.3</v>
      </c>
      <c r="U60" s="250">
        <v>0.3</v>
      </c>
      <c r="V60" s="250">
        <v>0.3</v>
      </c>
      <c r="W60" s="250">
        <v>0.3</v>
      </c>
      <c r="X60" s="250">
        <v>0.3</v>
      </c>
      <c r="Y60" s="250">
        <v>0.3</v>
      </c>
      <c r="Z60" s="250">
        <v>0.3</v>
      </c>
      <c r="AA60" s="250">
        <v>0.3</v>
      </c>
      <c r="AB60" s="250">
        <v>0.3</v>
      </c>
      <c r="AC60" s="250">
        <v>0.3</v>
      </c>
      <c r="AD60" s="250">
        <v>0.3</v>
      </c>
      <c r="AE60" s="250">
        <v>0.3</v>
      </c>
      <c r="AF60" s="250">
        <v>0.3</v>
      </c>
      <c r="AG60" s="250">
        <v>0.3</v>
      </c>
      <c r="AH60" s="250">
        <v>0.3</v>
      </c>
      <c r="AI60" s="250">
        <v>0.3</v>
      </c>
      <c r="AJ60" s="250">
        <v>0.3</v>
      </c>
      <c r="AK60" s="250">
        <v>0.3</v>
      </c>
      <c r="AL60" s="250">
        <v>0.3</v>
      </c>
      <c r="AM60" s="250">
        <v>0.3</v>
      </c>
      <c r="AN60" s="250">
        <v>0.3</v>
      </c>
      <c r="AO60" s="250">
        <v>0.3</v>
      </c>
      <c r="AP60" s="250">
        <v>0.3</v>
      </c>
      <c r="AQ60" s="250">
        <v>0.3</v>
      </c>
      <c r="AR60" s="250">
        <v>0.3</v>
      </c>
      <c r="AS60" s="250">
        <v>0.3</v>
      </c>
      <c r="AT60" s="250">
        <v>0.3</v>
      </c>
      <c r="AU60" s="250">
        <v>0.3</v>
      </c>
    </row>
    <row r="61" spans="1:47">
      <c r="B61" s="125" t="s">
        <v>352</v>
      </c>
      <c r="C61" s="125" t="s">
        <v>340</v>
      </c>
      <c r="D61" s="125" t="s">
        <v>346</v>
      </c>
      <c r="E61" s="125" t="s">
        <v>336</v>
      </c>
      <c r="F61" s="125" t="s">
        <v>337</v>
      </c>
      <c r="G61" s="250">
        <v>1</v>
      </c>
      <c r="H61" s="250">
        <v>1</v>
      </c>
      <c r="I61" s="250">
        <v>1</v>
      </c>
      <c r="J61" s="250">
        <v>1</v>
      </c>
      <c r="K61" s="250">
        <v>1</v>
      </c>
      <c r="L61" s="250">
        <v>1</v>
      </c>
      <c r="M61" s="250">
        <v>1</v>
      </c>
      <c r="N61" s="250">
        <v>1</v>
      </c>
      <c r="O61" s="250">
        <v>1</v>
      </c>
      <c r="P61" s="250">
        <v>1</v>
      </c>
      <c r="Q61" s="250">
        <v>1</v>
      </c>
      <c r="R61" s="250">
        <v>1</v>
      </c>
      <c r="S61" s="250">
        <v>1</v>
      </c>
      <c r="T61" s="250">
        <v>1</v>
      </c>
      <c r="U61" s="250">
        <v>1</v>
      </c>
      <c r="V61" s="250">
        <v>1</v>
      </c>
      <c r="W61" s="250">
        <v>1</v>
      </c>
      <c r="X61" s="250">
        <v>1</v>
      </c>
      <c r="Y61" s="250">
        <v>1</v>
      </c>
      <c r="Z61" s="250">
        <v>1</v>
      </c>
      <c r="AA61" s="250">
        <v>1</v>
      </c>
      <c r="AB61" s="250">
        <v>1</v>
      </c>
      <c r="AC61" s="250">
        <v>1</v>
      </c>
      <c r="AD61" s="250">
        <v>1</v>
      </c>
      <c r="AE61" s="250">
        <v>1</v>
      </c>
      <c r="AF61" s="250">
        <v>1</v>
      </c>
      <c r="AG61" s="250">
        <v>1</v>
      </c>
      <c r="AH61" s="250">
        <v>1</v>
      </c>
      <c r="AI61" s="250">
        <v>1</v>
      </c>
      <c r="AJ61" s="250">
        <v>1</v>
      </c>
      <c r="AK61" s="250">
        <v>1</v>
      </c>
      <c r="AL61" s="250">
        <v>1</v>
      </c>
      <c r="AM61" s="250">
        <v>1</v>
      </c>
      <c r="AN61" s="250">
        <v>1</v>
      </c>
      <c r="AO61" s="250">
        <v>1</v>
      </c>
      <c r="AP61" s="250">
        <v>1</v>
      </c>
      <c r="AQ61" s="250">
        <v>1</v>
      </c>
      <c r="AR61" s="250">
        <v>1</v>
      </c>
      <c r="AS61" s="250">
        <v>1</v>
      </c>
      <c r="AT61" s="250">
        <v>1</v>
      </c>
      <c r="AU61" s="250">
        <v>1</v>
      </c>
    </row>
    <row r="62" spans="1:47">
      <c r="B62" s="125" t="s">
        <v>352</v>
      </c>
      <c r="C62" s="125" t="s">
        <v>340</v>
      </c>
      <c r="D62" s="125" t="s">
        <v>347</v>
      </c>
      <c r="E62" s="125" t="s">
        <v>336</v>
      </c>
      <c r="F62" s="125" t="s">
        <v>337</v>
      </c>
      <c r="G62" s="250">
        <v>0.6</v>
      </c>
      <c r="H62" s="250">
        <v>0.6</v>
      </c>
      <c r="I62" s="250">
        <v>0.6</v>
      </c>
      <c r="J62" s="250">
        <v>0.6</v>
      </c>
      <c r="K62" s="250">
        <v>0.6</v>
      </c>
      <c r="L62" s="250">
        <v>0.6</v>
      </c>
      <c r="M62" s="250">
        <v>0.6</v>
      </c>
      <c r="N62" s="250">
        <v>0.6</v>
      </c>
      <c r="O62" s="250">
        <v>0.6</v>
      </c>
      <c r="P62" s="250">
        <v>0.6</v>
      </c>
      <c r="Q62" s="250">
        <v>0.6</v>
      </c>
      <c r="R62" s="250">
        <v>0.6</v>
      </c>
      <c r="S62" s="250">
        <v>0.6</v>
      </c>
      <c r="T62" s="250">
        <v>0.6</v>
      </c>
      <c r="U62" s="250">
        <v>0.6</v>
      </c>
      <c r="V62" s="250">
        <v>0.6</v>
      </c>
      <c r="W62" s="250">
        <v>0.6</v>
      </c>
      <c r="X62" s="250">
        <v>0.6</v>
      </c>
      <c r="Y62" s="250">
        <v>0.6</v>
      </c>
      <c r="Z62" s="250">
        <v>0.6</v>
      </c>
      <c r="AA62" s="250">
        <v>0.6</v>
      </c>
      <c r="AB62" s="250">
        <v>0.6</v>
      </c>
      <c r="AC62" s="250">
        <v>0.6</v>
      </c>
      <c r="AD62" s="250">
        <v>0.6</v>
      </c>
      <c r="AE62" s="250">
        <v>0.6</v>
      </c>
      <c r="AF62" s="250">
        <v>0.6</v>
      </c>
      <c r="AG62" s="250">
        <v>0.6</v>
      </c>
      <c r="AH62" s="250">
        <v>0.6</v>
      </c>
      <c r="AI62" s="250">
        <v>0.6</v>
      </c>
      <c r="AJ62" s="250">
        <v>0.6</v>
      </c>
      <c r="AK62" s="250">
        <v>0.6</v>
      </c>
      <c r="AL62" s="250">
        <v>0.6</v>
      </c>
      <c r="AM62" s="250">
        <v>0.6</v>
      </c>
      <c r="AN62" s="250">
        <v>0.6</v>
      </c>
      <c r="AO62" s="250">
        <v>0.6</v>
      </c>
      <c r="AP62" s="250">
        <v>0.6</v>
      </c>
      <c r="AQ62" s="250">
        <v>0.6</v>
      </c>
      <c r="AR62" s="250">
        <v>0.6</v>
      </c>
      <c r="AS62" s="250">
        <v>0.6</v>
      </c>
      <c r="AT62" s="250">
        <v>0.6</v>
      </c>
      <c r="AU62" s="250">
        <v>0.6</v>
      </c>
    </row>
    <row r="63" spans="1:47">
      <c r="B63" s="125" t="s">
        <v>352</v>
      </c>
      <c r="C63" s="125" t="s">
        <v>340</v>
      </c>
      <c r="D63" s="125" t="s">
        <v>348</v>
      </c>
      <c r="E63" s="125" t="s">
        <v>336</v>
      </c>
      <c r="F63" s="125" t="s">
        <v>337</v>
      </c>
      <c r="G63" s="250">
        <v>0.4</v>
      </c>
      <c r="H63" s="250">
        <v>0.4</v>
      </c>
      <c r="I63" s="250">
        <v>0.4</v>
      </c>
      <c r="J63" s="250">
        <v>0.4</v>
      </c>
      <c r="K63" s="250">
        <v>0.4</v>
      </c>
      <c r="L63" s="250">
        <v>0.4</v>
      </c>
      <c r="M63" s="250">
        <v>0.4</v>
      </c>
      <c r="N63" s="250">
        <v>0.4</v>
      </c>
      <c r="O63" s="250">
        <v>0.4</v>
      </c>
      <c r="P63" s="250">
        <v>0.4</v>
      </c>
      <c r="Q63" s="250">
        <v>0.4</v>
      </c>
      <c r="R63" s="250">
        <v>0.4</v>
      </c>
      <c r="S63" s="250">
        <v>0.4</v>
      </c>
      <c r="T63" s="250">
        <v>0.4</v>
      </c>
      <c r="U63" s="250">
        <v>0.4</v>
      </c>
      <c r="V63" s="250">
        <v>0.4</v>
      </c>
      <c r="W63" s="250">
        <v>0.4</v>
      </c>
      <c r="X63" s="250">
        <v>0.4</v>
      </c>
      <c r="Y63" s="250">
        <v>0.4</v>
      </c>
      <c r="Z63" s="250">
        <v>0.4</v>
      </c>
      <c r="AA63" s="250">
        <v>0.4</v>
      </c>
      <c r="AB63" s="250">
        <v>0.4</v>
      </c>
      <c r="AC63" s="250">
        <v>0.4</v>
      </c>
      <c r="AD63" s="250">
        <v>0.4</v>
      </c>
      <c r="AE63" s="250">
        <v>0.4</v>
      </c>
      <c r="AF63" s="250">
        <v>0.4</v>
      </c>
      <c r="AG63" s="250">
        <v>0.4</v>
      </c>
      <c r="AH63" s="250">
        <v>0.4</v>
      </c>
      <c r="AI63" s="250">
        <v>0.4</v>
      </c>
      <c r="AJ63" s="250">
        <v>0.4</v>
      </c>
      <c r="AK63" s="250">
        <v>0.4</v>
      </c>
      <c r="AL63" s="250">
        <v>0.4</v>
      </c>
      <c r="AM63" s="250">
        <v>0.4</v>
      </c>
      <c r="AN63" s="250">
        <v>0.4</v>
      </c>
      <c r="AO63" s="250">
        <v>0.4</v>
      </c>
      <c r="AP63" s="250">
        <v>0.4</v>
      </c>
      <c r="AQ63" s="250">
        <v>0.4</v>
      </c>
      <c r="AR63" s="250">
        <v>0.4</v>
      </c>
      <c r="AS63" s="250">
        <v>0.4</v>
      </c>
      <c r="AT63" s="250">
        <v>0.4</v>
      </c>
      <c r="AU63" s="250">
        <v>0.4</v>
      </c>
    </row>
    <row r="64" spans="1:47">
      <c r="A64" s="126" t="str">
        <f>C64&amp;"_"&amp;B64</f>
        <v>EF_NH3_storage_slurry_Swine (finishing pigs)</v>
      </c>
      <c r="B64" s="125" t="s">
        <v>352</v>
      </c>
      <c r="C64" s="127" t="s">
        <v>340</v>
      </c>
      <c r="D64" s="127" t="s">
        <v>338</v>
      </c>
      <c r="E64" s="127"/>
      <c r="F64" s="128" t="s">
        <v>353</v>
      </c>
      <c r="G64" s="245">
        <f t="array" ref="G64">G46*SUMPRODUCT(G47:G54,1-G56:G63)</f>
        <v>9.6799999999999983E-2</v>
      </c>
      <c r="H64" s="245">
        <f t="array" ref="H64">H46*SUMPRODUCT(H47:H54,1-H56:H63)</f>
        <v>9.6799999999999983E-2</v>
      </c>
      <c r="I64" s="245">
        <f t="array" ref="I64">I46*SUMPRODUCT(I47:I54,1-I56:I63)</f>
        <v>9.6799999999999983E-2</v>
      </c>
      <c r="J64" s="245">
        <f t="array" ref="J64">J46*SUMPRODUCT(J47:J54,1-J56:J63)</f>
        <v>9.6799999999999983E-2</v>
      </c>
      <c r="K64" s="245">
        <f t="array" ref="K64">K46*SUMPRODUCT(K47:K54,1-K56:K63)</f>
        <v>9.6799999999999983E-2</v>
      </c>
      <c r="L64" s="245">
        <f t="array" ref="L64">L46*SUMPRODUCT(L47:L54,1-L56:L63)</f>
        <v>9.6799999999999983E-2</v>
      </c>
      <c r="M64" s="245">
        <f t="array" ref="M64">M46*SUMPRODUCT(M47:M54,1-M56:M63)</f>
        <v>9.6799999999999983E-2</v>
      </c>
      <c r="N64" s="245">
        <f t="array" ref="N64">N46*SUMPRODUCT(N47:N54,1-N56:N63)</f>
        <v>9.6799999999999983E-2</v>
      </c>
      <c r="O64" s="245">
        <f t="array" ref="O64">O46*SUMPRODUCT(O47:O54,1-O56:O63)</f>
        <v>9.6799999999999983E-2</v>
      </c>
      <c r="P64" s="245">
        <f t="array" ref="P64">P46*SUMPRODUCT(P47:P54,1-P56:P63)</f>
        <v>9.6799999999999983E-2</v>
      </c>
      <c r="Q64" s="245">
        <f t="array" ref="Q64">Q46*SUMPRODUCT(Q47:Q54,1-Q56:Q63)</f>
        <v>9.6799999999999983E-2</v>
      </c>
      <c r="R64" s="245">
        <f t="array" ref="R64">R46*SUMPRODUCT(R47:R54,1-R56:R63)</f>
        <v>9.6799999999999983E-2</v>
      </c>
      <c r="S64" s="245">
        <f t="array" ref="S64">S46*SUMPRODUCT(S47:S54,1-S56:S63)</f>
        <v>9.6799999999999983E-2</v>
      </c>
      <c r="T64" s="245">
        <f t="array" ref="T64">T46*SUMPRODUCT(T47:T54,1-T56:T63)</f>
        <v>9.6171428571428574E-2</v>
      </c>
      <c r="U64" s="245">
        <f t="array" ref="U64">U46*SUMPRODUCT(U47:U54,1-U56:U63)</f>
        <v>9.5542857142857152E-2</v>
      </c>
      <c r="V64" s="245">
        <f t="array" ref="V64">V46*SUMPRODUCT(V47:V54,1-V56:V63)</f>
        <v>9.4914285714285715E-2</v>
      </c>
      <c r="W64" s="245">
        <f t="array" ref="W64">W46*SUMPRODUCT(W47:W54,1-W56:W63)</f>
        <v>9.4285714285714278E-2</v>
      </c>
      <c r="X64" s="245">
        <f t="array" ref="X64">X46*SUMPRODUCT(X47:X54,1-X56:X63)</f>
        <v>9.3657142857142855E-2</v>
      </c>
      <c r="Y64" s="245">
        <f t="array" ref="Y64">Y46*SUMPRODUCT(Y47:Y54,1-Y56:Y63)</f>
        <v>9.3028571428571433E-2</v>
      </c>
      <c r="Z64" s="245">
        <f t="array" ref="Z64">Z46*SUMPRODUCT(Z47:Z54,1-Z56:Z63)</f>
        <v>9.2399999999999996E-2</v>
      </c>
      <c r="AA64" s="245">
        <f t="array" ref="AA64">AA46*SUMPRODUCT(AA47:AA54,1-AA56:AA63)</f>
        <v>8.9571428571428566E-2</v>
      </c>
      <c r="AB64" s="245">
        <f t="array" ref="AB64">AB46*SUMPRODUCT(AB47:AB54,1-AB56:AB63)</f>
        <v>8.8942857142857129E-2</v>
      </c>
      <c r="AC64" s="245">
        <f t="array" ref="AC64">AC46*SUMPRODUCT(AC47:AC54,1-AC56:AC63)</f>
        <v>8.831428571428572E-2</v>
      </c>
      <c r="AD64" s="245">
        <f t="array" ref="AD64">AD46*SUMPRODUCT(AD47:AD54,1-AD56:AD63)</f>
        <v>8.7685714285714284E-2</v>
      </c>
      <c r="AE64" s="245">
        <f t="array" ref="AE64">AE46*SUMPRODUCT(AE47:AE54,1-AE56:AE63)</f>
        <v>8.7057142857142847E-2</v>
      </c>
      <c r="AF64" s="245">
        <f t="array" ref="AF64">AF46*SUMPRODUCT(AF47:AF54,1-AF56:AF63)</f>
        <v>8.642857142857141E-2</v>
      </c>
      <c r="AG64" s="245">
        <f t="array" ref="AG64">AG46*SUMPRODUCT(AG47:AG54,1-AG56:AG63)</f>
        <v>8.5800000000000001E-2</v>
      </c>
      <c r="AH64" s="245">
        <f t="array" ref="AH64">AH46*SUMPRODUCT(AH47:AH54,1-AH56:AH63)</f>
        <v>8.5800000000000001E-2</v>
      </c>
      <c r="AI64" s="245">
        <f t="array" ref="AI64">AI46*SUMPRODUCT(AI47:AI54,1-AI56:AI63)</f>
        <v>8.5800000000000001E-2</v>
      </c>
      <c r="AJ64" s="245">
        <f t="array" ref="AJ64">AJ46*SUMPRODUCT(AJ47:AJ54,1-AJ56:AJ63)</f>
        <v>8.5800000000000001E-2</v>
      </c>
      <c r="AK64" s="245">
        <f t="array" ref="AK64">AK46*SUMPRODUCT(AK47:AK54,1-AK56:AK63)</f>
        <v>8.5800000000000001E-2</v>
      </c>
      <c r="AL64" s="245">
        <f t="array" ref="AL64">AL46*SUMPRODUCT(AL47:AL54,1-AL56:AL63)</f>
        <v>8.5800000000000001E-2</v>
      </c>
      <c r="AM64" s="245">
        <f t="array" ref="AM64">AM46*SUMPRODUCT(AM47:AM54,1-AM56:AM63)</f>
        <v>8.5800000000000001E-2</v>
      </c>
      <c r="AN64" s="245">
        <f t="array" ref="AN64">AN46*SUMPRODUCT(AN47:AN54,1-AN56:AN63)</f>
        <v>8.5800000000000001E-2</v>
      </c>
      <c r="AO64" s="245">
        <f t="array" ref="AO64">AO46*SUMPRODUCT(AO47:AO54,1-AO56:AO63)</f>
        <v>8.5800000000000001E-2</v>
      </c>
      <c r="AP64" s="245">
        <f t="array" ref="AP64">AP46*SUMPRODUCT(AP47:AP54,1-AP56:AP63)</f>
        <v>8.5800000000000001E-2</v>
      </c>
      <c r="AQ64" s="174">
        <f t="array" ref="AQ64">AQ46*SUMPRODUCT(AQ47:AQ54,1-AQ56:AQ63)</f>
        <v>8.5800000000000001E-2</v>
      </c>
      <c r="AR64" s="174">
        <f t="array" ref="AR64">AR46*SUMPRODUCT(AR47:AR54,1-AR56:AR63)</f>
        <v>8.5800000000000001E-2</v>
      </c>
      <c r="AS64" s="174">
        <f t="array" ref="AS64">AS46*SUMPRODUCT(AS47:AS54,1-AS56:AS63)</f>
        <v>8.5800000000000001E-2</v>
      </c>
      <c r="AT64" s="174">
        <f t="array" ref="AT64">AT46*SUMPRODUCT(AT47:AT54,1-AT56:AT63)</f>
        <v>8.5800000000000001E-2</v>
      </c>
      <c r="AU64" s="174">
        <f t="array" ref="AU64">AU46*SUMPRODUCT(AU47:AU54,1-AU56:AU63)</f>
        <v>8.5800000000000001E-2</v>
      </c>
    </row>
    <row r="66" spans="1:47">
      <c r="A66" s="124" t="s">
        <v>300</v>
      </c>
      <c r="B66" s="124" t="s">
        <v>327</v>
      </c>
      <c r="C66" s="124" t="s">
        <v>328</v>
      </c>
      <c r="D66" s="124" t="s">
        <v>329</v>
      </c>
      <c r="E66" s="124" t="s">
        <v>330</v>
      </c>
      <c r="F66" s="124" t="s">
        <v>331</v>
      </c>
      <c r="G66" s="124">
        <v>1990</v>
      </c>
      <c r="H66" s="124">
        <f t="shared" ref="H66:AI66" si="20">G66+1</f>
        <v>1991</v>
      </c>
      <c r="I66" s="124">
        <f t="shared" si="20"/>
        <v>1992</v>
      </c>
      <c r="J66" s="124">
        <f t="shared" si="20"/>
        <v>1993</v>
      </c>
      <c r="K66" s="124">
        <f t="shared" si="20"/>
        <v>1994</v>
      </c>
      <c r="L66" s="124">
        <f t="shared" si="20"/>
        <v>1995</v>
      </c>
      <c r="M66" s="124">
        <f t="shared" si="20"/>
        <v>1996</v>
      </c>
      <c r="N66" s="124">
        <f t="shared" si="20"/>
        <v>1997</v>
      </c>
      <c r="O66" s="124">
        <f t="shared" si="20"/>
        <v>1998</v>
      </c>
      <c r="P66" s="124">
        <f t="shared" si="20"/>
        <v>1999</v>
      </c>
      <c r="Q66" s="124">
        <f t="shared" si="20"/>
        <v>2000</v>
      </c>
      <c r="R66" s="124">
        <f t="shared" si="20"/>
        <v>2001</v>
      </c>
      <c r="S66" s="124">
        <f t="shared" si="20"/>
        <v>2002</v>
      </c>
      <c r="T66" s="124">
        <f t="shared" si="20"/>
        <v>2003</v>
      </c>
      <c r="U66" s="124">
        <f t="shared" si="20"/>
        <v>2004</v>
      </c>
      <c r="V66" s="124">
        <f t="shared" si="20"/>
        <v>2005</v>
      </c>
      <c r="W66" s="124">
        <f t="shared" si="20"/>
        <v>2006</v>
      </c>
      <c r="X66" s="124">
        <f t="shared" si="20"/>
        <v>2007</v>
      </c>
      <c r="Y66" s="124">
        <f t="shared" si="20"/>
        <v>2008</v>
      </c>
      <c r="Z66" s="124">
        <f t="shared" si="20"/>
        <v>2009</v>
      </c>
      <c r="AA66" s="124">
        <f t="shared" si="20"/>
        <v>2010</v>
      </c>
      <c r="AB66" s="124">
        <f t="shared" si="20"/>
        <v>2011</v>
      </c>
      <c r="AC66" s="124">
        <f t="shared" si="20"/>
        <v>2012</v>
      </c>
      <c r="AD66" s="124">
        <f t="shared" si="20"/>
        <v>2013</v>
      </c>
      <c r="AE66" s="124">
        <f t="shared" si="20"/>
        <v>2014</v>
      </c>
      <c r="AF66" s="124">
        <f t="shared" si="20"/>
        <v>2015</v>
      </c>
      <c r="AG66" s="124">
        <f t="shared" si="20"/>
        <v>2016</v>
      </c>
      <c r="AH66" s="124">
        <f t="shared" si="20"/>
        <v>2017</v>
      </c>
      <c r="AI66" s="124">
        <f t="shared" si="20"/>
        <v>2018</v>
      </c>
      <c r="AJ66" s="124">
        <f>AI66+1</f>
        <v>2019</v>
      </c>
      <c r="AK66" s="124">
        <f>AJ66+1</f>
        <v>2020</v>
      </c>
      <c r="AL66" s="124">
        <f>AK66+1</f>
        <v>2021</v>
      </c>
      <c r="AM66" s="124">
        <f>AL66+1</f>
        <v>2022</v>
      </c>
      <c r="AN66" s="124"/>
      <c r="AO66" s="124">
        <f>AN66+1</f>
        <v>1</v>
      </c>
      <c r="AP66" s="124">
        <v>2025</v>
      </c>
      <c r="AQ66" s="124">
        <v>2030</v>
      </c>
      <c r="AR66" s="124">
        <v>2035</v>
      </c>
      <c r="AS66" s="124">
        <v>2040</v>
      </c>
      <c r="AT66" s="124">
        <v>2045</v>
      </c>
      <c r="AU66" s="124">
        <v>2050</v>
      </c>
    </row>
    <row r="67" spans="1:47">
      <c r="B67" s="125" t="s">
        <v>354</v>
      </c>
      <c r="C67" s="125" t="s">
        <v>340</v>
      </c>
      <c r="D67" s="125" t="s">
        <v>332</v>
      </c>
      <c r="E67" s="125" t="s">
        <v>333</v>
      </c>
      <c r="G67" s="245">
        <v>0.11</v>
      </c>
      <c r="H67" s="245">
        <v>0.11</v>
      </c>
      <c r="I67" s="245">
        <v>0.11</v>
      </c>
      <c r="J67" s="245">
        <v>0.11</v>
      </c>
      <c r="K67" s="245">
        <v>0.11</v>
      </c>
      <c r="L67" s="245">
        <v>0.11</v>
      </c>
      <c r="M67" s="245">
        <v>0.11</v>
      </c>
      <c r="N67" s="245">
        <v>0.11</v>
      </c>
      <c r="O67" s="245">
        <v>0.11</v>
      </c>
      <c r="P67" s="245">
        <v>0.11</v>
      </c>
      <c r="Q67" s="245">
        <v>0.11</v>
      </c>
      <c r="R67" s="245">
        <v>0.11</v>
      </c>
      <c r="S67" s="245">
        <v>0.11</v>
      </c>
      <c r="T67" s="245">
        <v>0.11</v>
      </c>
      <c r="U67" s="245">
        <v>0.11</v>
      </c>
      <c r="V67" s="245">
        <v>0.11</v>
      </c>
      <c r="W67" s="245">
        <v>0.11</v>
      </c>
      <c r="X67" s="245">
        <v>0.11</v>
      </c>
      <c r="Y67" s="245">
        <v>0.11</v>
      </c>
      <c r="Z67" s="245">
        <v>0.11</v>
      </c>
      <c r="AA67" s="245">
        <v>0.11</v>
      </c>
      <c r="AB67" s="245">
        <v>0.11</v>
      </c>
      <c r="AC67" s="245">
        <v>0.11</v>
      </c>
      <c r="AD67" s="245">
        <v>0.11</v>
      </c>
      <c r="AE67" s="245">
        <v>0.11</v>
      </c>
      <c r="AF67" s="245">
        <v>0.11</v>
      </c>
      <c r="AG67" s="245">
        <v>0.11</v>
      </c>
      <c r="AH67" s="245">
        <v>0.11</v>
      </c>
      <c r="AI67" s="245">
        <v>0.11</v>
      </c>
      <c r="AJ67" s="245">
        <v>0.11</v>
      </c>
      <c r="AK67" s="245">
        <v>0.11</v>
      </c>
      <c r="AL67" s="245">
        <v>0.11</v>
      </c>
      <c r="AM67" s="245">
        <v>0.11</v>
      </c>
      <c r="AN67" s="245">
        <v>0.11</v>
      </c>
      <c r="AO67" s="245">
        <v>0.11</v>
      </c>
      <c r="AP67" s="245">
        <v>0.11</v>
      </c>
      <c r="AQ67" s="245">
        <v>0.11</v>
      </c>
      <c r="AR67" s="245">
        <v>0.11</v>
      </c>
      <c r="AS67" s="245">
        <v>0.11</v>
      </c>
      <c r="AT67" s="245">
        <v>0.11</v>
      </c>
      <c r="AU67" s="245">
        <v>0.11</v>
      </c>
    </row>
    <row r="68" spans="1:47">
      <c r="B68" s="125" t="s">
        <v>354</v>
      </c>
      <c r="C68" s="125" t="s">
        <v>340</v>
      </c>
      <c r="D68" s="125" t="s">
        <v>341</v>
      </c>
      <c r="E68" s="125" t="s">
        <v>334</v>
      </c>
      <c r="F68" s="125" t="s">
        <v>335</v>
      </c>
      <c r="G68" s="250">
        <f>1-SUM(G69:G75)</f>
        <v>0.7</v>
      </c>
      <c r="H68" s="250">
        <f t="shared" ref="H68:AH68" si="21">1-SUM(H69:H75)</f>
        <v>0.7</v>
      </c>
      <c r="I68" s="250">
        <f t="shared" si="21"/>
        <v>0.7</v>
      </c>
      <c r="J68" s="250">
        <f t="shared" si="21"/>
        <v>0.7</v>
      </c>
      <c r="K68" s="250">
        <f t="shared" si="21"/>
        <v>0.7</v>
      </c>
      <c r="L68" s="250">
        <f t="shared" si="21"/>
        <v>0.7</v>
      </c>
      <c r="M68" s="250">
        <f t="shared" si="21"/>
        <v>0.7</v>
      </c>
      <c r="N68" s="250">
        <f t="shared" si="21"/>
        <v>0.7</v>
      </c>
      <c r="O68" s="250">
        <f t="shared" si="21"/>
        <v>0.7</v>
      </c>
      <c r="P68" s="250">
        <f t="shared" si="21"/>
        <v>0.7</v>
      </c>
      <c r="Q68" s="250">
        <f t="shared" si="21"/>
        <v>0.7</v>
      </c>
      <c r="R68" s="250">
        <f t="shared" si="21"/>
        <v>0.7</v>
      </c>
      <c r="S68" s="130">
        <f t="shared" si="21"/>
        <v>0.7</v>
      </c>
      <c r="T68" s="130">
        <f t="shared" si="21"/>
        <v>0.68571428571428572</v>
      </c>
      <c r="U68" s="130">
        <f t="shared" si="21"/>
        <v>0.67142857142857149</v>
      </c>
      <c r="V68" s="130">
        <f t="shared" si="21"/>
        <v>0.65714285714285714</v>
      </c>
      <c r="W68" s="130">
        <f t="shared" si="21"/>
        <v>0.64285714285714279</v>
      </c>
      <c r="X68" s="130">
        <f t="shared" si="21"/>
        <v>0.62857142857142856</v>
      </c>
      <c r="Y68" s="130">
        <f t="shared" si="21"/>
        <v>0.61428571428571432</v>
      </c>
      <c r="Z68" s="130">
        <f t="shared" si="21"/>
        <v>0.6</v>
      </c>
      <c r="AA68" s="130">
        <f t="shared" si="21"/>
        <v>0.55571428571428572</v>
      </c>
      <c r="AB68" s="130">
        <f t="shared" si="21"/>
        <v>0.54142857142857137</v>
      </c>
      <c r="AC68" s="250">
        <f t="shared" si="21"/>
        <v>0.52714285714285714</v>
      </c>
      <c r="AD68" s="250">
        <f t="shared" si="21"/>
        <v>0.51285714285714279</v>
      </c>
      <c r="AE68" s="250">
        <f t="shared" si="21"/>
        <v>0.49857142857142855</v>
      </c>
      <c r="AF68" s="250">
        <f t="shared" si="21"/>
        <v>0.48428571428571421</v>
      </c>
      <c r="AG68" s="250">
        <f t="shared" si="21"/>
        <v>0.47</v>
      </c>
      <c r="AH68" s="250">
        <f t="shared" si="21"/>
        <v>0.47</v>
      </c>
      <c r="AI68" s="250">
        <f t="shared" ref="AI68:AU68" si="22">1-SUM(AI69:AI75)</f>
        <v>0.47</v>
      </c>
      <c r="AJ68" s="250">
        <f t="shared" si="22"/>
        <v>0.47</v>
      </c>
      <c r="AK68" s="250">
        <f t="shared" si="22"/>
        <v>0.47</v>
      </c>
      <c r="AL68" s="250">
        <f t="shared" si="22"/>
        <v>0.47</v>
      </c>
      <c r="AM68" s="250">
        <f t="shared" si="22"/>
        <v>0.47</v>
      </c>
      <c r="AN68" s="250">
        <f t="shared" si="22"/>
        <v>0.47</v>
      </c>
      <c r="AO68" s="250">
        <f t="shared" si="22"/>
        <v>0.47</v>
      </c>
      <c r="AP68" s="250">
        <f t="shared" si="22"/>
        <v>0.47</v>
      </c>
      <c r="AQ68" s="250">
        <f t="shared" si="22"/>
        <v>0.47</v>
      </c>
      <c r="AR68" s="250">
        <f t="shared" si="22"/>
        <v>0.47</v>
      </c>
      <c r="AS68" s="250">
        <f t="shared" si="22"/>
        <v>0.47</v>
      </c>
      <c r="AT68" s="250">
        <f t="shared" si="22"/>
        <v>0.47</v>
      </c>
      <c r="AU68" s="250">
        <f t="shared" si="22"/>
        <v>0.47</v>
      </c>
    </row>
    <row r="69" spans="1:47">
      <c r="B69" s="125" t="s">
        <v>354</v>
      </c>
      <c r="C69" s="125" t="s">
        <v>340</v>
      </c>
      <c r="D69" s="125" t="s">
        <v>342</v>
      </c>
      <c r="E69" s="125" t="s">
        <v>334</v>
      </c>
      <c r="F69" s="137" t="s">
        <v>404</v>
      </c>
      <c r="G69" s="250">
        <v>0</v>
      </c>
      <c r="H69" s="250">
        <v>0</v>
      </c>
      <c r="I69" s="250">
        <v>0</v>
      </c>
      <c r="J69" s="250">
        <v>0</v>
      </c>
      <c r="K69" s="250">
        <v>0</v>
      </c>
      <c r="L69" s="250">
        <v>0</v>
      </c>
      <c r="M69" s="250">
        <v>0</v>
      </c>
      <c r="N69" s="250">
        <v>0</v>
      </c>
      <c r="O69" s="250">
        <v>0</v>
      </c>
      <c r="P69" s="250">
        <v>0</v>
      </c>
      <c r="Q69" s="250">
        <v>0</v>
      </c>
      <c r="R69" s="250">
        <v>0</v>
      </c>
      <c r="S69" s="353">
        <v>0</v>
      </c>
      <c r="T69" s="353">
        <v>0</v>
      </c>
      <c r="U69" s="353">
        <v>0</v>
      </c>
      <c r="V69" s="353">
        <v>0</v>
      </c>
      <c r="W69" s="353">
        <v>0</v>
      </c>
      <c r="X69" s="353">
        <v>0</v>
      </c>
      <c r="Y69" s="353">
        <v>0</v>
      </c>
      <c r="Z69" s="353">
        <v>0</v>
      </c>
      <c r="AA69" s="253">
        <v>0.01</v>
      </c>
      <c r="AB69" s="254">
        <f>AA69</f>
        <v>0.01</v>
      </c>
      <c r="AC69" s="254">
        <f t="shared" ref="AC69:AO69" si="23">AB69</f>
        <v>0.01</v>
      </c>
      <c r="AD69" s="254">
        <f t="shared" si="23"/>
        <v>0.01</v>
      </c>
      <c r="AE69" s="254">
        <f t="shared" si="23"/>
        <v>0.01</v>
      </c>
      <c r="AF69" s="254">
        <f t="shared" si="23"/>
        <v>0.01</v>
      </c>
      <c r="AG69" s="254">
        <f t="shared" si="23"/>
        <v>0.01</v>
      </c>
      <c r="AH69" s="254">
        <f t="shared" si="23"/>
        <v>0.01</v>
      </c>
      <c r="AI69" s="254">
        <f t="shared" si="23"/>
        <v>0.01</v>
      </c>
      <c r="AJ69" s="254">
        <f t="shared" si="23"/>
        <v>0.01</v>
      </c>
      <c r="AK69" s="254">
        <f t="shared" si="23"/>
        <v>0.01</v>
      </c>
      <c r="AL69" s="254">
        <f t="shared" si="23"/>
        <v>0.01</v>
      </c>
      <c r="AM69" s="254">
        <f t="shared" si="23"/>
        <v>0.01</v>
      </c>
      <c r="AN69" s="254">
        <f t="shared" si="23"/>
        <v>0.01</v>
      </c>
      <c r="AO69" s="254">
        <f t="shared" si="23"/>
        <v>0.01</v>
      </c>
      <c r="AP69" s="254">
        <f>AL69</f>
        <v>0.01</v>
      </c>
      <c r="AQ69" s="254">
        <f>AP69</f>
        <v>0.01</v>
      </c>
      <c r="AR69" s="254">
        <f>AQ69</f>
        <v>0.01</v>
      </c>
      <c r="AS69" s="254">
        <f>AR69</f>
        <v>0.01</v>
      </c>
      <c r="AT69" s="254">
        <f>AS69</f>
        <v>0.01</v>
      </c>
      <c r="AU69" s="254">
        <f>AT69</f>
        <v>0.01</v>
      </c>
    </row>
    <row r="70" spans="1:47">
      <c r="B70" s="125" t="s">
        <v>354</v>
      </c>
      <c r="C70" s="125" t="s">
        <v>340</v>
      </c>
      <c r="D70" s="125" t="s">
        <v>343</v>
      </c>
      <c r="E70" s="125" t="s">
        <v>334</v>
      </c>
      <c r="F70" s="137" t="s">
        <v>405</v>
      </c>
      <c r="G70" s="250">
        <v>0</v>
      </c>
      <c r="H70" s="250">
        <v>0</v>
      </c>
      <c r="I70" s="250">
        <v>0</v>
      </c>
      <c r="J70" s="250">
        <v>0</v>
      </c>
      <c r="K70" s="250">
        <v>0</v>
      </c>
      <c r="L70" s="250">
        <v>0</v>
      </c>
      <c r="M70" s="250">
        <v>0</v>
      </c>
      <c r="N70" s="250">
        <v>0</v>
      </c>
      <c r="O70" s="250">
        <v>0</v>
      </c>
      <c r="P70" s="250">
        <v>0</v>
      </c>
      <c r="Q70" s="250">
        <v>0</v>
      </c>
      <c r="R70" s="250">
        <v>0</v>
      </c>
      <c r="S70" s="353">
        <v>0</v>
      </c>
      <c r="T70" s="353">
        <v>0</v>
      </c>
      <c r="U70" s="353">
        <v>0</v>
      </c>
      <c r="V70" s="353">
        <v>0</v>
      </c>
      <c r="W70" s="353">
        <v>0</v>
      </c>
      <c r="X70" s="353">
        <v>0</v>
      </c>
      <c r="Y70" s="353">
        <v>0</v>
      </c>
      <c r="Z70" s="353">
        <v>0</v>
      </c>
      <c r="AA70" s="253">
        <v>0.02</v>
      </c>
      <c r="AB70" s="254">
        <v>0.02</v>
      </c>
      <c r="AC70" s="254">
        <v>0.02</v>
      </c>
      <c r="AD70" s="254">
        <v>0.02</v>
      </c>
      <c r="AE70" s="254">
        <v>0.02</v>
      </c>
      <c r="AF70" s="254">
        <v>0.02</v>
      </c>
      <c r="AG70" s="254">
        <v>0.02</v>
      </c>
      <c r="AH70" s="254">
        <v>0.02</v>
      </c>
      <c r="AI70" s="254">
        <v>0.02</v>
      </c>
      <c r="AJ70" s="254">
        <v>0.02</v>
      </c>
      <c r="AK70" s="254">
        <v>0.02</v>
      </c>
      <c r="AL70" s="254">
        <v>0.02</v>
      </c>
      <c r="AM70" s="254">
        <v>0.02</v>
      </c>
      <c r="AN70" s="254">
        <v>0.02</v>
      </c>
      <c r="AO70" s="254">
        <v>0.02</v>
      </c>
      <c r="AP70" s="254">
        <v>0.02</v>
      </c>
      <c r="AQ70" s="254">
        <v>0.02</v>
      </c>
      <c r="AR70" s="254">
        <v>0.02</v>
      </c>
      <c r="AS70" s="254">
        <v>0.02</v>
      </c>
      <c r="AT70" s="254">
        <v>0.02</v>
      </c>
      <c r="AU70" s="254">
        <v>0.02</v>
      </c>
    </row>
    <row r="71" spans="1:47">
      <c r="B71" s="125" t="s">
        <v>354</v>
      </c>
      <c r="C71" s="125" t="s">
        <v>340</v>
      </c>
      <c r="D71" s="125" t="s">
        <v>344</v>
      </c>
      <c r="E71" s="125" t="s">
        <v>334</v>
      </c>
      <c r="F71" s="137" t="s">
        <v>443</v>
      </c>
      <c r="G71" s="250">
        <f>0.3</f>
        <v>0.3</v>
      </c>
      <c r="H71" s="251">
        <f t="shared" ref="H71:S71" si="24">G71</f>
        <v>0.3</v>
      </c>
      <c r="I71" s="251">
        <f t="shared" si="24"/>
        <v>0.3</v>
      </c>
      <c r="J71" s="251">
        <f t="shared" si="24"/>
        <v>0.3</v>
      </c>
      <c r="K71" s="251">
        <f t="shared" si="24"/>
        <v>0.3</v>
      </c>
      <c r="L71" s="251">
        <f t="shared" si="24"/>
        <v>0.3</v>
      </c>
      <c r="M71" s="251">
        <f t="shared" si="24"/>
        <v>0.3</v>
      </c>
      <c r="N71" s="251">
        <f t="shared" si="24"/>
        <v>0.3</v>
      </c>
      <c r="O71" s="251">
        <f t="shared" si="24"/>
        <v>0.3</v>
      </c>
      <c r="P71" s="251">
        <f t="shared" si="24"/>
        <v>0.3</v>
      </c>
      <c r="Q71" s="251">
        <f t="shared" si="24"/>
        <v>0.3</v>
      </c>
      <c r="R71" s="251">
        <f t="shared" si="24"/>
        <v>0.3</v>
      </c>
      <c r="S71" s="253">
        <f t="shared" si="24"/>
        <v>0.3</v>
      </c>
      <c r="T71" s="132">
        <f>S71 + (($AG71 - $S71)/($AG$3-$S$3))</f>
        <v>0.31428571428571428</v>
      </c>
      <c r="U71" s="132">
        <f t="shared" ref="U71:AF71" si="25">T71 + (($AG71 - $S71)/($AG$3-$S$3))</f>
        <v>0.32857142857142857</v>
      </c>
      <c r="V71" s="132">
        <f t="shared" si="25"/>
        <v>0.34285714285714286</v>
      </c>
      <c r="W71" s="132">
        <f t="shared" si="25"/>
        <v>0.35714285714285715</v>
      </c>
      <c r="X71" s="132">
        <f t="shared" si="25"/>
        <v>0.37142857142857144</v>
      </c>
      <c r="Y71" s="132">
        <f t="shared" si="25"/>
        <v>0.38571428571428573</v>
      </c>
      <c r="Z71" s="132">
        <f t="shared" si="25"/>
        <v>0.4</v>
      </c>
      <c r="AA71" s="132">
        <f t="shared" si="25"/>
        <v>0.41428571428571431</v>
      </c>
      <c r="AB71" s="132">
        <f t="shared" si="25"/>
        <v>0.4285714285714286</v>
      </c>
      <c r="AC71" s="132">
        <f t="shared" si="25"/>
        <v>0.44285714285714289</v>
      </c>
      <c r="AD71" s="132">
        <f t="shared" si="25"/>
        <v>0.45714285714285718</v>
      </c>
      <c r="AE71" s="132">
        <f t="shared" si="25"/>
        <v>0.47142857142857147</v>
      </c>
      <c r="AF71" s="132">
        <f t="shared" si="25"/>
        <v>0.48571428571428577</v>
      </c>
      <c r="AG71" s="250">
        <v>0.5</v>
      </c>
      <c r="AH71" s="251">
        <f t="shared" ref="AH71:AO71" si="26">AG71</f>
        <v>0.5</v>
      </c>
      <c r="AI71" s="251">
        <f t="shared" si="26"/>
        <v>0.5</v>
      </c>
      <c r="AJ71" s="251">
        <f t="shared" si="26"/>
        <v>0.5</v>
      </c>
      <c r="AK71" s="251">
        <f t="shared" si="26"/>
        <v>0.5</v>
      </c>
      <c r="AL71" s="251">
        <f t="shared" si="26"/>
        <v>0.5</v>
      </c>
      <c r="AM71" s="251">
        <f t="shared" si="26"/>
        <v>0.5</v>
      </c>
      <c r="AN71" s="251">
        <f t="shared" si="26"/>
        <v>0.5</v>
      </c>
      <c r="AO71" s="251">
        <f t="shared" si="26"/>
        <v>0.5</v>
      </c>
      <c r="AP71" s="251">
        <f>AL71</f>
        <v>0.5</v>
      </c>
      <c r="AQ71" s="132">
        <f>AP71</f>
        <v>0.5</v>
      </c>
      <c r="AR71" s="132">
        <f>AQ71</f>
        <v>0.5</v>
      </c>
      <c r="AS71" s="132">
        <f>AR71</f>
        <v>0.5</v>
      </c>
      <c r="AT71" s="132">
        <f>AS71</f>
        <v>0.5</v>
      </c>
      <c r="AU71" s="132">
        <f>AT71</f>
        <v>0.5</v>
      </c>
    </row>
    <row r="72" spans="1:47">
      <c r="B72" s="125" t="s">
        <v>354</v>
      </c>
      <c r="C72" s="125" t="s">
        <v>340</v>
      </c>
      <c r="D72" s="125" t="s">
        <v>345</v>
      </c>
      <c r="E72" s="125" t="s">
        <v>334</v>
      </c>
      <c r="F72" s="137" t="s">
        <v>406</v>
      </c>
      <c r="G72" s="250">
        <v>0</v>
      </c>
      <c r="H72" s="250">
        <f>G72 + (($AI72 - $G72)/28)</f>
        <v>0</v>
      </c>
      <c r="I72" s="250">
        <v>0</v>
      </c>
      <c r="J72" s="250">
        <v>0</v>
      </c>
      <c r="K72" s="250">
        <v>0</v>
      </c>
      <c r="L72" s="250">
        <v>0</v>
      </c>
      <c r="M72" s="250">
        <v>0</v>
      </c>
      <c r="N72" s="250">
        <v>0</v>
      </c>
      <c r="O72" s="250">
        <v>0</v>
      </c>
      <c r="P72" s="250">
        <v>0</v>
      </c>
      <c r="Q72" s="250">
        <v>0</v>
      </c>
      <c r="R72" s="250">
        <v>0</v>
      </c>
      <c r="S72" s="250">
        <v>0</v>
      </c>
      <c r="T72" s="250">
        <v>0</v>
      </c>
      <c r="U72" s="250">
        <v>0</v>
      </c>
      <c r="V72" s="250">
        <v>0</v>
      </c>
      <c r="W72" s="250">
        <v>0</v>
      </c>
      <c r="X72" s="250">
        <v>0</v>
      </c>
      <c r="Y72" s="250">
        <v>0</v>
      </c>
      <c r="Z72" s="250">
        <v>0</v>
      </c>
      <c r="AA72" s="250">
        <v>0</v>
      </c>
      <c r="AB72" s="250">
        <v>0</v>
      </c>
      <c r="AC72" s="250">
        <v>0</v>
      </c>
      <c r="AD72" s="250">
        <v>0</v>
      </c>
      <c r="AE72" s="250">
        <v>0</v>
      </c>
      <c r="AF72" s="250">
        <v>0</v>
      </c>
      <c r="AG72" s="250">
        <v>0</v>
      </c>
      <c r="AH72" s="250">
        <v>0</v>
      </c>
      <c r="AI72" s="250">
        <v>0</v>
      </c>
      <c r="AJ72" s="250">
        <v>0</v>
      </c>
      <c r="AK72" s="250">
        <v>0</v>
      </c>
      <c r="AL72" s="250">
        <v>0</v>
      </c>
      <c r="AM72" s="250">
        <v>0</v>
      </c>
      <c r="AN72" s="250">
        <v>0</v>
      </c>
      <c r="AO72" s="250">
        <v>0</v>
      </c>
      <c r="AP72" s="250">
        <v>0</v>
      </c>
      <c r="AQ72" s="250">
        <v>0</v>
      </c>
      <c r="AR72" s="250">
        <v>0</v>
      </c>
      <c r="AS72" s="250">
        <v>0</v>
      </c>
      <c r="AT72" s="250">
        <v>0</v>
      </c>
      <c r="AU72" s="250">
        <v>0</v>
      </c>
    </row>
    <row r="73" spans="1:47">
      <c r="B73" s="125" t="s">
        <v>354</v>
      </c>
      <c r="C73" s="125" t="s">
        <v>340</v>
      </c>
      <c r="D73" s="125" t="s">
        <v>346</v>
      </c>
      <c r="E73" s="125" t="s">
        <v>334</v>
      </c>
      <c r="F73" s="137" t="s">
        <v>403</v>
      </c>
      <c r="G73" s="250">
        <v>0</v>
      </c>
      <c r="H73" s="250">
        <v>0</v>
      </c>
      <c r="I73" s="250">
        <v>0</v>
      </c>
      <c r="J73" s="250">
        <v>0</v>
      </c>
      <c r="K73" s="250">
        <v>0</v>
      </c>
      <c r="L73" s="250">
        <v>0</v>
      </c>
      <c r="M73" s="250">
        <v>0</v>
      </c>
      <c r="N73" s="250">
        <v>0</v>
      </c>
      <c r="O73" s="250">
        <v>0</v>
      </c>
      <c r="P73" s="250">
        <v>0</v>
      </c>
      <c r="Q73" s="250">
        <v>0</v>
      </c>
      <c r="R73" s="250">
        <v>0</v>
      </c>
      <c r="S73" s="250">
        <v>0</v>
      </c>
      <c r="T73" s="250">
        <v>0</v>
      </c>
      <c r="U73" s="250">
        <v>0</v>
      </c>
      <c r="V73" s="250">
        <v>0</v>
      </c>
      <c r="W73" s="250">
        <v>0</v>
      </c>
      <c r="X73" s="250">
        <v>0</v>
      </c>
      <c r="Y73" s="250">
        <v>0</v>
      </c>
      <c r="Z73" s="250">
        <v>0</v>
      </c>
      <c r="AA73" s="250">
        <v>0</v>
      </c>
      <c r="AB73" s="250">
        <v>0</v>
      </c>
      <c r="AC73" s="250">
        <v>0</v>
      </c>
      <c r="AD73" s="250">
        <v>0</v>
      </c>
      <c r="AE73" s="250">
        <v>0</v>
      </c>
      <c r="AF73" s="250">
        <v>0</v>
      </c>
      <c r="AG73" s="250">
        <v>0</v>
      </c>
      <c r="AH73" s="250">
        <v>0</v>
      </c>
      <c r="AI73" s="250">
        <v>0</v>
      </c>
      <c r="AJ73" s="250">
        <v>0</v>
      </c>
      <c r="AK73" s="250">
        <v>0</v>
      </c>
      <c r="AL73" s="250">
        <v>0</v>
      </c>
      <c r="AM73" s="250">
        <v>0</v>
      </c>
      <c r="AN73" s="250">
        <v>0</v>
      </c>
      <c r="AO73" s="250">
        <v>0</v>
      </c>
      <c r="AP73" s="250">
        <v>0</v>
      </c>
      <c r="AQ73" s="250">
        <v>0</v>
      </c>
      <c r="AR73" s="250">
        <v>0</v>
      </c>
      <c r="AS73" s="250">
        <v>0</v>
      </c>
      <c r="AT73" s="250">
        <v>0</v>
      </c>
      <c r="AU73" s="250">
        <v>0</v>
      </c>
    </row>
    <row r="74" spans="1:47">
      <c r="B74" s="125" t="s">
        <v>354</v>
      </c>
      <c r="C74" s="125" t="s">
        <v>340</v>
      </c>
      <c r="D74" s="125" t="s">
        <v>347</v>
      </c>
      <c r="E74" s="125" t="s">
        <v>334</v>
      </c>
      <c r="F74" s="137" t="s">
        <v>400</v>
      </c>
      <c r="G74" s="250">
        <v>0</v>
      </c>
      <c r="H74" s="250">
        <v>0</v>
      </c>
      <c r="I74" s="250">
        <v>0</v>
      </c>
      <c r="J74" s="250">
        <v>0</v>
      </c>
      <c r="K74" s="250">
        <v>0</v>
      </c>
      <c r="L74" s="250">
        <v>0</v>
      </c>
      <c r="M74" s="250">
        <v>0</v>
      </c>
      <c r="N74" s="250">
        <v>0</v>
      </c>
      <c r="O74" s="250">
        <v>0</v>
      </c>
      <c r="P74" s="250">
        <v>0</v>
      </c>
      <c r="Q74" s="250">
        <v>0</v>
      </c>
      <c r="R74" s="250">
        <v>0</v>
      </c>
      <c r="S74" s="250">
        <v>0</v>
      </c>
      <c r="T74" s="250">
        <v>0</v>
      </c>
      <c r="U74" s="250">
        <v>0</v>
      </c>
      <c r="V74" s="250">
        <v>0</v>
      </c>
      <c r="W74" s="250">
        <v>0</v>
      </c>
      <c r="X74" s="250">
        <v>0</v>
      </c>
      <c r="Y74" s="250">
        <v>0</v>
      </c>
      <c r="Z74" s="250">
        <v>0</v>
      </c>
      <c r="AA74" s="250">
        <v>0</v>
      </c>
      <c r="AB74" s="250">
        <v>0</v>
      </c>
      <c r="AC74" s="250">
        <v>0</v>
      </c>
      <c r="AD74" s="250">
        <v>0</v>
      </c>
      <c r="AE74" s="250">
        <v>0</v>
      </c>
      <c r="AF74" s="250">
        <v>0</v>
      </c>
      <c r="AG74" s="250">
        <v>0</v>
      </c>
      <c r="AH74" s="250">
        <v>0</v>
      </c>
      <c r="AI74" s="250">
        <v>0</v>
      </c>
      <c r="AJ74" s="250">
        <v>0</v>
      </c>
      <c r="AK74" s="250">
        <v>0</v>
      </c>
      <c r="AL74" s="250">
        <v>0</v>
      </c>
      <c r="AM74" s="250">
        <v>0</v>
      </c>
      <c r="AN74" s="250">
        <v>0</v>
      </c>
      <c r="AO74" s="250">
        <v>0</v>
      </c>
      <c r="AP74" s="250">
        <v>0</v>
      </c>
      <c r="AQ74" s="250">
        <v>0</v>
      </c>
      <c r="AR74" s="250">
        <v>0</v>
      </c>
      <c r="AS74" s="250">
        <v>0</v>
      </c>
      <c r="AT74" s="250">
        <v>0</v>
      </c>
      <c r="AU74" s="250">
        <v>0</v>
      </c>
    </row>
    <row r="75" spans="1:47">
      <c r="B75" s="125" t="s">
        <v>354</v>
      </c>
      <c r="C75" s="125" t="s">
        <v>340</v>
      </c>
      <c r="D75" s="125" t="s">
        <v>348</v>
      </c>
      <c r="E75" s="125" t="s">
        <v>334</v>
      </c>
      <c r="F75" s="137" t="s">
        <v>401</v>
      </c>
      <c r="G75" s="250">
        <v>0</v>
      </c>
      <c r="H75" s="250">
        <v>0</v>
      </c>
      <c r="I75" s="250">
        <v>0</v>
      </c>
      <c r="J75" s="250">
        <v>0</v>
      </c>
      <c r="K75" s="250">
        <v>0</v>
      </c>
      <c r="L75" s="250">
        <v>0</v>
      </c>
      <c r="M75" s="250">
        <v>0</v>
      </c>
      <c r="N75" s="250">
        <v>0</v>
      </c>
      <c r="O75" s="250">
        <v>0</v>
      </c>
      <c r="P75" s="250">
        <v>0</v>
      </c>
      <c r="Q75" s="250">
        <v>0</v>
      </c>
      <c r="R75" s="250">
        <v>0</v>
      </c>
      <c r="S75" s="250">
        <v>0</v>
      </c>
      <c r="T75" s="250">
        <v>0</v>
      </c>
      <c r="U75" s="250">
        <v>0</v>
      </c>
      <c r="V75" s="250">
        <v>0</v>
      </c>
      <c r="W75" s="250">
        <v>0</v>
      </c>
      <c r="X75" s="250">
        <v>0</v>
      </c>
      <c r="Y75" s="250">
        <v>0</v>
      </c>
      <c r="Z75" s="250">
        <v>0</v>
      </c>
      <c r="AA75" s="250">
        <v>0</v>
      </c>
      <c r="AB75" s="250">
        <v>0</v>
      </c>
      <c r="AC75" s="250">
        <v>0</v>
      </c>
      <c r="AD75" s="250">
        <v>0</v>
      </c>
      <c r="AE75" s="250">
        <v>0</v>
      </c>
      <c r="AF75" s="250">
        <v>0</v>
      </c>
      <c r="AG75" s="250">
        <v>0</v>
      </c>
      <c r="AH75" s="250">
        <v>0</v>
      </c>
      <c r="AI75" s="250">
        <v>0</v>
      </c>
      <c r="AJ75" s="250">
        <v>0</v>
      </c>
      <c r="AK75" s="250">
        <v>0</v>
      </c>
      <c r="AL75" s="250">
        <v>0</v>
      </c>
      <c r="AM75" s="250">
        <v>0</v>
      </c>
      <c r="AN75" s="250">
        <v>0</v>
      </c>
      <c r="AO75" s="250">
        <v>0</v>
      </c>
      <c r="AP75" s="250">
        <v>0</v>
      </c>
      <c r="AQ75" s="250">
        <v>0</v>
      </c>
      <c r="AR75" s="250">
        <v>0</v>
      </c>
      <c r="AS75" s="250">
        <v>0</v>
      </c>
      <c r="AT75" s="250">
        <v>0</v>
      </c>
      <c r="AU75" s="250">
        <v>0</v>
      </c>
    </row>
    <row r="76" spans="1:47" ht="20.25" customHeight="1">
      <c r="B76" s="125"/>
      <c r="C76" s="125"/>
      <c r="D76" s="125"/>
      <c r="E76" s="125"/>
      <c r="G76" s="250"/>
      <c r="H76" s="250"/>
      <c r="I76" s="250"/>
      <c r="J76" s="250"/>
      <c r="K76" s="250"/>
      <c r="L76" s="250"/>
      <c r="M76" s="250"/>
      <c r="N76" s="250"/>
      <c r="O76" s="250"/>
      <c r="P76" s="250"/>
      <c r="Q76" s="250"/>
      <c r="R76" s="250"/>
      <c r="S76" s="250"/>
      <c r="T76" s="250"/>
      <c r="U76" s="250"/>
      <c r="V76" s="250"/>
      <c r="W76" s="250"/>
      <c r="X76" s="250"/>
      <c r="Y76" s="250"/>
      <c r="Z76" s="250"/>
      <c r="AA76" s="250"/>
      <c r="AB76" s="250"/>
      <c r="AC76" s="250"/>
      <c r="AD76" s="250"/>
      <c r="AE76" s="250"/>
      <c r="AF76" s="250"/>
      <c r="AG76" s="250"/>
      <c r="AH76" s="250"/>
      <c r="AI76" s="250"/>
      <c r="AJ76" s="250"/>
      <c r="AK76" s="250"/>
      <c r="AL76" s="250"/>
      <c r="AM76" s="250"/>
      <c r="AN76" s="250"/>
      <c r="AO76" s="250"/>
      <c r="AP76" s="250"/>
      <c r="AQ76" s="250"/>
      <c r="AR76" s="250"/>
      <c r="AS76" s="250"/>
      <c r="AT76" s="250"/>
      <c r="AU76" s="250"/>
    </row>
    <row r="77" spans="1:47">
      <c r="B77" s="125" t="s">
        <v>354</v>
      </c>
      <c r="C77" s="125" t="s">
        <v>340</v>
      </c>
      <c r="D77" s="125" t="s">
        <v>341</v>
      </c>
      <c r="E77" s="125" t="s">
        <v>336</v>
      </c>
      <c r="F77" s="125" t="s">
        <v>337</v>
      </c>
      <c r="G77" s="250">
        <v>0</v>
      </c>
      <c r="H77" s="250">
        <v>0</v>
      </c>
      <c r="I77" s="250">
        <v>0</v>
      </c>
      <c r="J77" s="250">
        <v>0</v>
      </c>
      <c r="K77" s="250">
        <v>0</v>
      </c>
      <c r="L77" s="250">
        <v>0</v>
      </c>
      <c r="M77" s="250">
        <v>0</v>
      </c>
      <c r="N77" s="250">
        <v>0</v>
      </c>
      <c r="O77" s="250">
        <v>0</v>
      </c>
      <c r="P77" s="250">
        <v>0</v>
      </c>
      <c r="Q77" s="250">
        <v>0</v>
      </c>
      <c r="R77" s="250">
        <v>0</v>
      </c>
      <c r="S77" s="250">
        <v>0</v>
      </c>
      <c r="T77" s="250">
        <v>0</v>
      </c>
      <c r="U77" s="250">
        <v>0</v>
      </c>
      <c r="V77" s="250">
        <v>0</v>
      </c>
      <c r="W77" s="250">
        <v>0</v>
      </c>
      <c r="X77" s="250">
        <v>0</v>
      </c>
      <c r="Y77" s="250">
        <v>0</v>
      </c>
      <c r="Z77" s="250">
        <v>0</v>
      </c>
      <c r="AA77" s="250">
        <v>0</v>
      </c>
      <c r="AB77" s="250">
        <v>0</v>
      </c>
      <c r="AC77" s="250">
        <v>0</v>
      </c>
      <c r="AD77" s="250">
        <v>0</v>
      </c>
      <c r="AE77" s="250">
        <v>0</v>
      </c>
      <c r="AF77" s="250">
        <v>0</v>
      </c>
      <c r="AG77" s="250">
        <v>0</v>
      </c>
      <c r="AH77" s="250">
        <v>0</v>
      </c>
      <c r="AI77" s="250">
        <v>0</v>
      </c>
      <c r="AJ77" s="250">
        <v>0</v>
      </c>
      <c r="AK77" s="250">
        <v>0</v>
      </c>
      <c r="AL77" s="250">
        <v>0</v>
      </c>
      <c r="AM77" s="250">
        <v>0</v>
      </c>
      <c r="AN77" s="250">
        <v>0</v>
      </c>
      <c r="AO77" s="250">
        <v>0</v>
      </c>
      <c r="AP77" s="250">
        <v>0</v>
      </c>
      <c r="AQ77" s="250">
        <v>0</v>
      </c>
      <c r="AR77" s="250">
        <v>0</v>
      </c>
      <c r="AS77" s="250">
        <v>0</v>
      </c>
      <c r="AT77" s="250">
        <v>0</v>
      </c>
      <c r="AU77" s="250">
        <v>0</v>
      </c>
    </row>
    <row r="78" spans="1:47">
      <c r="B78" s="125" t="s">
        <v>354</v>
      </c>
      <c r="C78" s="125" t="s">
        <v>340</v>
      </c>
      <c r="D78" s="125" t="s">
        <v>342</v>
      </c>
      <c r="E78" s="125" t="s">
        <v>336</v>
      </c>
      <c r="F78" s="125" t="s">
        <v>337</v>
      </c>
      <c r="G78" s="250">
        <v>0.8</v>
      </c>
      <c r="H78" s="250">
        <v>0.8</v>
      </c>
      <c r="I78" s="250">
        <v>0.8</v>
      </c>
      <c r="J78" s="250">
        <v>0.8</v>
      </c>
      <c r="K78" s="250">
        <v>0.8</v>
      </c>
      <c r="L78" s="250">
        <v>0.8</v>
      </c>
      <c r="M78" s="250">
        <v>0.8</v>
      </c>
      <c r="N78" s="250">
        <v>0.8</v>
      </c>
      <c r="O78" s="250">
        <v>0.8</v>
      </c>
      <c r="P78" s="250">
        <v>0.8</v>
      </c>
      <c r="Q78" s="250">
        <v>0.8</v>
      </c>
      <c r="R78" s="250">
        <v>0.8</v>
      </c>
      <c r="S78" s="250">
        <v>0.8</v>
      </c>
      <c r="T78" s="250">
        <v>0.8</v>
      </c>
      <c r="U78" s="250">
        <v>0.8</v>
      </c>
      <c r="V78" s="250">
        <v>0.8</v>
      </c>
      <c r="W78" s="250">
        <v>0.8</v>
      </c>
      <c r="X78" s="250">
        <v>0.8</v>
      </c>
      <c r="Y78" s="250">
        <v>0.8</v>
      </c>
      <c r="Z78" s="250">
        <v>0.8</v>
      </c>
      <c r="AA78" s="250">
        <v>0.8</v>
      </c>
      <c r="AB78" s="250">
        <v>0.8</v>
      </c>
      <c r="AC78" s="250">
        <v>0.8</v>
      </c>
      <c r="AD78" s="250">
        <v>0.8</v>
      </c>
      <c r="AE78" s="250">
        <v>0.8</v>
      </c>
      <c r="AF78" s="250">
        <v>0.8</v>
      </c>
      <c r="AG78" s="250">
        <v>0.8</v>
      </c>
      <c r="AH78" s="250">
        <v>0.8</v>
      </c>
      <c r="AI78" s="250">
        <v>0.8</v>
      </c>
      <c r="AJ78" s="250">
        <v>0.8</v>
      </c>
      <c r="AK78" s="250">
        <v>0.8</v>
      </c>
      <c r="AL78" s="250">
        <v>0.8</v>
      </c>
      <c r="AM78" s="250">
        <v>0.8</v>
      </c>
      <c r="AN78" s="250">
        <v>0.8</v>
      </c>
      <c r="AO78" s="250">
        <v>0.8</v>
      </c>
      <c r="AP78" s="250">
        <v>0.8</v>
      </c>
      <c r="AQ78" s="250">
        <v>0.8</v>
      </c>
      <c r="AR78" s="250">
        <v>0.8</v>
      </c>
      <c r="AS78" s="250">
        <v>0.8</v>
      </c>
      <c r="AT78" s="250">
        <v>0.8</v>
      </c>
      <c r="AU78" s="250">
        <v>0.8</v>
      </c>
    </row>
    <row r="79" spans="1:47">
      <c r="B79" s="125" t="s">
        <v>354</v>
      </c>
      <c r="C79" s="125" t="s">
        <v>340</v>
      </c>
      <c r="D79" s="125" t="s">
        <v>343</v>
      </c>
      <c r="E79" s="125" t="s">
        <v>336</v>
      </c>
      <c r="F79" s="125" t="s">
        <v>337</v>
      </c>
      <c r="G79" s="250">
        <v>0.6</v>
      </c>
      <c r="H79" s="250">
        <v>0.6</v>
      </c>
      <c r="I79" s="250">
        <v>0.6</v>
      </c>
      <c r="J79" s="250">
        <v>0.6</v>
      </c>
      <c r="K79" s="250">
        <v>0.6</v>
      </c>
      <c r="L79" s="250">
        <v>0.6</v>
      </c>
      <c r="M79" s="250">
        <v>0.6</v>
      </c>
      <c r="N79" s="250">
        <v>0.6</v>
      </c>
      <c r="O79" s="250">
        <v>0.6</v>
      </c>
      <c r="P79" s="250">
        <v>0.6</v>
      </c>
      <c r="Q79" s="250">
        <v>0.6</v>
      </c>
      <c r="R79" s="250">
        <v>0.6</v>
      </c>
      <c r="S79" s="250">
        <v>0.6</v>
      </c>
      <c r="T79" s="250">
        <v>0.6</v>
      </c>
      <c r="U79" s="250">
        <v>0.6</v>
      </c>
      <c r="V79" s="250">
        <v>0.6</v>
      </c>
      <c r="W79" s="250">
        <v>0.6</v>
      </c>
      <c r="X79" s="250">
        <v>0.6</v>
      </c>
      <c r="Y79" s="250">
        <v>0.6</v>
      </c>
      <c r="Z79" s="250">
        <v>0.6</v>
      </c>
      <c r="AA79" s="250">
        <v>0.6</v>
      </c>
      <c r="AB79" s="250">
        <v>0.6</v>
      </c>
      <c r="AC79" s="250">
        <v>0.6</v>
      </c>
      <c r="AD79" s="250">
        <v>0.6</v>
      </c>
      <c r="AE79" s="250">
        <v>0.6</v>
      </c>
      <c r="AF79" s="250">
        <v>0.6</v>
      </c>
      <c r="AG79" s="250">
        <v>0.6</v>
      </c>
      <c r="AH79" s="250">
        <v>0.6</v>
      </c>
      <c r="AI79" s="250">
        <v>0.6</v>
      </c>
      <c r="AJ79" s="250">
        <v>0.6</v>
      </c>
      <c r="AK79" s="250">
        <v>0.6</v>
      </c>
      <c r="AL79" s="250">
        <v>0.6</v>
      </c>
      <c r="AM79" s="250">
        <v>0.6</v>
      </c>
      <c r="AN79" s="250">
        <v>0.6</v>
      </c>
      <c r="AO79" s="250">
        <v>0.6</v>
      </c>
      <c r="AP79" s="250">
        <v>0.6</v>
      </c>
      <c r="AQ79" s="250">
        <v>0.6</v>
      </c>
      <c r="AR79" s="250">
        <v>0.6</v>
      </c>
      <c r="AS79" s="250">
        <v>0.6</v>
      </c>
      <c r="AT79" s="250">
        <v>0.6</v>
      </c>
      <c r="AU79" s="250">
        <v>0.6</v>
      </c>
    </row>
    <row r="80" spans="1:47">
      <c r="B80" s="125" t="s">
        <v>354</v>
      </c>
      <c r="C80" s="125" t="s">
        <v>340</v>
      </c>
      <c r="D80" s="125" t="s">
        <v>344</v>
      </c>
      <c r="E80" s="125" t="s">
        <v>336</v>
      </c>
      <c r="F80" s="125" t="s">
        <v>337</v>
      </c>
      <c r="G80" s="250">
        <v>0.4</v>
      </c>
      <c r="H80" s="250">
        <v>0.4</v>
      </c>
      <c r="I80" s="250">
        <v>0.4</v>
      </c>
      <c r="J80" s="250">
        <v>0.4</v>
      </c>
      <c r="K80" s="250">
        <v>0.4</v>
      </c>
      <c r="L80" s="250">
        <v>0.4</v>
      </c>
      <c r="M80" s="250">
        <v>0.4</v>
      </c>
      <c r="N80" s="250">
        <v>0.4</v>
      </c>
      <c r="O80" s="250">
        <v>0.4</v>
      </c>
      <c r="P80" s="250">
        <v>0.4</v>
      </c>
      <c r="Q80" s="250">
        <v>0.4</v>
      </c>
      <c r="R80" s="250">
        <v>0.4</v>
      </c>
      <c r="S80" s="250">
        <v>0.4</v>
      </c>
      <c r="T80" s="250">
        <v>0.4</v>
      </c>
      <c r="U80" s="250">
        <v>0.4</v>
      </c>
      <c r="V80" s="250">
        <v>0.4</v>
      </c>
      <c r="W80" s="250">
        <v>0.4</v>
      </c>
      <c r="X80" s="250">
        <v>0.4</v>
      </c>
      <c r="Y80" s="250">
        <v>0.4</v>
      </c>
      <c r="Z80" s="250">
        <v>0.4</v>
      </c>
      <c r="AA80" s="250">
        <v>0.4</v>
      </c>
      <c r="AB80" s="250">
        <v>0.4</v>
      </c>
      <c r="AC80" s="250">
        <v>0.4</v>
      </c>
      <c r="AD80" s="250">
        <v>0.4</v>
      </c>
      <c r="AE80" s="250">
        <v>0.4</v>
      </c>
      <c r="AF80" s="250">
        <v>0.4</v>
      </c>
      <c r="AG80" s="250">
        <v>0.4</v>
      </c>
      <c r="AH80" s="250">
        <v>0.4</v>
      </c>
      <c r="AI80" s="250">
        <v>0.4</v>
      </c>
      <c r="AJ80" s="250">
        <v>0.4</v>
      </c>
      <c r="AK80" s="250">
        <v>0.4</v>
      </c>
      <c r="AL80" s="250">
        <v>0.4</v>
      </c>
      <c r="AM80" s="250">
        <v>0.4</v>
      </c>
      <c r="AN80" s="250">
        <v>0.4</v>
      </c>
      <c r="AO80" s="250">
        <v>0.4</v>
      </c>
      <c r="AP80" s="250">
        <v>0.4</v>
      </c>
      <c r="AQ80" s="250">
        <v>0.4</v>
      </c>
      <c r="AR80" s="250">
        <v>0.4</v>
      </c>
      <c r="AS80" s="250">
        <v>0.4</v>
      </c>
      <c r="AT80" s="250">
        <v>0.4</v>
      </c>
      <c r="AU80" s="250">
        <v>0.4</v>
      </c>
    </row>
    <row r="81" spans="1:49">
      <c r="B81" s="125" t="s">
        <v>354</v>
      </c>
      <c r="C81" s="125" t="s">
        <v>340</v>
      </c>
      <c r="D81" s="125" t="s">
        <v>345</v>
      </c>
      <c r="E81" s="125" t="s">
        <v>336</v>
      </c>
      <c r="F81" s="125" t="s">
        <v>337</v>
      </c>
      <c r="G81" s="250">
        <v>0.3</v>
      </c>
      <c r="H81" s="250">
        <v>0.3</v>
      </c>
      <c r="I81" s="250">
        <v>0.3</v>
      </c>
      <c r="J81" s="250">
        <v>0.3</v>
      </c>
      <c r="K81" s="250">
        <v>0.3</v>
      </c>
      <c r="L81" s="250">
        <v>0.3</v>
      </c>
      <c r="M81" s="250">
        <v>0.3</v>
      </c>
      <c r="N81" s="250">
        <v>0.3</v>
      </c>
      <c r="O81" s="250">
        <v>0.3</v>
      </c>
      <c r="P81" s="250">
        <v>0.3</v>
      </c>
      <c r="Q81" s="250">
        <v>0.3</v>
      </c>
      <c r="R81" s="250">
        <v>0.3</v>
      </c>
      <c r="S81" s="250">
        <v>0.3</v>
      </c>
      <c r="T81" s="250">
        <v>0.3</v>
      </c>
      <c r="U81" s="250">
        <v>0.3</v>
      </c>
      <c r="V81" s="250">
        <v>0.3</v>
      </c>
      <c r="W81" s="250">
        <v>0.3</v>
      </c>
      <c r="X81" s="250">
        <v>0.3</v>
      </c>
      <c r="Y81" s="250">
        <v>0.3</v>
      </c>
      <c r="Z81" s="250">
        <v>0.3</v>
      </c>
      <c r="AA81" s="250">
        <v>0.3</v>
      </c>
      <c r="AB81" s="250">
        <v>0.3</v>
      </c>
      <c r="AC81" s="250">
        <v>0.3</v>
      </c>
      <c r="AD81" s="250">
        <v>0.3</v>
      </c>
      <c r="AE81" s="250">
        <v>0.3</v>
      </c>
      <c r="AF81" s="250">
        <v>0.3</v>
      </c>
      <c r="AG81" s="250">
        <v>0.3</v>
      </c>
      <c r="AH81" s="250">
        <v>0.3</v>
      </c>
      <c r="AI81" s="250">
        <v>0.3</v>
      </c>
      <c r="AJ81" s="250">
        <v>0.3</v>
      </c>
      <c r="AK81" s="250">
        <v>0.3</v>
      </c>
      <c r="AL81" s="250">
        <v>0.3</v>
      </c>
      <c r="AM81" s="250">
        <v>0.3</v>
      </c>
      <c r="AN81" s="250">
        <v>0.3</v>
      </c>
      <c r="AO81" s="250">
        <v>0.3</v>
      </c>
      <c r="AP81" s="250">
        <v>0.3</v>
      </c>
      <c r="AQ81" s="250">
        <v>0.3</v>
      </c>
      <c r="AR81" s="250">
        <v>0.3</v>
      </c>
      <c r="AS81" s="250">
        <v>0.3</v>
      </c>
      <c r="AT81" s="250">
        <v>0.3</v>
      </c>
      <c r="AU81" s="250">
        <v>0.3</v>
      </c>
    </row>
    <row r="82" spans="1:49">
      <c r="B82" s="125" t="s">
        <v>354</v>
      </c>
      <c r="C82" s="125" t="s">
        <v>340</v>
      </c>
      <c r="D82" s="125" t="s">
        <v>346</v>
      </c>
      <c r="E82" s="125" t="s">
        <v>336</v>
      </c>
      <c r="F82" s="125" t="s">
        <v>337</v>
      </c>
      <c r="G82" s="250">
        <v>1</v>
      </c>
      <c r="H82" s="250">
        <v>1</v>
      </c>
      <c r="I82" s="250">
        <v>1</v>
      </c>
      <c r="J82" s="250">
        <v>1</v>
      </c>
      <c r="K82" s="250">
        <v>1</v>
      </c>
      <c r="L82" s="250">
        <v>1</v>
      </c>
      <c r="M82" s="250">
        <v>1</v>
      </c>
      <c r="N82" s="250">
        <v>1</v>
      </c>
      <c r="O82" s="250">
        <v>1</v>
      </c>
      <c r="P82" s="250">
        <v>1</v>
      </c>
      <c r="Q82" s="250">
        <v>1</v>
      </c>
      <c r="R82" s="250">
        <v>1</v>
      </c>
      <c r="S82" s="250">
        <v>1</v>
      </c>
      <c r="T82" s="250">
        <v>1</v>
      </c>
      <c r="U82" s="250">
        <v>1</v>
      </c>
      <c r="V82" s="250">
        <v>1</v>
      </c>
      <c r="W82" s="250">
        <v>1</v>
      </c>
      <c r="X82" s="250">
        <v>1</v>
      </c>
      <c r="Y82" s="250">
        <v>1</v>
      </c>
      <c r="Z82" s="250">
        <v>1</v>
      </c>
      <c r="AA82" s="250">
        <v>1</v>
      </c>
      <c r="AB82" s="250">
        <v>1</v>
      </c>
      <c r="AC82" s="250">
        <v>1</v>
      </c>
      <c r="AD82" s="250">
        <v>1</v>
      </c>
      <c r="AE82" s="250">
        <v>1</v>
      </c>
      <c r="AF82" s="250">
        <v>1</v>
      </c>
      <c r="AG82" s="250">
        <v>1</v>
      </c>
      <c r="AH82" s="250">
        <v>1</v>
      </c>
      <c r="AI82" s="250">
        <v>1</v>
      </c>
      <c r="AJ82" s="250">
        <v>1</v>
      </c>
      <c r="AK82" s="250">
        <v>1</v>
      </c>
      <c r="AL82" s="250">
        <v>1</v>
      </c>
      <c r="AM82" s="250">
        <v>1</v>
      </c>
      <c r="AN82" s="250">
        <v>1</v>
      </c>
      <c r="AO82" s="250">
        <v>1</v>
      </c>
      <c r="AP82" s="250">
        <v>1</v>
      </c>
      <c r="AQ82" s="250">
        <v>1</v>
      </c>
      <c r="AR82" s="250">
        <v>1</v>
      </c>
      <c r="AS82" s="250">
        <v>1</v>
      </c>
      <c r="AT82" s="250">
        <v>1</v>
      </c>
      <c r="AU82" s="250">
        <v>1</v>
      </c>
    </row>
    <row r="83" spans="1:49">
      <c r="B83" s="125" t="s">
        <v>354</v>
      </c>
      <c r="C83" s="125" t="s">
        <v>340</v>
      </c>
      <c r="D83" s="125" t="s">
        <v>347</v>
      </c>
      <c r="E83" s="125" t="s">
        <v>336</v>
      </c>
      <c r="F83" s="125" t="s">
        <v>337</v>
      </c>
      <c r="G83" s="250">
        <v>0.6</v>
      </c>
      <c r="H83" s="250">
        <v>0.6</v>
      </c>
      <c r="I83" s="250">
        <v>0.6</v>
      </c>
      <c r="J83" s="250">
        <v>0.6</v>
      </c>
      <c r="K83" s="250">
        <v>0.6</v>
      </c>
      <c r="L83" s="250">
        <v>0.6</v>
      </c>
      <c r="M83" s="250">
        <v>0.6</v>
      </c>
      <c r="N83" s="250">
        <v>0.6</v>
      </c>
      <c r="O83" s="250">
        <v>0.6</v>
      </c>
      <c r="P83" s="250">
        <v>0.6</v>
      </c>
      <c r="Q83" s="250">
        <v>0.6</v>
      </c>
      <c r="R83" s="250">
        <v>0.6</v>
      </c>
      <c r="S83" s="250">
        <v>0.6</v>
      </c>
      <c r="T83" s="250">
        <v>0.6</v>
      </c>
      <c r="U83" s="250">
        <v>0.6</v>
      </c>
      <c r="V83" s="250">
        <v>0.6</v>
      </c>
      <c r="W83" s="250">
        <v>0.6</v>
      </c>
      <c r="X83" s="250">
        <v>0.6</v>
      </c>
      <c r="Y83" s="250">
        <v>0.6</v>
      </c>
      <c r="Z83" s="250">
        <v>0.6</v>
      </c>
      <c r="AA83" s="250">
        <v>0.6</v>
      </c>
      <c r="AB83" s="250">
        <v>0.6</v>
      </c>
      <c r="AC83" s="250">
        <v>0.6</v>
      </c>
      <c r="AD83" s="250">
        <v>0.6</v>
      </c>
      <c r="AE83" s="250">
        <v>0.6</v>
      </c>
      <c r="AF83" s="250">
        <v>0.6</v>
      </c>
      <c r="AG83" s="250">
        <v>0.6</v>
      </c>
      <c r="AH83" s="250">
        <v>0.6</v>
      </c>
      <c r="AI83" s="250">
        <v>0.6</v>
      </c>
      <c r="AJ83" s="250">
        <v>0.6</v>
      </c>
      <c r="AK83" s="250">
        <v>0.6</v>
      </c>
      <c r="AL83" s="250">
        <v>0.6</v>
      </c>
      <c r="AM83" s="250">
        <v>0.6</v>
      </c>
      <c r="AN83" s="250">
        <v>0.6</v>
      </c>
      <c r="AO83" s="250">
        <v>0.6</v>
      </c>
      <c r="AP83" s="250">
        <v>0.6</v>
      </c>
      <c r="AQ83" s="250">
        <v>0.6</v>
      </c>
      <c r="AR83" s="250">
        <v>0.6</v>
      </c>
      <c r="AS83" s="250">
        <v>0.6</v>
      </c>
      <c r="AT83" s="250">
        <v>0.6</v>
      </c>
      <c r="AU83" s="250">
        <v>0.6</v>
      </c>
    </row>
    <row r="84" spans="1:49">
      <c r="B84" s="125" t="s">
        <v>354</v>
      </c>
      <c r="C84" s="125" t="s">
        <v>340</v>
      </c>
      <c r="D84" s="125" t="s">
        <v>348</v>
      </c>
      <c r="E84" s="125" t="s">
        <v>336</v>
      </c>
      <c r="F84" s="125" t="s">
        <v>337</v>
      </c>
      <c r="G84" s="250">
        <v>0.4</v>
      </c>
      <c r="H84" s="250">
        <v>0.4</v>
      </c>
      <c r="I84" s="250">
        <v>0.4</v>
      </c>
      <c r="J84" s="250">
        <v>0.4</v>
      </c>
      <c r="K84" s="250">
        <v>0.4</v>
      </c>
      <c r="L84" s="250">
        <v>0.4</v>
      </c>
      <c r="M84" s="250">
        <v>0.4</v>
      </c>
      <c r="N84" s="250">
        <v>0.4</v>
      </c>
      <c r="O84" s="250">
        <v>0.4</v>
      </c>
      <c r="P84" s="250">
        <v>0.4</v>
      </c>
      <c r="Q84" s="250">
        <v>0.4</v>
      </c>
      <c r="R84" s="250">
        <v>0.4</v>
      </c>
      <c r="S84" s="250">
        <v>0.4</v>
      </c>
      <c r="T84" s="250">
        <v>0.4</v>
      </c>
      <c r="U84" s="250">
        <v>0.4</v>
      </c>
      <c r="V84" s="250">
        <v>0.4</v>
      </c>
      <c r="W84" s="250">
        <v>0.4</v>
      </c>
      <c r="X84" s="250">
        <v>0.4</v>
      </c>
      <c r="Y84" s="250">
        <v>0.4</v>
      </c>
      <c r="Z84" s="250">
        <v>0.4</v>
      </c>
      <c r="AA84" s="250">
        <v>0.4</v>
      </c>
      <c r="AB84" s="250">
        <v>0.4</v>
      </c>
      <c r="AC84" s="250">
        <v>0.4</v>
      </c>
      <c r="AD84" s="250">
        <v>0.4</v>
      </c>
      <c r="AE84" s="250">
        <v>0.4</v>
      </c>
      <c r="AF84" s="250">
        <v>0.4</v>
      </c>
      <c r="AG84" s="250">
        <v>0.4</v>
      </c>
      <c r="AH84" s="250">
        <v>0.4</v>
      </c>
      <c r="AI84" s="250">
        <v>0.4</v>
      </c>
      <c r="AJ84" s="250">
        <v>0.4</v>
      </c>
      <c r="AK84" s="250">
        <v>0.4</v>
      </c>
      <c r="AL84" s="250">
        <v>0.4</v>
      </c>
      <c r="AM84" s="250">
        <v>0.4</v>
      </c>
      <c r="AN84" s="250">
        <v>0.4</v>
      </c>
      <c r="AO84" s="250">
        <v>0.4</v>
      </c>
      <c r="AP84" s="250">
        <v>0.4</v>
      </c>
      <c r="AQ84" s="250">
        <v>0.4</v>
      </c>
      <c r="AR84" s="250">
        <v>0.4</v>
      </c>
      <c r="AS84" s="250">
        <v>0.4</v>
      </c>
      <c r="AT84" s="250">
        <v>0.4</v>
      </c>
      <c r="AU84" s="250">
        <v>0.4</v>
      </c>
    </row>
    <row r="85" spans="1:49">
      <c r="A85" s="126" t="str">
        <f>C85&amp;"_"&amp;B85</f>
        <v>EF_NH3_storage_slurry_Swine (sows)</v>
      </c>
      <c r="B85" s="125" t="s">
        <v>354</v>
      </c>
      <c r="C85" s="127" t="s">
        <v>340</v>
      </c>
      <c r="D85" s="127" t="s">
        <v>338</v>
      </c>
      <c r="E85" s="127"/>
      <c r="F85" s="128" t="s">
        <v>355</v>
      </c>
      <c r="G85" s="245">
        <f t="array" ref="G85">G67*SUMPRODUCT(G68:G75,1-G77:G84)</f>
        <v>9.6799999999999983E-2</v>
      </c>
      <c r="H85" s="245">
        <f t="array" ref="H85">H67*SUMPRODUCT(H68:H75,1-H77:H84)</f>
        <v>9.6799999999999983E-2</v>
      </c>
      <c r="I85" s="245">
        <f t="array" ref="I85">I67*SUMPRODUCT(I68:I75,1-I77:I84)</f>
        <v>9.6799999999999983E-2</v>
      </c>
      <c r="J85" s="245">
        <f t="array" ref="J85">J67*SUMPRODUCT(J68:J75,1-J77:J84)</f>
        <v>9.6799999999999983E-2</v>
      </c>
      <c r="K85" s="245">
        <f t="array" ref="K85">K67*SUMPRODUCT(K68:K75,1-K77:K84)</f>
        <v>9.6799999999999983E-2</v>
      </c>
      <c r="L85" s="245">
        <f t="array" ref="L85">L67*SUMPRODUCT(L68:L75,1-L77:L84)</f>
        <v>9.6799999999999983E-2</v>
      </c>
      <c r="M85" s="245">
        <f t="array" ref="M85">M67*SUMPRODUCT(M68:M75,1-M77:M84)</f>
        <v>9.6799999999999983E-2</v>
      </c>
      <c r="N85" s="245">
        <f t="array" ref="N85">N67*SUMPRODUCT(N68:N75,1-N77:N84)</f>
        <v>9.6799999999999983E-2</v>
      </c>
      <c r="O85" s="245">
        <f t="array" ref="O85">O67*SUMPRODUCT(O68:O75,1-O77:O84)</f>
        <v>9.6799999999999983E-2</v>
      </c>
      <c r="P85" s="245">
        <f t="array" ref="P85">P67*SUMPRODUCT(P68:P75,1-P77:P84)</f>
        <v>9.6799999999999983E-2</v>
      </c>
      <c r="Q85" s="245">
        <f t="array" ref="Q85">Q67*SUMPRODUCT(Q68:Q75,1-Q77:Q84)</f>
        <v>9.6799999999999983E-2</v>
      </c>
      <c r="R85" s="245">
        <f t="array" ref="R85">R67*SUMPRODUCT(R68:R75,1-R77:R84)</f>
        <v>9.6799999999999983E-2</v>
      </c>
      <c r="S85" s="245">
        <f t="array" ref="S85">S67*SUMPRODUCT(S68:S75,1-S77:S84)</f>
        <v>9.6799999999999983E-2</v>
      </c>
      <c r="T85" s="245">
        <f t="array" ref="T85">T67*SUMPRODUCT(T68:T75,1-T77:T84)</f>
        <v>9.6171428571428574E-2</v>
      </c>
      <c r="U85" s="245">
        <f t="array" ref="U85">U67*SUMPRODUCT(U68:U75,1-U77:U84)</f>
        <v>9.5542857142857152E-2</v>
      </c>
      <c r="V85" s="245">
        <f t="array" ref="V85">V67*SUMPRODUCT(V68:V75,1-V77:V84)</f>
        <v>9.4914285714285715E-2</v>
      </c>
      <c r="W85" s="245">
        <f t="array" ref="W85">W67*SUMPRODUCT(W68:W75,1-W77:W84)</f>
        <v>9.4285714285714278E-2</v>
      </c>
      <c r="X85" s="245">
        <f t="array" ref="X85">X67*SUMPRODUCT(X68:X75,1-X77:X84)</f>
        <v>9.3657142857142855E-2</v>
      </c>
      <c r="Y85" s="245">
        <f t="array" ref="Y85">Y67*SUMPRODUCT(Y68:Y75,1-Y77:Y84)</f>
        <v>9.3028571428571433E-2</v>
      </c>
      <c r="Z85" s="245">
        <f t="array" ref="Z85">Z67*SUMPRODUCT(Z68:Z75,1-Z77:Z84)</f>
        <v>9.2399999999999996E-2</v>
      </c>
      <c r="AA85" s="245">
        <f t="array" ref="AA85">AA67*SUMPRODUCT(AA68:AA75,1-AA77:AA84)</f>
        <v>8.9571428571428566E-2</v>
      </c>
      <c r="AB85" s="245">
        <f t="array" ref="AB85">AB67*SUMPRODUCT(AB68:AB75,1-AB77:AB84)</f>
        <v>8.8942857142857129E-2</v>
      </c>
      <c r="AC85" s="245">
        <f t="array" ref="AC85">AC67*SUMPRODUCT(AC68:AC75,1-AC77:AC84)</f>
        <v>8.831428571428572E-2</v>
      </c>
      <c r="AD85" s="245">
        <f t="array" ref="AD85">AD67*SUMPRODUCT(AD68:AD75,1-AD77:AD84)</f>
        <v>8.7685714285714284E-2</v>
      </c>
      <c r="AE85" s="245">
        <f t="array" ref="AE85">AE67*SUMPRODUCT(AE68:AE75,1-AE77:AE84)</f>
        <v>8.7057142857142847E-2</v>
      </c>
      <c r="AF85" s="245">
        <f t="array" ref="AF85">AF67*SUMPRODUCT(AF68:AF75,1-AF77:AF84)</f>
        <v>8.642857142857141E-2</v>
      </c>
      <c r="AG85" s="245">
        <f t="array" ref="AG85">AG67*SUMPRODUCT(AG68:AG75,1-AG77:AG84)</f>
        <v>8.5800000000000001E-2</v>
      </c>
      <c r="AH85" s="245">
        <f t="array" ref="AH85">AH67*SUMPRODUCT(AH68:AH75,1-AH77:AH84)</f>
        <v>8.5800000000000001E-2</v>
      </c>
      <c r="AI85" s="245">
        <f t="array" ref="AI85">AI67*SUMPRODUCT(AI68:AI75,1-AI77:AI84)</f>
        <v>8.5800000000000001E-2</v>
      </c>
      <c r="AJ85" s="245">
        <f t="array" ref="AJ85">AJ67*SUMPRODUCT(AJ68:AJ75,1-AJ77:AJ84)</f>
        <v>8.5800000000000001E-2</v>
      </c>
      <c r="AK85" s="245">
        <f t="array" ref="AK85">AK67*SUMPRODUCT(AK68:AK75,1-AK77:AK84)</f>
        <v>8.5800000000000001E-2</v>
      </c>
      <c r="AL85" s="245">
        <f t="array" ref="AL85">AL67*SUMPRODUCT(AL68:AL75,1-AL77:AL84)</f>
        <v>8.5800000000000001E-2</v>
      </c>
      <c r="AM85" s="245">
        <f t="array" ref="AM85">AM67*SUMPRODUCT(AM68:AM75,1-AM77:AM84)</f>
        <v>8.5800000000000001E-2</v>
      </c>
      <c r="AN85" s="245">
        <f t="array" ref="AN85">AN67*SUMPRODUCT(AN68:AN75,1-AN77:AN84)</f>
        <v>8.5800000000000001E-2</v>
      </c>
      <c r="AO85" s="245">
        <f t="array" ref="AO85">AO67*SUMPRODUCT(AO68:AO75,1-AO77:AO84)</f>
        <v>8.5800000000000001E-2</v>
      </c>
      <c r="AP85" s="245">
        <f t="array" ref="AP85">AP67*SUMPRODUCT(AP68:AP75,1-AP77:AP84)</f>
        <v>8.5800000000000001E-2</v>
      </c>
      <c r="AQ85" s="174">
        <f t="array" ref="AQ85">AQ67*SUMPRODUCT(AQ68:AQ75,1-AQ77:AQ84)</f>
        <v>8.5800000000000001E-2</v>
      </c>
      <c r="AR85" s="174">
        <f t="array" ref="AR85">AR67*SUMPRODUCT(AR68:AR75,1-AR77:AR84)</f>
        <v>8.5800000000000001E-2</v>
      </c>
      <c r="AS85" s="174">
        <f t="array" ref="AS85">AS67*SUMPRODUCT(AS68:AS75,1-AS77:AS84)</f>
        <v>8.5800000000000001E-2</v>
      </c>
      <c r="AT85" s="174">
        <f t="array" ref="AT85">AT67*SUMPRODUCT(AT68:AT75,1-AT77:AT84)</f>
        <v>8.5800000000000001E-2</v>
      </c>
      <c r="AU85" s="174">
        <f t="array" ref="AU85">AU67*SUMPRODUCT(AU68:AU75,1-AU77:AU84)</f>
        <v>8.5800000000000001E-2</v>
      </c>
    </row>
    <row r="86" spans="1:49" ht="41.25" customHeight="1">
      <c r="C86" s="134"/>
    </row>
    <row r="87" spans="1:49" ht="26.25">
      <c r="A87" s="122"/>
      <c r="B87" s="122" t="s">
        <v>440</v>
      </c>
      <c r="C87" s="122"/>
      <c r="D87" s="122"/>
      <c r="E87" s="122"/>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row>
    <row r="88" spans="1:49" ht="15.75">
      <c r="A88" s="123"/>
      <c r="B88" s="129" t="s">
        <v>356</v>
      </c>
      <c r="F88" s="131"/>
      <c r="AG88" s="359">
        <v>45970</v>
      </c>
      <c r="AH88" s="131" t="s">
        <v>470</v>
      </c>
      <c r="AI88" s="133"/>
      <c r="AJ88" s="133"/>
      <c r="AK88" s="133"/>
      <c r="AL88" s="133"/>
      <c r="AM88" s="133"/>
      <c r="AN88" s="133"/>
      <c r="AO88" s="133"/>
      <c r="AP88" s="133"/>
    </row>
    <row r="89" spans="1:49">
      <c r="A89" s="124" t="s">
        <v>300</v>
      </c>
      <c r="B89" s="124" t="s">
        <v>327</v>
      </c>
      <c r="C89" s="124" t="s">
        <v>328</v>
      </c>
      <c r="D89" s="124" t="s">
        <v>329</v>
      </c>
      <c r="E89" s="124" t="s">
        <v>330</v>
      </c>
      <c r="F89" s="124" t="s">
        <v>331</v>
      </c>
      <c r="G89" s="124">
        <v>1990</v>
      </c>
      <c r="H89" s="124">
        <f>G89+1</f>
        <v>1991</v>
      </c>
      <c r="I89" s="124">
        <f t="shared" ref="I89:AO89" si="27">H89+1</f>
        <v>1992</v>
      </c>
      <c r="J89" s="124">
        <f t="shared" si="27"/>
        <v>1993</v>
      </c>
      <c r="K89" s="124">
        <f t="shared" si="27"/>
        <v>1994</v>
      </c>
      <c r="L89" s="124">
        <f t="shared" si="27"/>
        <v>1995</v>
      </c>
      <c r="M89" s="124">
        <f t="shared" si="27"/>
        <v>1996</v>
      </c>
      <c r="N89" s="124">
        <f t="shared" si="27"/>
        <v>1997</v>
      </c>
      <c r="O89" s="124">
        <f t="shared" si="27"/>
        <v>1998</v>
      </c>
      <c r="P89" s="124">
        <f t="shared" si="27"/>
        <v>1999</v>
      </c>
      <c r="Q89" s="124">
        <f t="shared" si="27"/>
        <v>2000</v>
      </c>
      <c r="R89" s="124">
        <f t="shared" si="27"/>
        <v>2001</v>
      </c>
      <c r="S89" s="124">
        <f t="shared" si="27"/>
        <v>2002</v>
      </c>
      <c r="T89" s="124">
        <f t="shared" si="27"/>
        <v>2003</v>
      </c>
      <c r="U89" s="124">
        <f t="shared" si="27"/>
        <v>2004</v>
      </c>
      <c r="V89" s="124">
        <f t="shared" si="27"/>
        <v>2005</v>
      </c>
      <c r="W89" s="124">
        <f t="shared" si="27"/>
        <v>2006</v>
      </c>
      <c r="X89" s="124">
        <f t="shared" si="27"/>
        <v>2007</v>
      </c>
      <c r="Y89" s="124">
        <f t="shared" si="27"/>
        <v>2008</v>
      </c>
      <c r="Z89" s="124">
        <f t="shared" si="27"/>
        <v>2009</v>
      </c>
      <c r="AA89" s="124">
        <f t="shared" si="27"/>
        <v>2010</v>
      </c>
      <c r="AB89" s="124">
        <f t="shared" si="27"/>
        <v>2011</v>
      </c>
      <c r="AC89" s="124">
        <f t="shared" si="27"/>
        <v>2012</v>
      </c>
      <c r="AD89" s="124">
        <f t="shared" si="27"/>
        <v>2013</v>
      </c>
      <c r="AE89" s="124">
        <f t="shared" si="27"/>
        <v>2014</v>
      </c>
      <c r="AF89" s="124">
        <f t="shared" si="27"/>
        <v>2015</v>
      </c>
      <c r="AG89" s="124">
        <f t="shared" si="27"/>
        <v>2016</v>
      </c>
      <c r="AH89" s="124">
        <f t="shared" si="27"/>
        <v>2017</v>
      </c>
      <c r="AI89" s="124">
        <f t="shared" si="27"/>
        <v>2018</v>
      </c>
      <c r="AJ89" s="124">
        <f t="shared" si="27"/>
        <v>2019</v>
      </c>
      <c r="AK89" s="124">
        <f t="shared" si="27"/>
        <v>2020</v>
      </c>
      <c r="AL89" s="124">
        <f t="shared" si="27"/>
        <v>2021</v>
      </c>
      <c r="AM89" s="124">
        <f t="shared" si="27"/>
        <v>2022</v>
      </c>
      <c r="AN89" s="124">
        <f t="shared" si="27"/>
        <v>2023</v>
      </c>
      <c r="AO89" s="124">
        <f t="shared" si="27"/>
        <v>2024</v>
      </c>
      <c r="AP89" s="124">
        <v>2025</v>
      </c>
      <c r="AQ89" s="124">
        <v>2030</v>
      </c>
      <c r="AR89" s="124">
        <v>2035</v>
      </c>
      <c r="AS89" s="124">
        <v>2040</v>
      </c>
      <c r="AT89" s="124">
        <v>2045</v>
      </c>
      <c r="AU89" s="124">
        <v>2050</v>
      </c>
    </row>
    <row r="90" spans="1:49">
      <c r="B90" s="125" t="s">
        <v>301</v>
      </c>
      <c r="C90" s="125" t="s">
        <v>357</v>
      </c>
      <c r="D90" s="125" t="s">
        <v>332</v>
      </c>
      <c r="E90" s="125" t="s">
        <v>333</v>
      </c>
      <c r="G90" s="245">
        <v>0.55000000000000004</v>
      </c>
      <c r="H90" s="245">
        <v>0.55000000000000004</v>
      </c>
      <c r="I90" s="245">
        <v>0.55000000000000004</v>
      </c>
      <c r="J90" s="245">
        <v>0.55000000000000004</v>
      </c>
      <c r="K90" s="245">
        <v>0.55000000000000004</v>
      </c>
      <c r="L90" s="245">
        <v>0.55000000000000004</v>
      </c>
      <c r="M90" s="245">
        <v>0.55000000000000004</v>
      </c>
      <c r="N90" s="245">
        <v>0.55000000000000004</v>
      </c>
      <c r="O90" s="245">
        <v>0.55000000000000004</v>
      </c>
      <c r="P90" s="245">
        <v>0.55000000000000004</v>
      </c>
      <c r="Q90" s="245">
        <v>0.55000000000000004</v>
      </c>
      <c r="R90" s="245">
        <v>0.55000000000000004</v>
      </c>
      <c r="S90" s="245">
        <v>0.55000000000000004</v>
      </c>
      <c r="T90" s="245">
        <v>0.55000000000000004</v>
      </c>
      <c r="U90" s="245">
        <v>0.55000000000000004</v>
      </c>
      <c r="V90" s="245">
        <v>0.55000000000000004</v>
      </c>
      <c r="W90" s="245">
        <v>0.55000000000000004</v>
      </c>
      <c r="X90" s="245">
        <v>0.55000000000000004</v>
      </c>
      <c r="Y90" s="245">
        <v>0.55000000000000004</v>
      </c>
      <c r="Z90" s="245">
        <v>0.55000000000000004</v>
      </c>
      <c r="AA90" s="245">
        <v>0.55000000000000004</v>
      </c>
      <c r="AB90" s="245">
        <v>0.55000000000000004</v>
      </c>
      <c r="AC90" s="245">
        <v>0.55000000000000004</v>
      </c>
      <c r="AD90" s="245">
        <v>0.55000000000000004</v>
      </c>
      <c r="AE90" s="245">
        <v>0.55000000000000004</v>
      </c>
      <c r="AF90" s="245">
        <v>0.55000000000000004</v>
      </c>
      <c r="AG90" s="252">
        <v>0.55000000000000004</v>
      </c>
      <c r="AH90" s="245">
        <v>0.55000000000000004</v>
      </c>
      <c r="AI90" s="245">
        <v>0.55000000000000004</v>
      </c>
      <c r="AJ90" s="245">
        <v>0.55000000000000004</v>
      </c>
      <c r="AK90" s="245">
        <v>0.55000000000000004</v>
      </c>
      <c r="AL90" s="245">
        <v>0.55000000000000004</v>
      </c>
      <c r="AM90" s="245">
        <v>0.55000000000000004</v>
      </c>
      <c r="AN90" s="245">
        <v>0.55000000000000004</v>
      </c>
      <c r="AO90" s="245">
        <v>0.55000000000000004</v>
      </c>
      <c r="AP90" s="245">
        <v>0.55000000000000004</v>
      </c>
      <c r="AQ90" s="245">
        <v>0.55000000000000004</v>
      </c>
      <c r="AR90" s="245">
        <v>0.55000000000000004</v>
      </c>
      <c r="AS90" s="245">
        <v>0.55000000000000004</v>
      </c>
      <c r="AT90" s="245">
        <v>0.55000000000000004</v>
      </c>
      <c r="AU90" s="245">
        <v>0.55000000000000004</v>
      </c>
    </row>
    <row r="91" spans="1:49">
      <c r="B91" s="125" t="s">
        <v>301</v>
      </c>
      <c r="C91" s="125" t="s">
        <v>357</v>
      </c>
      <c r="D91" s="125" t="s">
        <v>358</v>
      </c>
      <c r="E91" s="125" t="s">
        <v>334</v>
      </c>
      <c r="F91" s="125" t="s">
        <v>335</v>
      </c>
      <c r="G91" s="253">
        <f t="shared" ref="G91:AI91" si="28">1-SUM(G92:G103)</f>
        <v>1</v>
      </c>
      <c r="H91" s="253">
        <f t="shared" si="28"/>
        <v>0.96153846153846156</v>
      </c>
      <c r="I91" s="253">
        <f t="shared" si="28"/>
        <v>0.92307692307692313</v>
      </c>
      <c r="J91" s="253">
        <f t="shared" si="28"/>
        <v>0.88461538461538458</v>
      </c>
      <c r="K91" s="253">
        <f t="shared" si="28"/>
        <v>0.84615384615384615</v>
      </c>
      <c r="L91" s="253">
        <f t="shared" si="28"/>
        <v>0.80769230769230771</v>
      </c>
      <c r="M91" s="253">
        <f t="shared" si="28"/>
        <v>0.76923076923076916</v>
      </c>
      <c r="N91" s="253">
        <f t="shared" si="28"/>
        <v>0.73076923076923073</v>
      </c>
      <c r="O91" s="253">
        <f t="shared" si="28"/>
        <v>0.69230769230769229</v>
      </c>
      <c r="P91" s="253">
        <f t="shared" si="28"/>
        <v>0.65384615384615385</v>
      </c>
      <c r="Q91" s="253">
        <f t="shared" si="28"/>
        <v>0.61538461538461542</v>
      </c>
      <c r="R91" s="253">
        <f t="shared" si="28"/>
        <v>0.57692307692307698</v>
      </c>
      <c r="S91" s="253">
        <f t="shared" si="28"/>
        <v>0.53846153846153855</v>
      </c>
      <c r="T91" s="253">
        <f t="shared" si="28"/>
        <v>0.50000000000000011</v>
      </c>
      <c r="U91" s="253">
        <f t="shared" si="28"/>
        <v>0.46153846153846156</v>
      </c>
      <c r="V91" s="253">
        <f t="shared" si="28"/>
        <v>0.42307692307692313</v>
      </c>
      <c r="W91" s="253">
        <f t="shared" si="28"/>
        <v>0.38461538461538469</v>
      </c>
      <c r="X91" s="253">
        <f t="shared" si="28"/>
        <v>0.34615384615384626</v>
      </c>
      <c r="Y91" s="253">
        <f t="shared" si="28"/>
        <v>0.30769230769230782</v>
      </c>
      <c r="Z91" s="253">
        <f t="shared" si="28"/>
        <v>0.26923076923076938</v>
      </c>
      <c r="AA91" s="253">
        <f t="shared" si="28"/>
        <v>0.23076923076923084</v>
      </c>
      <c r="AB91" s="253">
        <f t="shared" si="28"/>
        <v>0.19230769230769251</v>
      </c>
      <c r="AC91" s="253">
        <f t="shared" si="28"/>
        <v>0.15384615384615397</v>
      </c>
      <c r="AD91" s="253">
        <f t="shared" si="28"/>
        <v>0.11538461538461564</v>
      </c>
      <c r="AE91" s="253">
        <f t="shared" si="28"/>
        <v>7.6923076923077094E-2</v>
      </c>
      <c r="AF91" s="253">
        <f t="shared" si="28"/>
        <v>3.8461538461538547E-2</v>
      </c>
      <c r="AG91" s="255">
        <f t="shared" si="28"/>
        <v>0</v>
      </c>
      <c r="AH91" s="255">
        <f t="shared" si="28"/>
        <v>0</v>
      </c>
      <c r="AI91" s="255">
        <f t="shared" si="28"/>
        <v>0</v>
      </c>
      <c r="AJ91" s="255">
        <f>1-SUM(AJ92:AJ103)</f>
        <v>0</v>
      </c>
      <c r="AK91" s="255">
        <f>1-SUM(AK92:AK99)</f>
        <v>0</v>
      </c>
      <c r="AL91" s="255">
        <f>1-SUM(AL92:AL103)</f>
        <v>0</v>
      </c>
      <c r="AM91" s="255">
        <f>1-SUM(AM92:AM103)</f>
        <v>0</v>
      </c>
      <c r="AN91" s="255">
        <f>1-SUM(AN92:AN103)</f>
        <v>0</v>
      </c>
      <c r="AO91" s="255">
        <f>1-SUM(AO92:AO103)</f>
        <v>0</v>
      </c>
      <c r="AP91" s="255">
        <f t="shared" ref="AP91:AU91" si="29">1-SUM(AP92:AP103)</f>
        <v>0</v>
      </c>
      <c r="AQ91" s="253">
        <f t="shared" si="29"/>
        <v>0</v>
      </c>
      <c r="AR91" s="253">
        <f t="shared" si="29"/>
        <v>0</v>
      </c>
      <c r="AS91" s="253">
        <f t="shared" si="29"/>
        <v>0</v>
      </c>
      <c r="AT91" s="253">
        <f t="shared" si="29"/>
        <v>0</v>
      </c>
      <c r="AU91" s="253">
        <f t="shared" si="29"/>
        <v>0</v>
      </c>
    </row>
    <row r="92" spans="1:49" ht="15" customHeight="1">
      <c r="B92" s="125" t="s">
        <v>301</v>
      </c>
      <c r="C92" s="125" t="s">
        <v>357</v>
      </c>
      <c r="D92" s="125" t="s">
        <v>359</v>
      </c>
      <c r="E92" s="125" t="s">
        <v>334</v>
      </c>
      <c r="F92" s="361" t="s">
        <v>471</v>
      </c>
      <c r="G92" s="253">
        <v>0</v>
      </c>
      <c r="H92" s="254">
        <f>G92 + (($AG92 - $G92)/($AG$89-$G$89))</f>
        <v>1.894275070140912E-2</v>
      </c>
      <c r="I92" s="254">
        <f t="shared" ref="I92:X96" si="30">H92 + (($AG92 - $G92)/($AG$89-$G$89))</f>
        <v>3.7885501402818239E-2</v>
      </c>
      <c r="J92" s="254">
        <f t="shared" si="30"/>
        <v>5.6828252104227359E-2</v>
      </c>
      <c r="K92" s="254">
        <f t="shared" si="30"/>
        <v>7.5771002805636478E-2</v>
      </c>
      <c r="L92" s="254">
        <f t="shared" si="30"/>
        <v>9.4713753507045598E-2</v>
      </c>
      <c r="M92" s="254">
        <f t="shared" si="30"/>
        <v>0.11365650420845472</v>
      </c>
      <c r="N92" s="254">
        <f t="shared" si="30"/>
        <v>0.13259925490986385</v>
      </c>
      <c r="O92" s="254">
        <f t="shared" si="30"/>
        <v>0.15154200561127296</v>
      </c>
      <c r="P92" s="254">
        <f t="shared" si="30"/>
        <v>0.17048475631268206</v>
      </c>
      <c r="Q92" s="254">
        <f t="shared" si="30"/>
        <v>0.18942750701409117</v>
      </c>
      <c r="R92" s="254">
        <f t="shared" si="30"/>
        <v>0.20837025771550027</v>
      </c>
      <c r="S92" s="254">
        <f t="shared" si="30"/>
        <v>0.22731300841690938</v>
      </c>
      <c r="T92" s="254">
        <f t="shared" si="30"/>
        <v>0.24625575911831848</v>
      </c>
      <c r="U92" s="254">
        <f t="shared" si="30"/>
        <v>0.26519850981972759</v>
      </c>
      <c r="V92" s="254">
        <f t="shared" si="30"/>
        <v>0.2841412605211367</v>
      </c>
      <c r="W92" s="254">
        <f t="shared" si="30"/>
        <v>0.3030840112225458</v>
      </c>
      <c r="X92" s="254">
        <f t="shared" si="30"/>
        <v>0.32202676192395491</v>
      </c>
      <c r="Y92" s="254">
        <f t="shared" ref="X92:AF96" si="31">X92 + (($AG92 - $G92)/($AG$89-$G$89))</f>
        <v>0.34096951262536401</v>
      </c>
      <c r="Z92" s="254">
        <f t="shared" si="31"/>
        <v>0.35991226332677312</v>
      </c>
      <c r="AA92" s="254">
        <f t="shared" si="31"/>
        <v>0.37885501402818222</v>
      </c>
      <c r="AB92" s="254">
        <f t="shared" si="31"/>
        <v>0.39779776472959133</v>
      </c>
      <c r="AC92" s="254">
        <f t="shared" si="31"/>
        <v>0.41674051543100044</v>
      </c>
      <c r="AD92" s="254">
        <f t="shared" si="31"/>
        <v>0.43568326613240954</v>
      </c>
      <c r="AE92" s="254">
        <f t="shared" si="31"/>
        <v>0.45462601683381865</v>
      </c>
      <c r="AF92" s="254">
        <f t="shared" si="31"/>
        <v>0.47356876753522775</v>
      </c>
      <c r="AG92" s="255">
        <f>'[6]manure aplication'!$C$36</f>
        <v>0.49251151823663714</v>
      </c>
      <c r="AH92" s="256">
        <f>AG92 + (($AK92 - $AG92)/($AK$89-$AG$89))</f>
        <v>0.48198206284954243</v>
      </c>
      <c r="AI92" s="256">
        <f t="shared" ref="AI92:AJ92" si="32">AH92 + (($AK92 - $AG92)/($AK$89-$AG$89))</f>
        <v>0.47145260746244771</v>
      </c>
      <c r="AJ92" s="256">
        <f t="shared" si="32"/>
        <v>0.460923152075353</v>
      </c>
      <c r="AK92" s="255">
        <f>'[6]manure aplication'!$C$88</f>
        <v>0.45039369668825835</v>
      </c>
      <c r="AL92" s="256">
        <f>AK92</f>
        <v>0.45039369668825835</v>
      </c>
      <c r="AM92" s="256">
        <f>AL92</f>
        <v>0.45039369668825835</v>
      </c>
      <c r="AN92" s="256">
        <f>AM92</f>
        <v>0.45039369668825835</v>
      </c>
      <c r="AO92" s="256">
        <f>AN92</f>
        <v>0.45039369668825835</v>
      </c>
      <c r="AP92" s="256">
        <f>AL92</f>
        <v>0.45039369668825835</v>
      </c>
      <c r="AQ92" s="256">
        <f>AP92</f>
        <v>0.45039369668825835</v>
      </c>
      <c r="AR92" s="256">
        <f>AQ92</f>
        <v>0.45039369668825835</v>
      </c>
      <c r="AS92" s="256">
        <f>AR92</f>
        <v>0.45039369668825835</v>
      </c>
      <c r="AT92" s="256">
        <f>AS92</f>
        <v>0.45039369668825835</v>
      </c>
      <c r="AU92" s="256">
        <f>AT92</f>
        <v>0.45039369668825835</v>
      </c>
      <c r="AW92" s="360" t="s">
        <v>471</v>
      </c>
    </row>
    <row r="93" spans="1:49" ht="15" customHeight="1">
      <c r="B93" s="125" t="s">
        <v>301</v>
      </c>
      <c r="C93" s="125" t="s">
        <v>357</v>
      </c>
      <c r="D93" s="125" t="s">
        <v>360</v>
      </c>
      <c r="E93" s="125" t="s">
        <v>334</v>
      </c>
      <c r="F93" s="361"/>
      <c r="G93" s="253">
        <v>0</v>
      </c>
      <c r="H93" s="254">
        <f t="shared" ref="H93:W96" si="33">G93 + (($AG93 - $G93)/($AG$89-$G$89))</f>
        <v>1.3770329296252828E-3</v>
      </c>
      <c r="I93" s="254">
        <f t="shared" si="33"/>
        <v>2.7540658592505656E-3</v>
      </c>
      <c r="J93" s="254">
        <f t="shared" si="33"/>
        <v>4.131098788875848E-3</v>
      </c>
      <c r="K93" s="254">
        <f t="shared" si="33"/>
        <v>5.5081317185011313E-3</v>
      </c>
      <c r="L93" s="254">
        <f t="shared" si="33"/>
        <v>6.8851646481264146E-3</v>
      </c>
      <c r="M93" s="254">
        <f t="shared" si="33"/>
        <v>8.2621975777516978E-3</v>
      </c>
      <c r="N93" s="254">
        <f t="shared" si="33"/>
        <v>9.6392305073769811E-3</v>
      </c>
      <c r="O93" s="254">
        <f t="shared" si="33"/>
        <v>1.1016263437002264E-2</v>
      </c>
      <c r="P93" s="254">
        <f t="shared" si="33"/>
        <v>1.2393296366627548E-2</v>
      </c>
      <c r="Q93" s="254">
        <f t="shared" si="33"/>
        <v>1.3770329296252831E-2</v>
      </c>
      <c r="R93" s="254">
        <f t="shared" si="33"/>
        <v>1.5147362225878114E-2</v>
      </c>
      <c r="S93" s="254">
        <f t="shared" si="33"/>
        <v>1.6524395155503396E-2</v>
      </c>
      <c r="T93" s="254">
        <f t="shared" si="33"/>
        <v>1.7901428085128679E-2</v>
      </c>
      <c r="U93" s="254">
        <f t="shared" si="33"/>
        <v>1.9278461014753962E-2</v>
      </c>
      <c r="V93" s="254">
        <f t="shared" si="33"/>
        <v>2.0655493944379245E-2</v>
      </c>
      <c r="W93" s="254">
        <f t="shared" si="33"/>
        <v>2.2032526874004529E-2</v>
      </c>
      <c r="X93" s="254">
        <f t="shared" si="31"/>
        <v>2.3409559803629812E-2</v>
      </c>
      <c r="Y93" s="254">
        <f t="shared" si="31"/>
        <v>2.4786592733255095E-2</v>
      </c>
      <c r="Z93" s="254">
        <f t="shared" si="31"/>
        <v>2.6163625662880378E-2</v>
      </c>
      <c r="AA93" s="254">
        <f t="shared" si="31"/>
        <v>2.7540658592505662E-2</v>
      </c>
      <c r="AB93" s="254">
        <f t="shared" si="31"/>
        <v>2.8917691522130945E-2</v>
      </c>
      <c r="AC93" s="254">
        <f t="shared" si="31"/>
        <v>3.0294724451756228E-2</v>
      </c>
      <c r="AD93" s="254">
        <f t="shared" si="31"/>
        <v>3.1671757381381511E-2</v>
      </c>
      <c r="AE93" s="254">
        <f t="shared" si="31"/>
        <v>3.3048790311006791E-2</v>
      </c>
      <c r="AF93" s="254">
        <f t="shared" si="31"/>
        <v>3.4425823240632071E-2</v>
      </c>
      <c r="AG93" s="255">
        <f>'[6]manure aplication'!$C$35</f>
        <v>3.5802856170257351E-2</v>
      </c>
      <c r="AH93" s="256">
        <f t="shared" ref="AH93:AJ95" si="34">AG93 + (($AK93 - $AG93)/($AK$89-$AG$89))</f>
        <v>4.298960701450482E-2</v>
      </c>
      <c r="AI93" s="256">
        <f t="shared" si="34"/>
        <v>5.0176357858752289E-2</v>
      </c>
      <c r="AJ93" s="256">
        <f t="shared" si="34"/>
        <v>5.7363108702999759E-2</v>
      </c>
      <c r="AK93" s="255">
        <f>'[6]manure aplication'!$C$87</f>
        <v>6.4549859547247235E-2</v>
      </c>
      <c r="AL93" s="256">
        <f t="shared" ref="AL93:AO96" si="35">AK93</f>
        <v>6.4549859547247235E-2</v>
      </c>
      <c r="AM93" s="256">
        <f t="shared" si="35"/>
        <v>6.4549859547247235E-2</v>
      </c>
      <c r="AN93" s="256">
        <f t="shared" si="35"/>
        <v>6.4549859547247235E-2</v>
      </c>
      <c r="AO93" s="256">
        <f t="shared" si="35"/>
        <v>6.4549859547247235E-2</v>
      </c>
      <c r="AP93" s="256">
        <f>AL93</f>
        <v>6.4549859547247235E-2</v>
      </c>
      <c r="AQ93" s="256">
        <f t="shared" ref="AQ93:AU96" si="36">AP93</f>
        <v>6.4549859547247235E-2</v>
      </c>
      <c r="AR93" s="256">
        <f t="shared" si="36"/>
        <v>6.4549859547247235E-2</v>
      </c>
      <c r="AS93" s="256">
        <f t="shared" si="36"/>
        <v>6.4549859547247235E-2</v>
      </c>
      <c r="AT93" s="256">
        <f t="shared" si="36"/>
        <v>6.4549859547247235E-2</v>
      </c>
      <c r="AU93" s="256">
        <f t="shared" si="36"/>
        <v>6.4549859547247235E-2</v>
      </c>
      <c r="AW93" s="360"/>
    </row>
    <row r="94" spans="1:49" ht="15" customHeight="1">
      <c r="B94" s="125" t="s">
        <v>301</v>
      </c>
      <c r="C94" s="125" t="s">
        <v>357</v>
      </c>
      <c r="D94" s="125" t="s">
        <v>361</v>
      </c>
      <c r="E94" s="125" t="s">
        <v>334</v>
      </c>
      <c r="F94" s="361"/>
      <c r="G94" s="253">
        <v>0</v>
      </c>
      <c r="H94" s="254">
        <f t="shared" si="33"/>
        <v>2.9081629803546275E-3</v>
      </c>
      <c r="I94" s="254">
        <f t="shared" si="33"/>
        <v>5.816325960709255E-3</v>
      </c>
      <c r="J94" s="254">
        <f t="shared" si="33"/>
        <v>8.7244889410638821E-3</v>
      </c>
      <c r="K94" s="254">
        <f t="shared" si="33"/>
        <v>1.163265192141851E-2</v>
      </c>
      <c r="L94" s="254">
        <f t="shared" si="33"/>
        <v>1.4540814901773138E-2</v>
      </c>
      <c r="M94" s="254">
        <f t="shared" si="33"/>
        <v>1.7448977882127764E-2</v>
      </c>
      <c r="N94" s="254">
        <f t="shared" si="33"/>
        <v>2.035714086248239E-2</v>
      </c>
      <c r="O94" s="254">
        <f t="shared" si="33"/>
        <v>2.3265303842837017E-2</v>
      </c>
      <c r="P94" s="254">
        <f t="shared" si="33"/>
        <v>2.6173466823191643E-2</v>
      </c>
      <c r="Q94" s="254">
        <f t="shared" si="33"/>
        <v>2.9081629803546269E-2</v>
      </c>
      <c r="R94" s="254">
        <f t="shared" si="33"/>
        <v>3.1989792783900899E-2</v>
      </c>
      <c r="S94" s="254">
        <f t="shared" si="33"/>
        <v>3.4897955764255528E-2</v>
      </c>
      <c r="T94" s="254">
        <f t="shared" si="33"/>
        <v>3.7806118744610158E-2</v>
      </c>
      <c r="U94" s="254">
        <f t="shared" si="33"/>
        <v>4.0714281724964788E-2</v>
      </c>
      <c r="V94" s="254">
        <f t="shared" si="33"/>
        <v>4.3622444705319417E-2</v>
      </c>
      <c r="W94" s="254">
        <f t="shared" si="33"/>
        <v>4.6530607685674047E-2</v>
      </c>
      <c r="X94" s="254">
        <f t="shared" si="31"/>
        <v>4.9438770666028677E-2</v>
      </c>
      <c r="Y94" s="254">
        <f t="shared" si="31"/>
        <v>5.2346933646383306E-2</v>
      </c>
      <c r="Z94" s="254">
        <f t="shared" si="31"/>
        <v>5.5255096626737936E-2</v>
      </c>
      <c r="AA94" s="254">
        <f t="shared" si="31"/>
        <v>5.8163259607092566E-2</v>
      </c>
      <c r="AB94" s="254">
        <f t="shared" si="31"/>
        <v>6.1071422587447195E-2</v>
      </c>
      <c r="AC94" s="254">
        <f t="shared" si="31"/>
        <v>6.3979585567801825E-2</v>
      </c>
      <c r="AD94" s="254">
        <f t="shared" si="31"/>
        <v>6.6887748548156448E-2</v>
      </c>
      <c r="AE94" s="254">
        <f t="shared" si="31"/>
        <v>6.979591152851107E-2</v>
      </c>
      <c r="AF94" s="254">
        <f t="shared" si="31"/>
        <v>7.2704074508865693E-2</v>
      </c>
      <c r="AG94" s="255">
        <f>'[6]manure aplication'!$C$34</f>
        <v>7.5612237489220316E-2</v>
      </c>
      <c r="AH94" s="256">
        <f t="shared" si="34"/>
        <v>8.2454190102586214E-2</v>
      </c>
      <c r="AI94" s="256">
        <f t="shared" si="34"/>
        <v>8.9296142715952112E-2</v>
      </c>
      <c r="AJ94" s="256">
        <f t="shared" si="34"/>
        <v>9.613809532931801E-2</v>
      </c>
      <c r="AK94" s="255">
        <f>'[6]manure aplication'!$C$86</f>
        <v>0.10298004794268392</v>
      </c>
      <c r="AL94" s="256">
        <f t="shared" si="35"/>
        <v>0.10298004794268392</v>
      </c>
      <c r="AM94" s="256">
        <f t="shared" si="35"/>
        <v>0.10298004794268392</v>
      </c>
      <c r="AN94" s="256">
        <f t="shared" si="35"/>
        <v>0.10298004794268392</v>
      </c>
      <c r="AO94" s="256">
        <f t="shared" si="35"/>
        <v>0.10298004794268392</v>
      </c>
      <c r="AP94" s="256">
        <f>AL94</f>
        <v>0.10298004794268392</v>
      </c>
      <c r="AQ94" s="256">
        <f t="shared" si="36"/>
        <v>0.10298004794268392</v>
      </c>
      <c r="AR94" s="256">
        <f t="shared" si="36"/>
        <v>0.10298004794268392</v>
      </c>
      <c r="AS94" s="256">
        <f t="shared" si="36"/>
        <v>0.10298004794268392</v>
      </c>
      <c r="AT94" s="256">
        <f t="shared" si="36"/>
        <v>0.10298004794268392</v>
      </c>
      <c r="AU94" s="256">
        <f t="shared" si="36"/>
        <v>0.10298004794268392</v>
      </c>
      <c r="AW94" s="360"/>
    </row>
    <row r="95" spans="1:49" ht="15" customHeight="1">
      <c r="B95" s="125" t="s">
        <v>301</v>
      </c>
      <c r="C95" s="125" t="s">
        <v>357</v>
      </c>
      <c r="D95" s="125" t="s">
        <v>362</v>
      </c>
      <c r="E95" s="125" t="s">
        <v>334</v>
      </c>
      <c r="F95" s="361"/>
      <c r="G95" s="253">
        <v>0</v>
      </c>
      <c r="H95" s="254">
        <f t="shared" si="33"/>
        <v>1.84122480009281E-3</v>
      </c>
      <c r="I95" s="254">
        <f t="shared" si="33"/>
        <v>3.6824496001856199E-3</v>
      </c>
      <c r="J95" s="254">
        <f t="shared" si="33"/>
        <v>5.5236744002784294E-3</v>
      </c>
      <c r="K95" s="254">
        <f t="shared" si="33"/>
        <v>7.3648992003712398E-3</v>
      </c>
      <c r="L95" s="254">
        <f t="shared" si="33"/>
        <v>9.2061240004640502E-3</v>
      </c>
      <c r="M95" s="254">
        <f t="shared" si="33"/>
        <v>1.1047348800556861E-2</v>
      </c>
      <c r="N95" s="254">
        <f t="shared" si="33"/>
        <v>1.2888573600649671E-2</v>
      </c>
      <c r="O95" s="254">
        <f t="shared" si="33"/>
        <v>1.4729798400742481E-2</v>
      </c>
      <c r="P95" s="254">
        <f t="shared" si="33"/>
        <v>1.657102320083529E-2</v>
      </c>
      <c r="Q95" s="254">
        <f t="shared" si="33"/>
        <v>1.84122480009281E-2</v>
      </c>
      <c r="R95" s="254">
        <f t="shared" si="33"/>
        <v>2.0253472801020911E-2</v>
      </c>
      <c r="S95" s="254">
        <f t="shared" si="33"/>
        <v>2.2094697601113721E-2</v>
      </c>
      <c r="T95" s="254">
        <f t="shared" si="33"/>
        <v>2.3935922401206532E-2</v>
      </c>
      <c r="U95" s="254">
        <f t="shared" si="33"/>
        <v>2.5777147201299342E-2</v>
      </c>
      <c r="V95" s="254">
        <f t="shared" si="33"/>
        <v>2.7618372001392152E-2</v>
      </c>
      <c r="W95" s="254">
        <f t="shared" si="33"/>
        <v>2.9459596801484963E-2</v>
      </c>
      <c r="X95" s="254">
        <f t="shared" si="31"/>
        <v>3.1300821601577773E-2</v>
      </c>
      <c r="Y95" s="254">
        <f t="shared" si="31"/>
        <v>3.314204640167058E-2</v>
      </c>
      <c r="Z95" s="254">
        <f t="shared" si="31"/>
        <v>3.4983271201763387E-2</v>
      </c>
      <c r="AA95" s="254">
        <f t="shared" si="31"/>
        <v>3.6824496001856194E-2</v>
      </c>
      <c r="AB95" s="254">
        <f t="shared" si="31"/>
        <v>3.8665720801949001E-2</v>
      </c>
      <c r="AC95" s="254">
        <f t="shared" si="31"/>
        <v>4.0506945602041808E-2</v>
      </c>
      <c r="AD95" s="254">
        <f t="shared" si="31"/>
        <v>4.2348170402134615E-2</v>
      </c>
      <c r="AE95" s="254">
        <f t="shared" si="31"/>
        <v>4.4189395202227422E-2</v>
      </c>
      <c r="AF95" s="254">
        <f t="shared" si="31"/>
        <v>4.6030620002320229E-2</v>
      </c>
      <c r="AG95" s="255">
        <f>'[6]manure aplication'!$C$33</f>
        <v>4.7871844802413056E-2</v>
      </c>
      <c r="AH95" s="256">
        <f t="shared" si="34"/>
        <v>4.9435361353480735E-2</v>
      </c>
      <c r="AI95" s="256">
        <f t="shared" si="34"/>
        <v>5.0998877904548413E-2</v>
      </c>
      <c r="AJ95" s="256">
        <f t="shared" si="34"/>
        <v>5.2562394455616092E-2</v>
      </c>
      <c r="AK95" s="255">
        <f>'[6]manure aplication'!$C$85</f>
        <v>5.4125911006683763E-2</v>
      </c>
      <c r="AL95" s="256">
        <f t="shared" si="35"/>
        <v>5.4125911006683763E-2</v>
      </c>
      <c r="AM95" s="256">
        <f t="shared" si="35"/>
        <v>5.4125911006683763E-2</v>
      </c>
      <c r="AN95" s="256">
        <f t="shared" si="35"/>
        <v>5.4125911006683763E-2</v>
      </c>
      <c r="AO95" s="256">
        <f t="shared" si="35"/>
        <v>5.4125911006683763E-2</v>
      </c>
      <c r="AP95" s="256">
        <f>AL95</f>
        <v>5.4125911006683763E-2</v>
      </c>
      <c r="AQ95" s="256">
        <f t="shared" si="36"/>
        <v>5.4125911006683763E-2</v>
      </c>
      <c r="AR95" s="256">
        <f t="shared" si="36"/>
        <v>5.4125911006683763E-2</v>
      </c>
      <c r="AS95" s="256">
        <f t="shared" si="36"/>
        <v>5.4125911006683763E-2</v>
      </c>
      <c r="AT95" s="256">
        <f t="shared" si="36"/>
        <v>5.4125911006683763E-2</v>
      </c>
      <c r="AU95" s="256">
        <f t="shared" si="36"/>
        <v>5.4125911006683763E-2</v>
      </c>
      <c r="AW95" s="360"/>
    </row>
    <row r="96" spans="1:49" ht="15" customHeight="1">
      <c r="B96" s="125" t="s">
        <v>301</v>
      </c>
      <c r="C96" s="125" t="s">
        <v>357</v>
      </c>
      <c r="D96" s="125" t="s">
        <v>363</v>
      </c>
      <c r="E96" s="125" t="s">
        <v>334</v>
      </c>
      <c r="F96" s="361"/>
      <c r="G96" s="253">
        <v>0</v>
      </c>
      <c r="H96" s="254">
        <f t="shared" si="33"/>
        <v>0</v>
      </c>
      <c r="I96" s="254">
        <f t="shared" si="33"/>
        <v>0</v>
      </c>
      <c r="J96" s="254">
        <f t="shared" si="33"/>
        <v>0</v>
      </c>
      <c r="K96" s="254">
        <f t="shared" si="33"/>
        <v>0</v>
      </c>
      <c r="L96" s="254">
        <f t="shared" si="33"/>
        <v>0</v>
      </c>
      <c r="M96" s="254">
        <f t="shared" si="33"/>
        <v>0</v>
      </c>
      <c r="N96" s="254">
        <f t="shared" si="33"/>
        <v>0</v>
      </c>
      <c r="O96" s="254">
        <f t="shared" si="33"/>
        <v>0</v>
      </c>
      <c r="P96" s="254">
        <f t="shared" si="33"/>
        <v>0</v>
      </c>
      <c r="Q96" s="254">
        <f t="shared" si="33"/>
        <v>0</v>
      </c>
      <c r="R96" s="254">
        <f t="shared" si="33"/>
        <v>0</v>
      </c>
      <c r="S96" s="254">
        <f t="shared" si="33"/>
        <v>0</v>
      </c>
      <c r="T96" s="254">
        <f t="shared" si="33"/>
        <v>0</v>
      </c>
      <c r="U96" s="254">
        <f t="shared" si="33"/>
        <v>0</v>
      </c>
      <c r="V96" s="254">
        <f t="shared" si="33"/>
        <v>0</v>
      </c>
      <c r="W96" s="254">
        <f t="shared" si="33"/>
        <v>0</v>
      </c>
      <c r="X96" s="254">
        <f t="shared" si="31"/>
        <v>0</v>
      </c>
      <c r="Y96" s="254">
        <f t="shared" si="31"/>
        <v>0</v>
      </c>
      <c r="Z96" s="254">
        <f t="shared" si="31"/>
        <v>0</v>
      </c>
      <c r="AA96" s="254">
        <f t="shared" si="31"/>
        <v>0</v>
      </c>
      <c r="AB96" s="254">
        <f t="shared" si="31"/>
        <v>0</v>
      </c>
      <c r="AC96" s="254">
        <f t="shared" si="31"/>
        <v>0</v>
      </c>
      <c r="AD96" s="254">
        <f t="shared" si="31"/>
        <v>0</v>
      </c>
      <c r="AE96" s="254">
        <f t="shared" si="31"/>
        <v>0</v>
      </c>
      <c r="AF96" s="254">
        <f t="shared" si="31"/>
        <v>0</v>
      </c>
      <c r="AG96" s="255">
        <v>0</v>
      </c>
      <c r="AH96" s="256">
        <f>AG96</f>
        <v>0</v>
      </c>
      <c r="AI96" s="256">
        <f>AH96</f>
        <v>0</v>
      </c>
      <c r="AJ96" s="256">
        <f>AI96</f>
        <v>0</v>
      </c>
      <c r="AK96" s="255">
        <f>AJ96</f>
        <v>0</v>
      </c>
      <c r="AL96" s="256">
        <f t="shared" si="35"/>
        <v>0</v>
      </c>
      <c r="AM96" s="256">
        <f t="shared" si="35"/>
        <v>0</v>
      </c>
      <c r="AN96" s="256">
        <f t="shared" si="35"/>
        <v>0</v>
      </c>
      <c r="AO96" s="256">
        <f t="shared" si="35"/>
        <v>0</v>
      </c>
      <c r="AP96" s="256">
        <f>AL96</f>
        <v>0</v>
      </c>
      <c r="AQ96" s="256">
        <f t="shared" si="36"/>
        <v>0</v>
      </c>
      <c r="AR96" s="256">
        <f t="shared" si="36"/>
        <v>0</v>
      </c>
      <c r="AS96" s="256">
        <f t="shared" si="36"/>
        <v>0</v>
      </c>
      <c r="AT96" s="256">
        <f t="shared" si="36"/>
        <v>0</v>
      </c>
      <c r="AU96" s="256">
        <f t="shared" si="36"/>
        <v>0</v>
      </c>
      <c r="AW96" s="360"/>
    </row>
    <row r="97" spans="2:49" ht="15" customHeight="1">
      <c r="B97" s="125" t="s">
        <v>301</v>
      </c>
      <c r="C97" s="125" t="s">
        <v>357</v>
      </c>
      <c r="D97" s="125" t="s">
        <v>364</v>
      </c>
      <c r="E97" s="125" t="s">
        <v>334</v>
      </c>
      <c r="F97" s="361"/>
      <c r="G97" s="253">
        <v>0</v>
      </c>
      <c r="H97" s="253">
        <v>0</v>
      </c>
      <c r="I97" s="253">
        <v>0</v>
      </c>
      <c r="J97" s="253">
        <v>0</v>
      </c>
      <c r="K97" s="253">
        <v>0</v>
      </c>
      <c r="L97" s="253">
        <v>0</v>
      </c>
      <c r="M97" s="253">
        <v>0</v>
      </c>
      <c r="N97" s="253">
        <v>0</v>
      </c>
      <c r="O97" s="253">
        <v>0</v>
      </c>
      <c r="P97" s="253">
        <v>0</v>
      </c>
      <c r="Q97" s="253">
        <v>0</v>
      </c>
      <c r="R97" s="253">
        <v>0</v>
      </c>
      <c r="S97" s="253">
        <v>0</v>
      </c>
      <c r="T97" s="253">
        <v>0</v>
      </c>
      <c r="U97" s="253">
        <v>0</v>
      </c>
      <c r="V97" s="253">
        <v>0</v>
      </c>
      <c r="W97" s="253">
        <v>0</v>
      </c>
      <c r="X97" s="253">
        <v>0</v>
      </c>
      <c r="Y97" s="253">
        <v>0</v>
      </c>
      <c r="Z97" s="253">
        <v>0</v>
      </c>
      <c r="AA97" s="253">
        <v>0</v>
      </c>
      <c r="AB97" s="253">
        <v>0</v>
      </c>
      <c r="AC97" s="253">
        <v>0</v>
      </c>
      <c r="AD97" s="253">
        <v>0</v>
      </c>
      <c r="AE97" s="253">
        <v>0</v>
      </c>
      <c r="AF97" s="253">
        <v>0</v>
      </c>
      <c r="AG97" s="255">
        <v>0</v>
      </c>
      <c r="AH97" s="255">
        <v>0</v>
      </c>
      <c r="AI97" s="255">
        <v>0</v>
      </c>
      <c r="AJ97" s="255">
        <v>0</v>
      </c>
      <c r="AK97" s="255">
        <v>0</v>
      </c>
      <c r="AL97" s="255">
        <v>0</v>
      </c>
      <c r="AM97" s="255">
        <v>0</v>
      </c>
      <c r="AN97" s="255">
        <v>0</v>
      </c>
      <c r="AO97" s="255">
        <v>0</v>
      </c>
      <c r="AP97" s="255">
        <v>0</v>
      </c>
      <c r="AQ97" s="255">
        <v>0</v>
      </c>
      <c r="AR97" s="255">
        <v>0</v>
      </c>
      <c r="AS97" s="255">
        <v>0</v>
      </c>
      <c r="AT97" s="255">
        <v>0</v>
      </c>
      <c r="AU97" s="255">
        <v>0</v>
      </c>
      <c r="AW97" s="360"/>
    </row>
    <row r="98" spans="2:49" ht="15" customHeight="1">
      <c r="B98" s="125" t="s">
        <v>301</v>
      </c>
      <c r="C98" s="125" t="s">
        <v>357</v>
      </c>
      <c r="D98" s="125" t="s">
        <v>365</v>
      </c>
      <c r="E98" s="125" t="s">
        <v>334</v>
      </c>
      <c r="F98" s="361"/>
      <c r="G98" s="253">
        <v>0</v>
      </c>
      <c r="H98" s="254">
        <f>G98 + (($AG98 - $G98)/($AG$89-$G$89))</f>
        <v>5.837752309186396E-3</v>
      </c>
      <c r="I98" s="254">
        <f>H98 + (($AG98 - $G98)/($AG$89-$G$89))</f>
        <v>1.1675504618372792E-2</v>
      </c>
      <c r="J98" s="254">
        <f t="shared" ref="J98:Y99" si="37">I98 + (($AG98 - $G98)/($AG$89-$G$89))</f>
        <v>1.7513256927559187E-2</v>
      </c>
      <c r="K98" s="254">
        <f t="shared" si="37"/>
        <v>2.3351009236745584E-2</v>
      </c>
      <c r="L98" s="254">
        <f t="shared" si="37"/>
        <v>2.9188761545931981E-2</v>
      </c>
      <c r="M98" s="254">
        <f t="shared" si="37"/>
        <v>3.5026513855118374E-2</v>
      </c>
      <c r="N98" s="254">
        <f t="shared" si="37"/>
        <v>4.0864266164304767E-2</v>
      </c>
      <c r="O98" s="254">
        <f t="shared" si="37"/>
        <v>4.6702018473491161E-2</v>
      </c>
      <c r="P98" s="254">
        <f t="shared" si="37"/>
        <v>5.2539770782677554E-2</v>
      </c>
      <c r="Q98" s="254">
        <f t="shared" si="37"/>
        <v>5.8377523091863948E-2</v>
      </c>
      <c r="R98" s="254">
        <f t="shared" si="37"/>
        <v>6.4215275401050348E-2</v>
      </c>
      <c r="S98" s="254">
        <f t="shared" si="37"/>
        <v>7.0053027710236748E-2</v>
      </c>
      <c r="T98" s="254">
        <f t="shared" si="37"/>
        <v>7.5890780019423149E-2</v>
      </c>
      <c r="U98" s="254">
        <f t="shared" si="37"/>
        <v>8.1728532328609549E-2</v>
      </c>
      <c r="V98" s="254">
        <f t="shared" si="37"/>
        <v>8.7566284637795949E-2</v>
      </c>
      <c r="W98" s="254">
        <f t="shared" si="37"/>
        <v>9.3404036946982349E-2</v>
      </c>
      <c r="X98" s="254">
        <f t="shared" si="37"/>
        <v>9.924178925616875E-2</v>
      </c>
      <c r="Y98" s="254">
        <f t="shared" si="37"/>
        <v>0.10507954156535515</v>
      </c>
      <c r="Z98" s="254">
        <f t="shared" ref="Z98:AF99" si="38">Y98 + (($AG98 - $G98)/($AG$89-$G$89))</f>
        <v>0.11091729387454155</v>
      </c>
      <c r="AA98" s="254">
        <f t="shared" si="38"/>
        <v>0.11675504618372795</v>
      </c>
      <c r="AB98" s="254">
        <f t="shared" si="38"/>
        <v>0.12259279849291435</v>
      </c>
      <c r="AC98" s="254">
        <f t="shared" si="38"/>
        <v>0.12843055080210075</v>
      </c>
      <c r="AD98" s="254">
        <f t="shared" si="38"/>
        <v>0.13426830311128715</v>
      </c>
      <c r="AE98" s="254">
        <f t="shared" si="38"/>
        <v>0.14010605542047355</v>
      </c>
      <c r="AF98" s="254">
        <f t="shared" si="38"/>
        <v>0.14594380772965995</v>
      </c>
      <c r="AG98" s="255">
        <f>'[6]manure aplication'!$C$37</f>
        <v>0.1517815600388463</v>
      </c>
      <c r="AH98" s="256">
        <f t="shared" ref="AH98:AJ99" si="39">AG98 + (($AK98 - $AG98)/($AK$89-$AG$89))</f>
        <v>0.14394472835176453</v>
      </c>
      <c r="AI98" s="256">
        <f t="shared" si="39"/>
        <v>0.13610789666468276</v>
      </c>
      <c r="AJ98" s="256">
        <f t="shared" si="39"/>
        <v>0.12827106497760099</v>
      </c>
      <c r="AK98" s="255">
        <f>'[6]manure aplication'!$C$89</f>
        <v>0.12043423329051921</v>
      </c>
      <c r="AL98" s="256">
        <f t="shared" ref="AL98:AO99" si="40">AK98</f>
        <v>0.12043423329051921</v>
      </c>
      <c r="AM98" s="256">
        <f t="shared" si="40"/>
        <v>0.12043423329051921</v>
      </c>
      <c r="AN98" s="256">
        <f t="shared" si="40"/>
        <v>0.12043423329051921</v>
      </c>
      <c r="AO98" s="256">
        <f t="shared" si="40"/>
        <v>0.12043423329051921</v>
      </c>
      <c r="AP98" s="256">
        <f>AL98</f>
        <v>0.12043423329051921</v>
      </c>
      <c r="AQ98" s="256">
        <f>AP98</f>
        <v>0.12043423329051921</v>
      </c>
      <c r="AR98" s="256">
        <f t="shared" ref="AR98:AT99" si="41">AQ98</f>
        <v>0.12043423329051921</v>
      </c>
      <c r="AS98" s="256">
        <f t="shared" si="41"/>
        <v>0.12043423329051921</v>
      </c>
      <c r="AT98" s="256">
        <f t="shared" si="41"/>
        <v>0.12043423329051921</v>
      </c>
      <c r="AU98" s="256">
        <f>AT98</f>
        <v>0.12043423329051921</v>
      </c>
      <c r="AW98" s="360"/>
    </row>
    <row r="99" spans="2:49" ht="15" customHeight="1">
      <c r="B99" s="125" t="s">
        <v>301</v>
      </c>
      <c r="C99" s="125" t="s">
        <v>357</v>
      </c>
      <c r="D99" s="125" t="s">
        <v>366</v>
      </c>
      <c r="E99" s="125" t="s">
        <v>334</v>
      </c>
      <c r="F99" s="361"/>
      <c r="G99" s="253">
        <v>0</v>
      </c>
      <c r="H99" s="254">
        <f>G99 + (($AG99 - $G99)/($AG$89-$G$89))</f>
        <v>7.5546147408702266E-3</v>
      </c>
      <c r="I99" s="254">
        <f t="shared" ref="I99" si="42">H99 + (($AG99 - $G99)/($AG$89-$G$89))</f>
        <v>1.5109229481740453E-2</v>
      </c>
      <c r="J99" s="254">
        <f t="shared" si="37"/>
        <v>2.2663844222610679E-2</v>
      </c>
      <c r="K99" s="254">
        <f t="shared" si="37"/>
        <v>3.0218458963480906E-2</v>
      </c>
      <c r="L99" s="254">
        <f t="shared" si="37"/>
        <v>3.777307370435113E-2</v>
      </c>
      <c r="M99" s="254">
        <f t="shared" si="37"/>
        <v>4.5327688445221358E-2</v>
      </c>
      <c r="N99" s="254">
        <f t="shared" si="37"/>
        <v>5.2882303186091585E-2</v>
      </c>
      <c r="O99" s="254">
        <f t="shared" si="37"/>
        <v>6.0436917926961813E-2</v>
      </c>
      <c r="P99" s="254">
        <f t="shared" si="37"/>
        <v>6.7991532667832033E-2</v>
      </c>
      <c r="Q99" s="254">
        <f t="shared" si="37"/>
        <v>7.5546147408702261E-2</v>
      </c>
      <c r="R99" s="254">
        <f t="shared" si="37"/>
        <v>8.3100762149572488E-2</v>
      </c>
      <c r="S99" s="254">
        <f t="shared" si="37"/>
        <v>9.0655376890442715E-2</v>
      </c>
      <c r="T99" s="254">
        <f t="shared" si="37"/>
        <v>9.8209991631312943E-2</v>
      </c>
      <c r="U99" s="254">
        <f t="shared" si="37"/>
        <v>0.10576460637218317</v>
      </c>
      <c r="V99" s="254">
        <f t="shared" si="37"/>
        <v>0.1133192211130534</v>
      </c>
      <c r="W99" s="254">
        <f t="shared" si="37"/>
        <v>0.12087383585392363</v>
      </c>
      <c r="X99" s="254">
        <f t="shared" si="37"/>
        <v>0.12842845059479385</v>
      </c>
      <c r="Y99" s="254">
        <f t="shared" si="37"/>
        <v>0.13598306533566407</v>
      </c>
      <c r="Z99" s="254">
        <f t="shared" si="38"/>
        <v>0.14353768007653428</v>
      </c>
      <c r="AA99" s="254">
        <f t="shared" si="38"/>
        <v>0.15109229481740449</v>
      </c>
      <c r="AB99" s="254">
        <f t="shared" si="38"/>
        <v>0.15864690955827471</v>
      </c>
      <c r="AC99" s="254">
        <f t="shared" si="38"/>
        <v>0.16620152429914492</v>
      </c>
      <c r="AD99" s="254">
        <f t="shared" si="38"/>
        <v>0.17375613904001513</v>
      </c>
      <c r="AE99" s="254">
        <f t="shared" si="38"/>
        <v>0.18131075378088535</v>
      </c>
      <c r="AF99" s="254">
        <f t="shared" si="38"/>
        <v>0.18886536852175556</v>
      </c>
      <c r="AG99" s="255">
        <f>'[6]manure aplication'!$C$38</f>
        <v>0.19641998326262589</v>
      </c>
      <c r="AH99" s="256">
        <f t="shared" si="39"/>
        <v>0.19919405032812129</v>
      </c>
      <c r="AI99" s="256">
        <f t="shared" si="39"/>
        <v>0.2019681173936167</v>
      </c>
      <c r="AJ99" s="256">
        <f t="shared" si="39"/>
        <v>0.2047421844591121</v>
      </c>
      <c r="AK99" s="255">
        <f>'[6]manure aplication'!$C$90</f>
        <v>0.20751625152460754</v>
      </c>
      <c r="AL99" s="256">
        <f t="shared" si="40"/>
        <v>0.20751625152460754</v>
      </c>
      <c r="AM99" s="256">
        <f t="shared" si="40"/>
        <v>0.20751625152460754</v>
      </c>
      <c r="AN99" s="256">
        <f t="shared" si="40"/>
        <v>0.20751625152460754</v>
      </c>
      <c r="AO99" s="256">
        <f t="shared" si="40"/>
        <v>0.20751625152460754</v>
      </c>
      <c r="AP99" s="256">
        <f>AL99</f>
        <v>0.20751625152460754</v>
      </c>
      <c r="AQ99" s="256">
        <f>AP99</f>
        <v>0.20751625152460754</v>
      </c>
      <c r="AR99" s="256">
        <f t="shared" si="41"/>
        <v>0.20751625152460754</v>
      </c>
      <c r="AS99" s="256">
        <f t="shared" si="41"/>
        <v>0.20751625152460754</v>
      </c>
      <c r="AT99" s="256">
        <f t="shared" si="41"/>
        <v>0.20751625152460754</v>
      </c>
      <c r="AU99" s="256">
        <f>AT99</f>
        <v>0.20751625152460754</v>
      </c>
      <c r="AW99" s="360"/>
    </row>
    <row r="100" spans="2:49" ht="15" customHeight="1">
      <c r="B100" s="125" t="s">
        <v>301</v>
      </c>
      <c r="C100" s="125" t="s">
        <v>357</v>
      </c>
      <c r="D100" s="125" t="s">
        <v>367</v>
      </c>
      <c r="E100" s="125" t="s">
        <v>334</v>
      </c>
      <c r="F100" s="138" t="s">
        <v>407</v>
      </c>
      <c r="G100" s="250">
        <v>0</v>
      </c>
      <c r="H100" s="250">
        <v>0</v>
      </c>
      <c r="I100" s="250">
        <v>0</v>
      </c>
      <c r="J100" s="250">
        <v>0</v>
      </c>
      <c r="K100" s="250">
        <v>0</v>
      </c>
      <c r="L100" s="250">
        <v>0</v>
      </c>
      <c r="M100" s="250">
        <v>0</v>
      </c>
      <c r="N100" s="250">
        <v>0</v>
      </c>
      <c r="O100" s="250">
        <v>0</v>
      </c>
      <c r="P100" s="250">
        <v>0</v>
      </c>
      <c r="Q100" s="250">
        <v>0</v>
      </c>
      <c r="R100" s="250">
        <v>0</v>
      </c>
      <c r="S100" s="250">
        <v>0</v>
      </c>
      <c r="T100" s="250">
        <v>0</v>
      </c>
      <c r="U100" s="250">
        <v>0</v>
      </c>
      <c r="V100" s="250">
        <v>0</v>
      </c>
      <c r="W100" s="250">
        <v>0</v>
      </c>
      <c r="X100" s="250">
        <v>0</v>
      </c>
      <c r="Y100" s="250">
        <v>0</v>
      </c>
      <c r="Z100" s="250">
        <v>0</v>
      </c>
      <c r="AA100" s="250">
        <v>0</v>
      </c>
      <c r="AB100" s="250">
        <v>0</v>
      </c>
      <c r="AC100" s="250">
        <v>0</v>
      </c>
      <c r="AD100" s="250">
        <v>0</v>
      </c>
      <c r="AE100" s="250">
        <v>0</v>
      </c>
      <c r="AF100" s="250">
        <v>0</v>
      </c>
      <c r="AG100" s="250">
        <v>0</v>
      </c>
      <c r="AH100" s="250">
        <v>0</v>
      </c>
      <c r="AI100" s="250">
        <v>0</v>
      </c>
      <c r="AJ100" s="250">
        <v>0</v>
      </c>
      <c r="AK100" s="250">
        <v>0</v>
      </c>
      <c r="AL100" s="250">
        <v>0</v>
      </c>
      <c r="AM100" s="250">
        <v>0</v>
      </c>
      <c r="AN100" s="250">
        <v>0</v>
      </c>
      <c r="AO100" s="250">
        <v>0</v>
      </c>
      <c r="AP100" s="250">
        <v>0</v>
      </c>
      <c r="AQ100" s="250">
        <v>0</v>
      </c>
      <c r="AR100" s="250">
        <v>0</v>
      </c>
      <c r="AS100" s="250">
        <v>0</v>
      </c>
      <c r="AT100" s="250">
        <v>0</v>
      </c>
      <c r="AU100" s="250">
        <v>0</v>
      </c>
      <c r="AW100" s="360"/>
    </row>
    <row r="101" spans="2:49" ht="15" customHeight="1">
      <c r="B101" s="125" t="s">
        <v>301</v>
      </c>
      <c r="C101" s="125" t="s">
        <v>357</v>
      </c>
      <c r="D101" s="125" t="s">
        <v>368</v>
      </c>
      <c r="E101" s="125" t="s">
        <v>334</v>
      </c>
      <c r="F101" s="138" t="s">
        <v>407</v>
      </c>
      <c r="G101" s="250">
        <v>0</v>
      </c>
      <c r="H101" s="250">
        <v>0</v>
      </c>
      <c r="I101" s="250">
        <v>0</v>
      </c>
      <c r="J101" s="250">
        <v>0</v>
      </c>
      <c r="K101" s="250">
        <v>0</v>
      </c>
      <c r="L101" s="250">
        <v>0</v>
      </c>
      <c r="M101" s="250">
        <v>0</v>
      </c>
      <c r="N101" s="250">
        <v>0</v>
      </c>
      <c r="O101" s="250">
        <v>0</v>
      </c>
      <c r="P101" s="250">
        <v>0</v>
      </c>
      <c r="Q101" s="250">
        <v>0</v>
      </c>
      <c r="R101" s="250">
        <v>0</v>
      </c>
      <c r="S101" s="250">
        <v>0</v>
      </c>
      <c r="T101" s="250">
        <v>0</v>
      </c>
      <c r="U101" s="250">
        <v>0</v>
      </c>
      <c r="V101" s="250">
        <v>0</v>
      </c>
      <c r="W101" s="250">
        <v>0</v>
      </c>
      <c r="X101" s="250">
        <v>0</v>
      </c>
      <c r="Y101" s="250">
        <v>0</v>
      </c>
      <c r="Z101" s="250">
        <v>0</v>
      </c>
      <c r="AA101" s="250">
        <v>0</v>
      </c>
      <c r="AB101" s="250">
        <v>0</v>
      </c>
      <c r="AC101" s="250">
        <v>0</v>
      </c>
      <c r="AD101" s="250">
        <v>0</v>
      </c>
      <c r="AE101" s="250">
        <v>0</v>
      </c>
      <c r="AF101" s="250">
        <v>0</v>
      </c>
      <c r="AG101" s="250">
        <v>0</v>
      </c>
      <c r="AH101" s="250">
        <v>0</v>
      </c>
      <c r="AI101" s="250">
        <v>0</v>
      </c>
      <c r="AJ101" s="250">
        <v>0</v>
      </c>
      <c r="AK101" s="250">
        <v>0</v>
      </c>
      <c r="AL101" s="250">
        <v>0</v>
      </c>
      <c r="AM101" s="250">
        <v>0</v>
      </c>
      <c r="AN101" s="250">
        <v>0</v>
      </c>
      <c r="AO101" s="250">
        <v>0</v>
      </c>
      <c r="AP101" s="250">
        <v>0</v>
      </c>
      <c r="AQ101" s="250">
        <v>0</v>
      </c>
      <c r="AR101" s="250">
        <v>0</v>
      </c>
      <c r="AS101" s="250">
        <v>0</v>
      </c>
      <c r="AT101" s="250">
        <v>0</v>
      </c>
      <c r="AU101" s="250">
        <v>0</v>
      </c>
      <c r="AW101" s="360"/>
    </row>
    <row r="102" spans="2:49" ht="15" customHeight="1">
      <c r="B102" s="125" t="s">
        <v>301</v>
      </c>
      <c r="C102" s="125" t="s">
        <v>357</v>
      </c>
      <c r="D102" s="125" t="s">
        <v>369</v>
      </c>
      <c r="E102" s="125" t="s">
        <v>334</v>
      </c>
      <c r="F102" s="138" t="s">
        <v>407</v>
      </c>
      <c r="G102" s="250">
        <v>0</v>
      </c>
      <c r="H102" s="250">
        <v>0</v>
      </c>
      <c r="I102" s="250">
        <v>0</v>
      </c>
      <c r="J102" s="250">
        <v>0</v>
      </c>
      <c r="K102" s="250">
        <v>0</v>
      </c>
      <c r="L102" s="250">
        <v>0</v>
      </c>
      <c r="M102" s="250">
        <v>0</v>
      </c>
      <c r="N102" s="250">
        <v>0</v>
      </c>
      <c r="O102" s="250">
        <v>0</v>
      </c>
      <c r="P102" s="250">
        <v>0</v>
      </c>
      <c r="Q102" s="250">
        <v>0</v>
      </c>
      <c r="R102" s="250">
        <v>0</v>
      </c>
      <c r="S102" s="250">
        <v>0</v>
      </c>
      <c r="T102" s="250">
        <v>0</v>
      </c>
      <c r="U102" s="250">
        <v>0</v>
      </c>
      <c r="V102" s="250">
        <v>0</v>
      </c>
      <c r="W102" s="250">
        <v>0</v>
      </c>
      <c r="X102" s="250">
        <v>0</v>
      </c>
      <c r="Y102" s="250">
        <v>0</v>
      </c>
      <c r="Z102" s="250">
        <v>0</v>
      </c>
      <c r="AA102" s="250">
        <v>0</v>
      </c>
      <c r="AB102" s="250">
        <v>0</v>
      </c>
      <c r="AC102" s="250">
        <v>0</v>
      </c>
      <c r="AD102" s="250">
        <v>0</v>
      </c>
      <c r="AE102" s="250">
        <v>0</v>
      </c>
      <c r="AF102" s="250">
        <v>0</v>
      </c>
      <c r="AG102" s="250">
        <v>0</v>
      </c>
      <c r="AH102" s="250">
        <v>0</v>
      </c>
      <c r="AI102" s="250">
        <v>0</v>
      </c>
      <c r="AJ102" s="250">
        <v>0</v>
      </c>
      <c r="AK102" s="250">
        <v>0</v>
      </c>
      <c r="AL102" s="250">
        <v>0</v>
      </c>
      <c r="AM102" s="250">
        <v>0</v>
      </c>
      <c r="AN102" s="250">
        <v>0</v>
      </c>
      <c r="AO102" s="250">
        <v>0</v>
      </c>
      <c r="AP102" s="250">
        <v>0</v>
      </c>
      <c r="AQ102" s="250">
        <v>0</v>
      </c>
      <c r="AR102" s="250">
        <v>0</v>
      </c>
      <c r="AS102" s="250">
        <v>0</v>
      </c>
      <c r="AT102" s="250">
        <v>0</v>
      </c>
      <c r="AU102" s="250">
        <v>0</v>
      </c>
      <c r="AW102" s="360"/>
    </row>
    <row r="103" spans="2:49" ht="15" customHeight="1">
      <c r="B103" s="125" t="s">
        <v>301</v>
      </c>
      <c r="C103" s="125" t="s">
        <v>357</v>
      </c>
      <c r="D103" s="125" t="s">
        <v>370</v>
      </c>
      <c r="E103" s="125" t="s">
        <v>334</v>
      </c>
      <c r="F103" s="138" t="s">
        <v>407</v>
      </c>
      <c r="G103" s="250">
        <v>0</v>
      </c>
      <c r="H103" s="250">
        <v>0</v>
      </c>
      <c r="I103" s="250">
        <v>0</v>
      </c>
      <c r="J103" s="250">
        <v>0</v>
      </c>
      <c r="K103" s="250">
        <v>0</v>
      </c>
      <c r="L103" s="250">
        <v>0</v>
      </c>
      <c r="M103" s="250">
        <v>0</v>
      </c>
      <c r="N103" s="250">
        <v>0</v>
      </c>
      <c r="O103" s="250">
        <v>0</v>
      </c>
      <c r="P103" s="250">
        <v>0</v>
      </c>
      <c r="Q103" s="250">
        <v>0</v>
      </c>
      <c r="R103" s="250">
        <v>0</v>
      </c>
      <c r="S103" s="250">
        <v>0</v>
      </c>
      <c r="T103" s="250">
        <v>0</v>
      </c>
      <c r="U103" s="250">
        <v>0</v>
      </c>
      <c r="V103" s="250">
        <v>0</v>
      </c>
      <c r="W103" s="250">
        <v>0</v>
      </c>
      <c r="X103" s="250">
        <v>0</v>
      </c>
      <c r="Y103" s="250">
        <v>0</v>
      </c>
      <c r="Z103" s="250">
        <v>0</v>
      </c>
      <c r="AA103" s="250">
        <v>0</v>
      </c>
      <c r="AB103" s="250">
        <v>0</v>
      </c>
      <c r="AC103" s="250">
        <v>0</v>
      </c>
      <c r="AD103" s="250">
        <v>0</v>
      </c>
      <c r="AE103" s="250">
        <v>0</v>
      </c>
      <c r="AF103" s="250">
        <v>0</v>
      </c>
      <c r="AG103" s="250">
        <v>0</v>
      </c>
      <c r="AH103" s="250">
        <v>0</v>
      </c>
      <c r="AI103" s="250">
        <v>0</v>
      </c>
      <c r="AJ103" s="250">
        <v>0</v>
      </c>
      <c r="AK103" s="250">
        <v>0</v>
      </c>
      <c r="AL103" s="250">
        <v>0</v>
      </c>
      <c r="AM103" s="250">
        <v>0</v>
      </c>
      <c r="AN103" s="250">
        <v>0</v>
      </c>
      <c r="AO103" s="250">
        <v>0</v>
      </c>
      <c r="AP103" s="250">
        <v>0</v>
      </c>
      <c r="AQ103" s="250">
        <v>0</v>
      </c>
      <c r="AR103" s="250">
        <v>0</v>
      </c>
      <c r="AS103" s="250">
        <v>0</v>
      </c>
      <c r="AT103" s="250">
        <v>0</v>
      </c>
      <c r="AU103" s="250">
        <v>0</v>
      </c>
      <c r="AW103" s="360"/>
    </row>
    <row r="104" spans="2:49" ht="15" customHeight="1">
      <c r="B104" s="125"/>
      <c r="C104" s="125"/>
      <c r="D104" s="125"/>
      <c r="E104" s="125"/>
      <c r="F104" s="125"/>
      <c r="G104" s="250"/>
      <c r="H104" s="250"/>
      <c r="I104" s="250"/>
      <c r="J104" s="250"/>
      <c r="K104" s="250"/>
      <c r="L104" s="250"/>
      <c r="M104" s="250"/>
      <c r="N104" s="250"/>
      <c r="O104" s="250"/>
      <c r="P104" s="250"/>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W104" s="360"/>
    </row>
    <row r="105" spans="2:49" ht="15" customHeight="1">
      <c r="B105" s="125" t="s">
        <v>301</v>
      </c>
      <c r="C105" s="125" t="s">
        <v>357</v>
      </c>
      <c r="D105" s="125" t="s">
        <v>358</v>
      </c>
      <c r="E105" s="125" t="s">
        <v>336</v>
      </c>
      <c r="F105" s="125" t="s">
        <v>337</v>
      </c>
      <c r="G105" s="253">
        <v>0</v>
      </c>
      <c r="H105" s="250">
        <v>0</v>
      </c>
      <c r="I105" s="250">
        <v>0</v>
      </c>
      <c r="J105" s="250">
        <v>0</v>
      </c>
      <c r="K105" s="250">
        <v>0</v>
      </c>
      <c r="L105" s="250">
        <v>0</v>
      </c>
      <c r="M105" s="250">
        <v>0</v>
      </c>
      <c r="N105" s="250">
        <v>0</v>
      </c>
      <c r="O105" s="250">
        <v>0</v>
      </c>
      <c r="P105" s="250">
        <v>0</v>
      </c>
      <c r="Q105" s="250">
        <v>0</v>
      </c>
      <c r="R105" s="250">
        <v>0</v>
      </c>
      <c r="S105" s="250">
        <v>0</v>
      </c>
      <c r="T105" s="250">
        <v>0</v>
      </c>
      <c r="U105" s="250">
        <v>0</v>
      </c>
      <c r="V105" s="250">
        <v>0</v>
      </c>
      <c r="W105" s="250">
        <v>0</v>
      </c>
      <c r="X105" s="250">
        <v>0</v>
      </c>
      <c r="Y105" s="250">
        <v>0</v>
      </c>
      <c r="Z105" s="250">
        <v>0</v>
      </c>
      <c r="AA105" s="250">
        <v>0</v>
      </c>
      <c r="AB105" s="250">
        <v>0</v>
      </c>
      <c r="AC105" s="250">
        <v>0</v>
      </c>
      <c r="AD105" s="250">
        <v>0</v>
      </c>
      <c r="AE105" s="250">
        <v>0</v>
      </c>
      <c r="AF105" s="250">
        <v>0</v>
      </c>
      <c r="AG105" s="250">
        <v>0</v>
      </c>
      <c r="AH105" s="250">
        <v>0</v>
      </c>
      <c r="AI105" s="250">
        <v>0</v>
      </c>
      <c r="AJ105" s="250">
        <v>0</v>
      </c>
      <c r="AK105" s="250">
        <v>0</v>
      </c>
      <c r="AL105" s="250">
        <v>0</v>
      </c>
      <c r="AM105" s="250">
        <v>0</v>
      </c>
      <c r="AN105" s="250">
        <v>0</v>
      </c>
      <c r="AO105" s="250">
        <v>0</v>
      </c>
      <c r="AP105" s="250">
        <v>0</v>
      </c>
      <c r="AQ105" s="253">
        <v>0</v>
      </c>
      <c r="AR105" s="253">
        <v>0</v>
      </c>
      <c r="AS105" s="253">
        <v>0</v>
      </c>
      <c r="AT105" s="253">
        <v>0</v>
      </c>
      <c r="AU105" s="253">
        <v>0</v>
      </c>
      <c r="AW105" s="360"/>
    </row>
    <row r="106" spans="2:49" ht="15" customHeight="1">
      <c r="B106" s="125" t="s">
        <v>301</v>
      </c>
      <c r="C106" s="125" t="s">
        <v>357</v>
      </c>
      <c r="D106" s="125" t="s">
        <v>371</v>
      </c>
      <c r="E106" s="125" t="s">
        <v>336</v>
      </c>
      <c r="F106" s="125" t="s">
        <v>337</v>
      </c>
      <c r="G106" s="253">
        <v>0.32500000000000001</v>
      </c>
      <c r="H106" s="253">
        <v>0.32500000000000001</v>
      </c>
      <c r="I106" s="253">
        <v>0.32500000000000001</v>
      </c>
      <c r="J106" s="253">
        <v>0.32500000000000001</v>
      </c>
      <c r="K106" s="253">
        <v>0.32500000000000001</v>
      </c>
      <c r="L106" s="253">
        <v>0.32500000000000001</v>
      </c>
      <c r="M106" s="253">
        <v>0.32500000000000001</v>
      </c>
      <c r="N106" s="253">
        <v>0.32500000000000001</v>
      </c>
      <c r="O106" s="253">
        <v>0.32500000000000001</v>
      </c>
      <c r="P106" s="253">
        <v>0.32500000000000001</v>
      </c>
      <c r="Q106" s="253">
        <v>0.32500000000000001</v>
      </c>
      <c r="R106" s="253">
        <v>0.32500000000000001</v>
      </c>
      <c r="S106" s="253">
        <v>0.32500000000000001</v>
      </c>
      <c r="T106" s="253">
        <v>0.32500000000000001</v>
      </c>
      <c r="U106" s="253">
        <v>0.32500000000000001</v>
      </c>
      <c r="V106" s="253">
        <v>0.32500000000000001</v>
      </c>
      <c r="W106" s="253">
        <v>0.32500000000000001</v>
      </c>
      <c r="X106" s="253">
        <v>0.32500000000000001</v>
      </c>
      <c r="Y106" s="253">
        <v>0.32500000000000001</v>
      </c>
      <c r="Z106" s="253">
        <v>0.32500000000000001</v>
      </c>
      <c r="AA106" s="253">
        <v>0.32500000000000001</v>
      </c>
      <c r="AB106" s="253">
        <v>0.32500000000000001</v>
      </c>
      <c r="AC106" s="253">
        <v>0.32500000000000001</v>
      </c>
      <c r="AD106" s="253">
        <v>0.32500000000000001</v>
      </c>
      <c r="AE106" s="253">
        <v>0.32500000000000001</v>
      </c>
      <c r="AF106" s="253">
        <v>0.32500000000000001</v>
      </c>
      <c r="AG106" s="253">
        <v>0.32500000000000001</v>
      </c>
      <c r="AH106" s="253">
        <v>0.32500000000000001</v>
      </c>
      <c r="AI106" s="253">
        <v>0.32500000000000001</v>
      </c>
      <c r="AJ106" s="253">
        <v>0.32500000000000001</v>
      </c>
      <c r="AK106" s="253">
        <v>0.32500000000000001</v>
      </c>
      <c r="AL106" s="253">
        <v>0.32500000000000001</v>
      </c>
      <c r="AM106" s="253">
        <v>0.32500000000000001</v>
      </c>
      <c r="AN106" s="253">
        <v>0.32500000000000001</v>
      </c>
      <c r="AO106" s="253">
        <v>0.32500000000000001</v>
      </c>
      <c r="AP106" s="253">
        <v>0.32500000000000001</v>
      </c>
      <c r="AQ106" s="253">
        <v>0.32500000000000001</v>
      </c>
      <c r="AR106" s="253">
        <v>0.32500000000000001</v>
      </c>
      <c r="AS106" s="253">
        <v>0.32500000000000001</v>
      </c>
      <c r="AT106" s="253">
        <v>0.32500000000000001</v>
      </c>
      <c r="AU106" s="253">
        <v>0.32500000000000001</v>
      </c>
      <c r="AW106" s="360"/>
    </row>
    <row r="107" spans="2:49" ht="15" customHeight="1">
      <c r="B107" s="125" t="s">
        <v>301</v>
      </c>
      <c r="C107" s="125" t="s">
        <v>357</v>
      </c>
      <c r="D107" s="125" t="s">
        <v>372</v>
      </c>
      <c r="E107" s="125" t="s">
        <v>336</v>
      </c>
      <c r="F107" s="125" t="s">
        <v>337</v>
      </c>
      <c r="G107" s="250">
        <v>0.45</v>
      </c>
      <c r="H107" s="250">
        <v>0.45</v>
      </c>
      <c r="I107" s="250">
        <v>0.45</v>
      </c>
      <c r="J107" s="250">
        <v>0.45</v>
      </c>
      <c r="K107" s="250">
        <v>0.45</v>
      </c>
      <c r="L107" s="250">
        <v>0.45</v>
      </c>
      <c r="M107" s="250">
        <v>0.45</v>
      </c>
      <c r="N107" s="250">
        <v>0.45</v>
      </c>
      <c r="O107" s="250">
        <v>0.45</v>
      </c>
      <c r="P107" s="250">
        <v>0.45</v>
      </c>
      <c r="Q107" s="250">
        <v>0.45</v>
      </c>
      <c r="R107" s="250">
        <v>0.45</v>
      </c>
      <c r="S107" s="250">
        <v>0.45</v>
      </c>
      <c r="T107" s="250">
        <v>0.45</v>
      </c>
      <c r="U107" s="250">
        <v>0.45</v>
      </c>
      <c r="V107" s="250">
        <v>0.45</v>
      </c>
      <c r="W107" s="250">
        <v>0.45</v>
      </c>
      <c r="X107" s="250">
        <v>0.45</v>
      </c>
      <c r="Y107" s="250">
        <v>0.45</v>
      </c>
      <c r="Z107" s="250">
        <v>0.45</v>
      </c>
      <c r="AA107" s="250">
        <v>0.45</v>
      </c>
      <c r="AB107" s="250">
        <v>0.45</v>
      </c>
      <c r="AC107" s="250">
        <v>0.45</v>
      </c>
      <c r="AD107" s="250">
        <v>0.45</v>
      </c>
      <c r="AE107" s="250">
        <v>0.45</v>
      </c>
      <c r="AF107" s="250">
        <v>0.45</v>
      </c>
      <c r="AG107" s="250">
        <v>0.45</v>
      </c>
      <c r="AH107" s="250">
        <v>0.45</v>
      </c>
      <c r="AI107" s="250">
        <v>0.45</v>
      </c>
      <c r="AJ107" s="250">
        <v>0.45</v>
      </c>
      <c r="AK107" s="250">
        <v>0.45</v>
      </c>
      <c r="AL107" s="250">
        <v>0.45</v>
      </c>
      <c r="AM107" s="250">
        <v>0.45</v>
      </c>
      <c r="AN107" s="250">
        <v>0.45</v>
      </c>
      <c r="AO107" s="250">
        <v>0.45</v>
      </c>
      <c r="AP107" s="250">
        <v>0.45</v>
      </c>
      <c r="AQ107" s="250">
        <v>0.45</v>
      </c>
      <c r="AR107" s="250">
        <v>0.45</v>
      </c>
      <c r="AS107" s="250">
        <v>0.45</v>
      </c>
      <c r="AT107" s="250">
        <v>0.45</v>
      </c>
      <c r="AU107" s="250">
        <v>0.45</v>
      </c>
      <c r="AW107" s="360"/>
    </row>
    <row r="108" spans="2:49" ht="15" customHeight="1">
      <c r="B108" s="125" t="s">
        <v>301</v>
      </c>
      <c r="C108" s="125" t="s">
        <v>357</v>
      </c>
      <c r="D108" s="125" t="s">
        <v>373</v>
      </c>
      <c r="E108" s="125" t="s">
        <v>336</v>
      </c>
      <c r="F108" s="125" t="s">
        <v>337</v>
      </c>
      <c r="G108" s="253">
        <v>0.7</v>
      </c>
      <c r="H108" s="250">
        <v>0.7</v>
      </c>
      <c r="I108" s="250">
        <v>0.7</v>
      </c>
      <c r="J108" s="250">
        <v>0.7</v>
      </c>
      <c r="K108" s="250">
        <v>0.7</v>
      </c>
      <c r="L108" s="250">
        <v>0.7</v>
      </c>
      <c r="M108" s="250">
        <v>0.7</v>
      </c>
      <c r="N108" s="250">
        <v>0.7</v>
      </c>
      <c r="O108" s="250">
        <v>0.7</v>
      </c>
      <c r="P108" s="250">
        <v>0.7</v>
      </c>
      <c r="Q108" s="250">
        <v>0.7</v>
      </c>
      <c r="R108" s="250">
        <v>0.7</v>
      </c>
      <c r="S108" s="250">
        <v>0.7</v>
      </c>
      <c r="T108" s="250">
        <v>0.7</v>
      </c>
      <c r="U108" s="250">
        <v>0.7</v>
      </c>
      <c r="V108" s="250">
        <v>0.7</v>
      </c>
      <c r="W108" s="250">
        <v>0.7</v>
      </c>
      <c r="X108" s="250">
        <v>0.7</v>
      </c>
      <c r="Y108" s="250">
        <v>0.7</v>
      </c>
      <c r="Z108" s="250">
        <v>0.7</v>
      </c>
      <c r="AA108" s="250">
        <v>0.7</v>
      </c>
      <c r="AB108" s="250">
        <v>0.7</v>
      </c>
      <c r="AC108" s="250">
        <v>0.7</v>
      </c>
      <c r="AD108" s="250">
        <v>0.7</v>
      </c>
      <c r="AE108" s="250">
        <v>0.7</v>
      </c>
      <c r="AF108" s="250">
        <v>0.7</v>
      </c>
      <c r="AG108" s="250">
        <v>0.7</v>
      </c>
      <c r="AH108" s="250">
        <v>0.7</v>
      </c>
      <c r="AI108" s="250">
        <v>0.7</v>
      </c>
      <c r="AJ108" s="250">
        <v>0.7</v>
      </c>
      <c r="AK108" s="250">
        <v>0.7</v>
      </c>
      <c r="AL108" s="250">
        <v>0.7</v>
      </c>
      <c r="AM108" s="250">
        <v>0.7</v>
      </c>
      <c r="AN108" s="250">
        <v>0.7</v>
      </c>
      <c r="AO108" s="250">
        <v>0.7</v>
      </c>
      <c r="AP108" s="250">
        <v>0.7</v>
      </c>
      <c r="AQ108" s="253">
        <v>0.7</v>
      </c>
      <c r="AR108" s="253">
        <v>0.7</v>
      </c>
      <c r="AS108" s="253">
        <v>0.7</v>
      </c>
      <c r="AT108" s="253">
        <v>0.7</v>
      </c>
      <c r="AU108" s="253">
        <v>0.7</v>
      </c>
      <c r="AW108" s="360"/>
    </row>
    <row r="109" spans="2:49" ht="15" customHeight="1">
      <c r="B109" s="125" t="s">
        <v>301</v>
      </c>
      <c r="C109" s="125" t="s">
        <v>357</v>
      </c>
      <c r="D109" s="125" t="s">
        <v>374</v>
      </c>
      <c r="E109" s="125" t="s">
        <v>336</v>
      </c>
      <c r="F109" s="125" t="s">
        <v>337</v>
      </c>
      <c r="G109" s="253">
        <v>0.8</v>
      </c>
      <c r="H109" s="250">
        <v>0.8</v>
      </c>
      <c r="I109" s="250">
        <v>0.8</v>
      </c>
      <c r="J109" s="250">
        <v>0.8</v>
      </c>
      <c r="K109" s="250">
        <v>0.8</v>
      </c>
      <c r="L109" s="250">
        <v>0.8</v>
      </c>
      <c r="M109" s="250">
        <v>0.8</v>
      </c>
      <c r="N109" s="250">
        <v>0.8</v>
      </c>
      <c r="O109" s="250">
        <v>0.8</v>
      </c>
      <c r="P109" s="250">
        <v>0.8</v>
      </c>
      <c r="Q109" s="250">
        <v>0.8</v>
      </c>
      <c r="R109" s="250">
        <v>0.8</v>
      </c>
      <c r="S109" s="250">
        <v>0.8</v>
      </c>
      <c r="T109" s="250">
        <v>0.8</v>
      </c>
      <c r="U109" s="250">
        <v>0.8</v>
      </c>
      <c r="V109" s="250">
        <v>0.8</v>
      </c>
      <c r="W109" s="250">
        <v>0.8</v>
      </c>
      <c r="X109" s="250">
        <v>0.8</v>
      </c>
      <c r="Y109" s="250">
        <v>0.8</v>
      </c>
      <c r="Z109" s="250">
        <v>0.8</v>
      </c>
      <c r="AA109" s="250">
        <v>0.8</v>
      </c>
      <c r="AB109" s="250">
        <v>0.8</v>
      </c>
      <c r="AC109" s="250">
        <v>0.8</v>
      </c>
      <c r="AD109" s="250">
        <v>0.8</v>
      </c>
      <c r="AE109" s="250">
        <v>0.8</v>
      </c>
      <c r="AF109" s="250">
        <v>0.8</v>
      </c>
      <c r="AG109" s="250">
        <v>0.8</v>
      </c>
      <c r="AH109" s="250">
        <v>0.8</v>
      </c>
      <c r="AI109" s="250">
        <v>0.8</v>
      </c>
      <c r="AJ109" s="250">
        <v>0.8</v>
      </c>
      <c r="AK109" s="250">
        <v>0.8</v>
      </c>
      <c r="AL109" s="250">
        <v>0.8</v>
      </c>
      <c r="AM109" s="250">
        <v>0.8</v>
      </c>
      <c r="AN109" s="250">
        <v>0.8</v>
      </c>
      <c r="AO109" s="250">
        <v>0.8</v>
      </c>
      <c r="AP109" s="250">
        <v>0.8</v>
      </c>
      <c r="AQ109" s="253">
        <v>0.8</v>
      </c>
      <c r="AR109" s="253">
        <v>0.8</v>
      </c>
      <c r="AS109" s="253">
        <v>0.8</v>
      </c>
      <c r="AT109" s="253">
        <v>0.8</v>
      </c>
      <c r="AU109" s="253">
        <v>0.8</v>
      </c>
      <c r="AW109" s="360"/>
    </row>
    <row r="110" spans="2:49" ht="15" customHeight="1">
      <c r="B110" s="125" t="s">
        <v>301</v>
      </c>
      <c r="C110" s="125" t="s">
        <v>357</v>
      </c>
      <c r="D110" s="125" t="s">
        <v>363</v>
      </c>
      <c r="E110" s="125" t="s">
        <v>336</v>
      </c>
      <c r="F110" s="125" t="s">
        <v>337</v>
      </c>
      <c r="G110" s="253">
        <v>0.9</v>
      </c>
      <c r="H110" s="250">
        <v>0.9</v>
      </c>
      <c r="I110" s="250">
        <v>0.9</v>
      </c>
      <c r="J110" s="250">
        <v>0.9</v>
      </c>
      <c r="K110" s="250">
        <v>0.9</v>
      </c>
      <c r="L110" s="250">
        <v>0.9</v>
      </c>
      <c r="M110" s="250">
        <v>0.9</v>
      </c>
      <c r="N110" s="250">
        <v>0.9</v>
      </c>
      <c r="O110" s="250">
        <v>0.9</v>
      </c>
      <c r="P110" s="250">
        <v>0.9</v>
      </c>
      <c r="Q110" s="250">
        <v>0.9</v>
      </c>
      <c r="R110" s="250">
        <v>0.9</v>
      </c>
      <c r="S110" s="250">
        <v>0.9</v>
      </c>
      <c r="T110" s="250">
        <v>0.9</v>
      </c>
      <c r="U110" s="250">
        <v>0.9</v>
      </c>
      <c r="V110" s="250">
        <v>0.9</v>
      </c>
      <c r="W110" s="250">
        <v>0.9</v>
      </c>
      <c r="X110" s="250">
        <v>0.9</v>
      </c>
      <c r="Y110" s="250">
        <v>0.9</v>
      </c>
      <c r="Z110" s="250">
        <v>0.9</v>
      </c>
      <c r="AA110" s="250">
        <v>0.9</v>
      </c>
      <c r="AB110" s="250">
        <v>0.9</v>
      </c>
      <c r="AC110" s="250">
        <v>0.9</v>
      </c>
      <c r="AD110" s="250">
        <v>0.9</v>
      </c>
      <c r="AE110" s="250">
        <v>0.9</v>
      </c>
      <c r="AF110" s="250">
        <v>0.9</v>
      </c>
      <c r="AG110" s="250">
        <v>0.9</v>
      </c>
      <c r="AH110" s="250">
        <v>0.9</v>
      </c>
      <c r="AI110" s="250">
        <v>0.9</v>
      </c>
      <c r="AJ110" s="250">
        <v>0.9</v>
      </c>
      <c r="AK110" s="250">
        <v>0.9</v>
      </c>
      <c r="AL110" s="250">
        <v>0.9</v>
      </c>
      <c r="AM110" s="250">
        <v>0.9</v>
      </c>
      <c r="AN110" s="250">
        <v>0.9</v>
      </c>
      <c r="AO110" s="250">
        <v>0.9</v>
      </c>
      <c r="AP110" s="250">
        <v>0.9</v>
      </c>
      <c r="AQ110" s="253">
        <v>0.9</v>
      </c>
      <c r="AR110" s="253">
        <v>0.9</v>
      </c>
      <c r="AS110" s="253">
        <v>0.9</v>
      </c>
      <c r="AT110" s="253">
        <v>0.9</v>
      </c>
      <c r="AU110" s="253">
        <v>0.9</v>
      </c>
      <c r="AW110" s="360"/>
    </row>
    <row r="111" spans="2:49" ht="15" customHeight="1">
      <c r="B111" s="125" t="s">
        <v>301</v>
      </c>
      <c r="C111" s="125" t="s">
        <v>357</v>
      </c>
      <c r="D111" s="125" t="s">
        <v>364</v>
      </c>
      <c r="E111" s="125" t="s">
        <v>336</v>
      </c>
      <c r="F111" s="125" t="s">
        <v>337</v>
      </c>
      <c r="G111" s="253">
        <v>0.7</v>
      </c>
      <c r="H111" s="250">
        <v>0.7</v>
      </c>
      <c r="I111" s="250">
        <v>0.7</v>
      </c>
      <c r="J111" s="250">
        <v>0.7</v>
      </c>
      <c r="K111" s="250">
        <v>0.7</v>
      </c>
      <c r="L111" s="250">
        <v>0.7</v>
      </c>
      <c r="M111" s="250">
        <v>0.7</v>
      </c>
      <c r="N111" s="250">
        <v>0.7</v>
      </c>
      <c r="O111" s="250">
        <v>0.7</v>
      </c>
      <c r="P111" s="250">
        <v>0.7</v>
      </c>
      <c r="Q111" s="250">
        <v>0.7</v>
      </c>
      <c r="R111" s="250">
        <v>0.7</v>
      </c>
      <c r="S111" s="250">
        <v>0.7</v>
      </c>
      <c r="T111" s="250">
        <v>0.7</v>
      </c>
      <c r="U111" s="250">
        <v>0.7</v>
      </c>
      <c r="V111" s="250">
        <v>0.7</v>
      </c>
      <c r="W111" s="250">
        <v>0.7</v>
      </c>
      <c r="X111" s="250">
        <v>0.7</v>
      </c>
      <c r="Y111" s="250">
        <v>0.7</v>
      </c>
      <c r="Z111" s="250">
        <v>0.7</v>
      </c>
      <c r="AA111" s="250">
        <v>0.7</v>
      </c>
      <c r="AB111" s="250">
        <v>0.7</v>
      </c>
      <c r="AC111" s="250">
        <v>0.7</v>
      </c>
      <c r="AD111" s="250">
        <v>0.7</v>
      </c>
      <c r="AE111" s="250">
        <v>0.7</v>
      </c>
      <c r="AF111" s="250">
        <v>0.7</v>
      </c>
      <c r="AG111" s="250">
        <v>0.7</v>
      </c>
      <c r="AH111" s="250">
        <v>0.7</v>
      </c>
      <c r="AI111" s="250">
        <v>0.7</v>
      </c>
      <c r="AJ111" s="250">
        <v>0.7</v>
      </c>
      <c r="AK111" s="250">
        <v>0.7</v>
      </c>
      <c r="AL111" s="250">
        <v>0.7</v>
      </c>
      <c r="AM111" s="250">
        <v>0.7</v>
      </c>
      <c r="AN111" s="250">
        <v>0.7</v>
      </c>
      <c r="AO111" s="250">
        <v>0.7</v>
      </c>
      <c r="AP111" s="250">
        <v>0.7</v>
      </c>
      <c r="AQ111" s="253">
        <v>0.7</v>
      </c>
      <c r="AR111" s="253">
        <v>0.7</v>
      </c>
      <c r="AS111" s="253">
        <v>0.7</v>
      </c>
      <c r="AT111" s="253">
        <v>0.7</v>
      </c>
      <c r="AU111" s="253">
        <v>0.7</v>
      </c>
      <c r="AW111" s="360"/>
    </row>
    <row r="112" spans="2:49" ht="15" customHeight="1">
      <c r="B112" s="125" t="s">
        <v>301</v>
      </c>
      <c r="C112" s="125" t="s">
        <v>357</v>
      </c>
      <c r="D112" s="125" t="s">
        <v>365</v>
      </c>
      <c r="E112" s="125" t="s">
        <v>336</v>
      </c>
      <c r="F112" s="125" t="s">
        <v>337</v>
      </c>
      <c r="G112" s="253">
        <v>0.45</v>
      </c>
      <c r="H112" s="250">
        <v>0.45</v>
      </c>
      <c r="I112" s="250">
        <v>0.45</v>
      </c>
      <c r="J112" s="250">
        <v>0.45</v>
      </c>
      <c r="K112" s="250">
        <v>0.45</v>
      </c>
      <c r="L112" s="250">
        <v>0.45</v>
      </c>
      <c r="M112" s="250">
        <v>0.45</v>
      </c>
      <c r="N112" s="250">
        <v>0.45</v>
      </c>
      <c r="O112" s="250">
        <v>0.45</v>
      </c>
      <c r="P112" s="250">
        <v>0.45</v>
      </c>
      <c r="Q112" s="250">
        <v>0.45</v>
      </c>
      <c r="R112" s="250">
        <v>0.45</v>
      </c>
      <c r="S112" s="250">
        <v>0.45</v>
      </c>
      <c r="T112" s="250">
        <v>0.45</v>
      </c>
      <c r="U112" s="250">
        <v>0.45</v>
      </c>
      <c r="V112" s="250">
        <v>0.45</v>
      </c>
      <c r="W112" s="250">
        <v>0.45</v>
      </c>
      <c r="X112" s="250">
        <v>0.45</v>
      </c>
      <c r="Y112" s="250">
        <v>0.45</v>
      </c>
      <c r="Z112" s="250">
        <v>0.45</v>
      </c>
      <c r="AA112" s="250">
        <v>0.45</v>
      </c>
      <c r="AB112" s="250">
        <v>0.45</v>
      </c>
      <c r="AC112" s="250">
        <v>0.45</v>
      </c>
      <c r="AD112" s="250">
        <v>0.45</v>
      </c>
      <c r="AE112" s="250">
        <v>0.45</v>
      </c>
      <c r="AF112" s="250">
        <v>0.45</v>
      </c>
      <c r="AG112" s="250">
        <v>0.45</v>
      </c>
      <c r="AH112" s="250">
        <v>0.45</v>
      </c>
      <c r="AI112" s="250">
        <v>0.45</v>
      </c>
      <c r="AJ112" s="250">
        <v>0.45</v>
      </c>
      <c r="AK112" s="250">
        <v>0.45</v>
      </c>
      <c r="AL112" s="250">
        <v>0.45</v>
      </c>
      <c r="AM112" s="250">
        <v>0.45</v>
      </c>
      <c r="AN112" s="250">
        <v>0.45</v>
      </c>
      <c r="AO112" s="250">
        <v>0.45</v>
      </c>
      <c r="AP112" s="250">
        <v>0.45</v>
      </c>
      <c r="AQ112" s="253">
        <v>0.55000000000000004</v>
      </c>
      <c r="AR112" s="253">
        <v>0.55000000000000004</v>
      </c>
      <c r="AS112" s="253">
        <v>0.55000000000000004</v>
      </c>
      <c r="AT112" s="253">
        <v>0.55000000000000004</v>
      </c>
      <c r="AU112" s="253">
        <v>0.55000000000000004</v>
      </c>
      <c r="AW112" s="360"/>
    </row>
    <row r="113" spans="1:49" ht="15" customHeight="1">
      <c r="B113" s="125" t="s">
        <v>301</v>
      </c>
      <c r="C113" s="125" t="s">
        <v>357</v>
      </c>
      <c r="D113" s="125" t="s">
        <v>366</v>
      </c>
      <c r="E113" s="125" t="s">
        <v>336</v>
      </c>
      <c r="F113" s="125" t="s">
        <v>375</v>
      </c>
      <c r="G113" s="253">
        <v>0.3</v>
      </c>
      <c r="H113" s="250">
        <v>0.3</v>
      </c>
      <c r="I113" s="250">
        <v>0.3</v>
      </c>
      <c r="J113" s="250">
        <v>0.3</v>
      </c>
      <c r="K113" s="250">
        <v>0.3</v>
      </c>
      <c r="L113" s="250">
        <v>0.3</v>
      </c>
      <c r="M113" s="250">
        <v>0.3</v>
      </c>
      <c r="N113" s="250">
        <v>0.3</v>
      </c>
      <c r="O113" s="250">
        <v>0.3</v>
      </c>
      <c r="P113" s="250">
        <v>0.3</v>
      </c>
      <c r="Q113" s="250">
        <v>0.3</v>
      </c>
      <c r="R113" s="250">
        <v>0.3</v>
      </c>
      <c r="S113" s="250">
        <v>0.3</v>
      </c>
      <c r="T113" s="250">
        <v>0.3</v>
      </c>
      <c r="U113" s="250">
        <v>0.3</v>
      </c>
      <c r="V113" s="250">
        <v>0.3</v>
      </c>
      <c r="W113" s="250">
        <v>0.3</v>
      </c>
      <c r="X113" s="250">
        <v>0.3</v>
      </c>
      <c r="Y113" s="250">
        <v>0.3</v>
      </c>
      <c r="Z113" s="250">
        <v>0.3</v>
      </c>
      <c r="AA113" s="250">
        <v>0.3</v>
      </c>
      <c r="AB113" s="250">
        <v>0.3</v>
      </c>
      <c r="AC113" s="250">
        <v>0.3</v>
      </c>
      <c r="AD113" s="250">
        <v>0.3</v>
      </c>
      <c r="AE113" s="250">
        <v>0.3</v>
      </c>
      <c r="AF113" s="250">
        <v>0.3</v>
      </c>
      <c r="AG113" s="250">
        <v>0.3</v>
      </c>
      <c r="AH113" s="250">
        <v>0.3</v>
      </c>
      <c r="AI113" s="250">
        <v>0.3</v>
      </c>
      <c r="AJ113" s="250">
        <v>0.3</v>
      </c>
      <c r="AK113" s="250">
        <v>0.3</v>
      </c>
      <c r="AL113" s="250">
        <v>0.3</v>
      </c>
      <c r="AM113" s="250">
        <v>0.3</v>
      </c>
      <c r="AN113" s="250">
        <v>0.3</v>
      </c>
      <c r="AO113" s="250">
        <v>0.3</v>
      </c>
      <c r="AP113" s="250">
        <v>0.3</v>
      </c>
      <c r="AQ113" s="253">
        <v>0.3</v>
      </c>
      <c r="AR113" s="253">
        <v>0.3</v>
      </c>
      <c r="AS113" s="253">
        <v>0.3</v>
      </c>
      <c r="AT113" s="253">
        <v>0.3</v>
      </c>
      <c r="AU113" s="253">
        <v>0.3</v>
      </c>
      <c r="AW113" s="360"/>
    </row>
    <row r="114" spans="1:49" ht="15" customHeight="1">
      <c r="B114" s="125" t="s">
        <v>301</v>
      </c>
      <c r="C114" s="125" t="s">
        <v>357</v>
      </c>
      <c r="D114" s="125" t="s">
        <v>367</v>
      </c>
      <c r="E114" s="125" t="s">
        <v>336</v>
      </c>
      <c r="F114" s="138" t="s">
        <v>407</v>
      </c>
      <c r="G114" s="253">
        <f>1-((1-G106)*0.5)</f>
        <v>0.66249999999999998</v>
      </c>
      <c r="H114" s="250">
        <f t="shared" ref="H114:AM117" si="43">1-((1-H106)*0.5)</f>
        <v>0.66249999999999998</v>
      </c>
      <c r="I114" s="250">
        <f t="shared" si="43"/>
        <v>0.66249999999999998</v>
      </c>
      <c r="J114" s="250">
        <f t="shared" si="43"/>
        <v>0.66249999999999998</v>
      </c>
      <c r="K114" s="250">
        <f t="shared" si="43"/>
        <v>0.66249999999999998</v>
      </c>
      <c r="L114" s="250">
        <f t="shared" si="43"/>
        <v>0.66249999999999998</v>
      </c>
      <c r="M114" s="250">
        <f t="shared" si="43"/>
        <v>0.66249999999999998</v>
      </c>
      <c r="N114" s="250">
        <f t="shared" si="43"/>
        <v>0.66249999999999998</v>
      </c>
      <c r="O114" s="250">
        <f t="shared" si="43"/>
        <v>0.66249999999999998</v>
      </c>
      <c r="P114" s="250">
        <f t="shared" si="43"/>
        <v>0.66249999999999998</v>
      </c>
      <c r="Q114" s="250">
        <f t="shared" si="43"/>
        <v>0.66249999999999998</v>
      </c>
      <c r="R114" s="250">
        <f t="shared" si="43"/>
        <v>0.66249999999999998</v>
      </c>
      <c r="S114" s="250">
        <f t="shared" si="43"/>
        <v>0.66249999999999998</v>
      </c>
      <c r="T114" s="250">
        <f t="shared" si="43"/>
        <v>0.66249999999999998</v>
      </c>
      <c r="U114" s="250">
        <f t="shared" si="43"/>
        <v>0.66249999999999998</v>
      </c>
      <c r="V114" s="250">
        <f t="shared" si="43"/>
        <v>0.66249999999999998</v>
      </c>
      <c r="W114" s="250">
        <f t="shared" si="43"/>
        <v>0.66249999999999998</v>
      </c>
      <c r="X114" s="250">
        <f t="shared" si="43"/>
        <v>0.66249999999999998</v>
      </c>
      <c r="Y114" s="250">
        <f t="shared" si="43"/>
        <v>0.66249999999999998</v>
      </c>
      <c r="Z114" s="250">
        <f t="shared" si="43"/>
        <v>0.66249999999999998</v>
      </c>
      <c r="AA114" s="250">
        <f t="shared" si="43"/>
        <v>0.66249999999999998</v>
      </c>
      <c r="AB114" s="250">
        <f t="shared" si="43"/>
        <v>0.66249999999999998</v>
      </c>
      <c r="AC114" s="250">
        <f t="shared" si="43"/>
        <v>0.66249999999999998</v>
      </c>
      <c r="AD114" s="250">
        <f t="shared" si="43"/>
        <v>0.66249999999999998</v>
      </c>
      <c r="AE114" s="250">
        <f t="shared" si="43"/>
        <v>0.66249999999999998</v>
      </c>
      <c r="AF114" s="250">
        <f t="shared" si="43"/>
        <v>0.66249999999999998</v>
      </c>
      <c r="AG114" s="250">
        <f t="shared" si="43"/>
        <v>0.66249999999999998</v>
      </c>
      <c r="AH114" s="250">
        <f t="shared" si="43"/>
        <v>0.66249999999999998</v>
      </c>
      <c r="AI114" s="250">
        <f t="shared" si="43"/>
        <v>0.66249999999999998</v>
      </c>
      <c r="AJ114" s="250">
        <f t="shared" si="43"/>
        <v>0.66249999999999998</v>
      </c>
      <c r="AK114" s="250">
        <f t="shared" si="43"/>
        <v>0.66249999999999998</v>
      </c>
      <c r="AL114" s="250">
        <f t="shared" si="43"/>
        <v>0.66249999999999998</v>
      </c>
      <c r="AM114" s="250">
        <f t="shared" si="43"/>
        <v>0.66249999999999998</v>
      </c>
      <c r="AN114" s="250">
        <f>1-((1-AN106)*0.5)</f>
        <v>0.66249999999999998</v>
      </c>
      <c r="AO114" s="250">
        <f t="shared" ref="AO114:AO117" si="44">1-((1-AO106)*0.5)</f>
        <v>0.66249999999999998</v>
      </c>
      <c r="AP114" s="250">
        <f>1-((1-AP106)*0.5)</f>
        <v>0.66249999999999998</v>
      </c>
      <c r="AQ114" s="253">
        <f t="shared" ref="AQ114:AT117" si="45">1-((1-AQ106)*0.5)</f>
        <v>0.66249999999999998</v>
      </c>
      <c r="AR114" s="253">
        <f t="shared" si="45"/>
        <v>0.66249999999999998</v>
      </c>
      <c r="AS114" s="253">
        <f t="shared" si="45"/>
        <v>0.66249999999999998</v>
      </c>
      <c r="AT114" s="253">
        <f t="shared" si="45"/>
        <v>0.66249999999999998</v>
      </c>
      <c r="AU114" s="253">
        <f>1-((1-AU106)*0.5)</f>
        <v>0.66249999999999998</v>
      </c>
      <c r="AW114" s="360"/>
    </row>
    <row r="115" spans="1:49" ht="15" customHeight="1">
      <c r="B115" s="125" t="s">
        <v>301</v>
      </c>
      <c r="C115" s="125" t="s">
        <v>357</v>
      </c>
      <c r="D115" s="125" t="s">
        <v>368</v>
      </c>
      <c r="E115" s="125" t="s">
        <v>336</v>
      </c>
      <c r="F115" s="138" t="s">
        <v>407</v>
      </c>
      <c r="G115" s="253">
        <f>1-((1-G107)*0.5)</f>
        <v>0.72499999999999998</v>
      </c>
      <c r="H115" s="250">
        <f t="shared" si="43"/>
        <v>0.72499999999999998</v>
      </c>
      <c r="I115" s="250">
        <f t="shared" si="43"/>
        <v>0.72499999999999998</v>
      </c>
      <c r="J115" s="250">
        <f t="shared" si="43"/>
        <v>0.72499999999999998</v>
      </c>
      <c r="K115" s="250">
        <f t="shared" si="43"/>
        <v>0.72499999999999998</v>
      </c>
      <c r="L115" s="250">
        <f t="shared" si="43"/>
        <v>0.72499999999999998</v>
      </c>
      <c r="M115" s="250">
        <f t="shared" si="43"/>
        <v>0.72499999999999998</v>
      </c>
      <c r="N115" s="250">
        <f t="shared" si="43"/>
        <v>0.72499999999999998</v>
      </c>
      <c r="O115" s="250">
        <f t="shared" si="43"/>
        <v>0.72499999999999998</v>
      </c>
      <c r="P115" s="250">
        <f t="shared" si="43"/>
        <v>0.72499999999999998</v>
      </c>
      <c r="Q115" s="250">
        <f t="shared" si="43"/>
        <v>0.72499999999999998</v>
      </c>
      <c r="R115" s="250">
        <f t="shared" si="43"/>
        <v>0.72499999999999998</v>
      </c>
      <c r="S115" s="250">
        <f t="shared" si="43"/>
        <v>0.72499999999999998</v>
      </c>
      <c r="T115" s="250">
        <f t="shared" si="43"/>
        <v>0.72499999999999998</v>
      </c>
      <c r="U115" s="250">
        <f t="shared" si="43"/>
        <v>0.72499999999999998</v>
      </c>
      <c r="V115" s="250">
        <f t="shared" si="43"/>
        <v>0.72499999999999998</v>
      </c>
      <c r="W115" s="250">
        <f t="shared" si="43"/>
        <v>0.72499999999999998</v>
      </c>
      <c r="X115" s="250">
        <f t="shared" si="43"/>
        <v>0.72499999999999998</v>
      </c>
      <c r="Y115" s="250">
        <f t="shared" si="43"/>
        <v>0.72499999999999998</v>
      </c>
      <c r="Z115" s="250">
        <f t="shared" si="43"/>
        <v>0.72499999999999998</v>
      </c>
      <c r="AA115" s="250">
        <f t="shared" si="43"/>
        <v>0.72499999999999998</v>
      </c>
      <c r="AB115" s="250">
        <f t="shared" si="43"/>
        <v>0.72499999999999998</v>
      </c>
      <c r="AC115" s="250">
        <f t="shared" si="43"/>
        <v>0.72499999999999998</v>
      </c>
      <c r="AD115" s="250">
        <f t="shared" si="43"/>
        <v>0.72499999999999998</v>
      </c>
      <c r="AE115" s="250">
        <f t="shared" si="43"/>
        <v>0.72499999999999998</v>
      </c>
      <c r="AF115" s="250">
        <f t="shared" si="43"/>
        <v>0.72499999999999998</v>
      </c>
      <c r="AG115" s="250">
        <f t="shared" si="43"/>
        <v>0.72499999999999998</v>
      </c>
      <c r="AH115" s="250">
        <f t="shared" si="43"/>
        <v>0.72499999999999998</v>
      </c>
      <c r="AI115" s="250">
        <f t="shared" si="43"/>
        <v>0.72499999999999998</v>
      </c>
      <c r="AJ115" s="250">
        <f t="shared" si="43"/>
        <v>0.72499999999999998</v>
      </c>
      <c r="AK115" s="250">
        <f t="shared" si="43"/>
        <v>0.72499999999999998</v>
      </c>
      <c r="AL115" s="250">
        <f t="shared" si="43"/>
        <v>0.72499999999999998</v>
      </c>
      <c r="AM115" s="250">
        <f t="shared" si="43"/>
        <v>0.72499999999999998</v>
      </c>
      <c r="AN115" s="250">
        <f>1-((1-AN107)*0.5)</f>
        <v>0.72499999999999998</v>
      </c>
      <c r="AO115" s="250">
        <f t="shared" si="44"/>
        <v>0.72499999999999998</v>
      </c>
      <c r="AP115" s="250">
        <f>1-((1-AP107)*0.5)</f>
        <v>0.72499999999999998</v>
      </c>
      <c r="AQ115" s="253">
        <f t="shared" si="45"/>
        <v>0.72499999999999998</v>
      </c>
      <c r="AR115" s="253">
        <f t="shared" si="45"/>
        <v>0.72499999999999998</v>
      </c>
      <c r="AS115" s="253">
        <f t="shared" si="45"/>
        <v>0.72499999999999998</v>
      </c>
      <c r="AT115" s="253">
        <f t="shared" si="45"/>
        <v>0.72499999999999998</v>
      </c>
      <c r="AU115" s="253">
        <f>1-((1-AU107)*0.5)</f>
        <v>0.72499999999999998</v>
      </c>
      <c r="AW115" s="360"/>
    </row>
    <row r="116" spans="1:49" ht="15" customHeight="1">
      <c r="B116" s="125" t="s">
        <v>301</v>
      </c>
      <c r="C116" s="125" t="s">
        <v>357</v>
      </c>
      <c r="D116" s="125" t="s">
        <v>369</v>
      </c>
      <c r="E116" s="125" t="s">
        <v>336</v>
      </c>
      <c r="F116" s="138" t="s">
        <v>407</v>
      </c>
      <c r="G116" s="253">
        <f>1-((1-G108)*0.5)</f>
        <v>0.85</v>
      </c>
      <c r="H116" s="250">
        <f t="shared" si="43"/>
        <v>0.85</v>
      </c>
      <c r="I116" s="250">
        <f t="shared" si="43"/>
        <v>0.85</v>
      </c>
      <c r="J116" s="250">
        <f t="shared" si="43"/>
        <v>0.85</v>
      </c>
      <c r="K116" s="250">
        <f t="shared" si="43"/>
        <v>0.85</v>
      </c>
      <c r="L116" s="250">
        <f t="shared" si="43"/>
        <v>0.85</v>
      </c>
      <c r="M116" s="250">
        <f t="shared" si="43"/>
        <v>0.85</v>
      </c>
      <c r="N116" s="250">
        <f t="shared" si="43"/>
        <v>0.85</v>
      </c>
      <c r="O116" s="250">
        <f t="shared" si="43"/>
        <v>0.85</v>
      </c>
      <c r="P116" s="250">
        <f t="shared" si="43"/>
        <v>0.85</v>
      </c>
      <c r="Q116" s="250">
        <f t="shared" si="43"/>
        <v>0.85</v>
      </c>
      <c r="R116" s="250">
        <f t="shared" si="43"/>
        <v>0.85</v>
      </c>
      <c r="S116" s="250">
        <f t="shared" si="43"/>
        <v>0.85</v>
      </c>
      <c r="T116" s="250">
        <f t="shared" si="43"/>
        <v>0.85</v>
      </c>
      <c r="U116" s="250">
        <f t="shared" si="43"/>
        <v>0.85</v>
      </c>
      <c r="V116" s="250">
        <f t="shared" si="43"/>
        <v>0.85</v>
      </c>
      <c r="W116" s="250">
        <f t="shared" si="43"/>
        <v>0.85</v>
      </c>
      <c r="X116" s="250">
        <f t="shared" si="43"/>
        <v>0.85</v>
      </c>
      <c r="Y116" s="250">
        <f t="shared" si="43"/>
        <v>0.85</v>
      </c>
      <c r="Z116" s="250">
        <f t="shared" si="43"/>
        <v>0.85</v>
      </c>
      <c r="AA116" s="250">
        <f t="shared" si="43"/>
        <v>0.85</v>
      </c>
      <c r="AB116" s="250">
        <f t="shared" si="43"/>
        <v>0.85</v>
      </c>
      <c r="AC116" s="250">
        <f t="shared" si="43"/>
        <v>0.85</v>
      </c>
      <c r="AD116" s="250">
        <f t="shared" si="43"/>
        <v>0.85</v>
      </c>
      <c r="AE116" s="250">
        <f t="shared" si="43"/>
        <v>0.85</v>
      </c>
      <c r="AF116" s="250">
        <f t="shared" si="43"/>
        <v>0.85</v>
      </c>
      <c r="AG116" s="250">
        <f t="shared" si="43"/>
        <v>0.85</v>
      </c>
      <c r="AH116" s="250">
        <f t="shared" si="43"/>
        <v>0.85</v>
      </c>
      <c r="AI116" s="250">
        <f t="shared" si="43"/>
        <v>0.85</v>
      </c>
      <c r="AJ116" s="250">
        <f t="shared" si="43"/>
        <v>0.85</v>
      </c>
      <c r="AK116" s="250">
        <f t="shared" si="43"/>
        <v>0.85</v>
      </c>
      <c r="AL116" s="250">
        <f t="shared" si="43"/>
        <v>0.85</v>
      </c>
      <c r="AM116" s="250">
        <f t="shared" si="43"/>
        <v>0.85</v>
      </c>
      <c r="AN116" s="250">
        <f>1-((1-AN108)*0.5)</f>
        <v>0.85</v>
      </c>
      <c r="AO116" s="250">
        <f t="shared" si="44"/>
        <v>0.85</v>
      </c>
      <c r="AP116" s="250">
        <f>1-((1-AP108)*0.5)</f>
        <v>0.85</v>
      </c>
      <c r="AQ116" s="253">
        <f t="shared" si="45"/>
        <v>0.85</v>
      </c>
      <c r="AR116" s="253">
        <f t="shared" si="45"/>
        <v>0.85</v>
      </c>
      <c r="AS116" s="253">
        <f t="shared" si="45"/>
        <v>0.85</v>
      </c>
      <c r="AT116" s="253">
        <f t="shared" si="45"/>
        <v>0.85</v>
      </c>
      <c r="AU116" s="253">
        <f>1-((1-AU108)*0.5)</f>
        <v>0.85</v>
      </c>
      <c r="AW116" s="360"/>
    </row>
    <row r="117" spans="1:49" ht="15" customHeight="1">
      <c r="B117" s="125" t="s">
        <v>301</v>
      </c>
      <c r="C117" s="125" t="s">
        <v>357</v>
      </c>
      <c r="D117" s="125" t="s">
        <v>370</v>
      </c>
      <c r="E117" s="125" t="s">
        <v>336</v>
      </c>
      <c r="F117" s="138" t="s">
        <v>407</v>
      </c>
      <c r="G117" s="253">
        <f>1-((1-G109)*0.5)</f>
        <v>0.9</v>
      </c>
      <c r="H117" s="250">
        <f t="shared" si="43"/>
        <v>0.9</v>
      </c>
      <c r="I117" s="250">
        <f t="shared" si="43"/>
        <v>0.9</v>
      </c>
      <c r="J117" s="250">
        <f t="shared" si="43"/>
        <v>0.9</v>
      </c>
      <c r="K117" s="250">
        <f t="shared" si="43"/>
        <v>0.9</v>
      </c>
      <c r="L117" s="250">
        <f t="shared" si="43"/>
        <v>0.9</v>
      </c>
      <c r="M117" s="250">
        <f t="shared" si="43"/>
        <v>0.9</v>
      </c>
      <c r="N117" s="250">
        <f t="shared" si="43"/>
        <v>0.9</v>
      </c>
      <c r="O117" s="250">
        <f t="shared" si="43"/>
        <v>0.9</v>
      </c>
      <c r="P117" s="250">
        <f t="shared" si="43"/>
        <v>0.9</v>
      </c>
      <c r="Q117" s="250">
        <f t="shared" si="43"/>
        <v>0.9</v>
      </c>
      <c r="R117" s="250">
        <f t="shared" si="43"/>
        <v>0.9</v>
      </c>
      <c r="S117" s="250">
        <f t="shared" si="43"/>
        <v>0.9</v>
      </c>
      <c r="T117" s="250">
        <f t="shared" si="43"/>
        <v>0.9</v>
      </c>
      <c r="U117" s="250">
        <f t="shared" si="43"/>
        <v>0.9</v>
      </c>
      <c r="V117" s="250">
        <f t="shared" si="43"/>
        <v>0.9</v>
      </c>
      <c r="W117" s="250">
        <f t="shared" si="43"/>
        <v>0.9</v>
      </c>
      <c r="X117" s="250">
        <f t="shared" si="43"/>
        <v>0.9</v>
      </c>
      <c r="Y117" s="250">
        <f t="shared" si="43"/>
        <v>0.9</v>
      </c>
      <c r="Z117" s="250">
        <f t="shared" si="43"/>
        <v>0.9</v>
      </c>
      <c r="AA117" s="250">
        <f t="shared" si="43"/>
        <v>0.9</v>
      </c>
      <c r="AB117" s="250">
        <f t="shared" si="43"/>
        <v>0.9</v>
      </c>
      <c r="AC117" s="250">
        <f t="shared" si="43"/>
        <v>0.9</v>
      </c>
      <c r="AD117" s="250">
        <f t="shared" si="43"/>
        <v>0.9</v>
      </c>
      <c r="AE117" s="250">
        <f t="shared" si="43"/>
        <v>0.9</v>
      </c>
      <c r="AF117" s="250">
        <f t="shared" si="43"/>
        <v>0.9</v>
      </c>
      <c r="AG117" s="250">
        <f t="shared" si="43"/>
        <v>0.9</v>
      </c>
      <c r="AH117" s="250">
        <f t="shared" si="43"/>
        <v>0.9</v>
      </c>
      <c r="AI117" s="250">
        <f t="shared" si="43"/>
        <v>0.9</v>
      </c>
      <c r="AJ117" s="250">
        <f t="shared" si="43"/>
        <v>0.9</v>
      </c>
      <c r="AK117" s="250">
        <f t="shared" si="43"/>
        <v>0.9</v>
      </c>
      <c r="AL117" s="250">
        <f t="shared" si="43"/>
        <v>0.9</v>
      </c>
      <c r="AM117" s="250">
        <f t="shared" si="43"/>
        <v>0.9</v>
      </c>
      <c r="AN117" s="250">
        <f>1-((1-AN109)*0.5)</f>
        <v>0.9</v>
      </c>
      <c r="AO117" s="250">
        <f t="shared" si="44"/>
        <v>0.9</v>
      </c>
      <c r="AP117" s="250">
        <f>1-((1-AP109)*0.5)</f>
        <v>0.9</v>
      </c>
      <c r="AQ117" s="253">
        <f t="shared" si="45"/>
        <v>0.9</v>
      </c>
      <c r="AR117" s="253">
        <f t="shared" si="45"/>
        <v>0.9</v>
      </c>
      <c r="AS117" s="253">
        <f t="shared" si="45"/>
        <v>0.9</v>
      </c>
      <c r="AT117" s="253">
        <f t="shared" si="45"/>
        <v>0.9</v>
      </c>
      <c r="AU117" s="253">
        <f>1-((1-AU109)*0.5)</f>
        <v>0.9</v>
      </c>
      <c r="AW117" s="360"/>
    </row>
    <row r="118" spans="1:49" ht="15" customHeight="1">
      <c r="A118" s="126" t="str">
        <f>C118&amp;"_"&amp;B118</f>
        <v>EF_NH3_applic_slurry_Dairy cattle</v>
      </c>
      <c r="B118" s="127" t="s">
        <v>301</v>
      </c>
      <c r="C118" s="127" t="s">
        <v>357</v>
      </c>
      <c r="D118" s="127" t="s">
        <v>338</v>
      </c>
      <c r="E118" s="127"/>
      <c r="F118" s="128" t="s">
        <v>376</v>
      </c>
      <c r="G118" s="245">
        <f t="array" ref="G118">G90*SUMPRODUCT(G91:G103,1-G105:G117)</f>
        <v>0.55000000000000004</v>
      </c>
      <c r="H118" s="245">
        <f t="array" ref="H118">H90*SUMPRODUCT(H91:H103,1-H105:H117)</f>
        <v>0.54165203087379632</v>
      </c>
      <c r="I118" s="245">
        <f t="array" ref="I118">I90*SUMPRODUCT(I91:I103,1-I105:I117)</f>
        <v>0.53330406174759259</v>
      </c>
      <c r="J118" s="245">
        <f t="array" ref="J118">J90*SUMPRODUCT(J91:J103,1-J105:J117)</f>
        <v>0.52495609262138876</v>
      </c>
      <c r="K118" s="245">
        <f t="array" ref="K118">K90*SUMPRODUCT(K91:K103,1-K105:K117)</f>
        <v>0.51660812349518515</v>
      </c>
      <c r="L118" s="245">
        <f t="array" ref="L118">L90*SUMPRODUCT(L91:L103,1-L105:L117)</f>
        <v>0.50826015436898142</v>
      </c>
      <c r="M118" s="245">
        <f t="array" ref="M118">M90*SUMPRODUCT(M91:M103,1-M105:M117)</f>
        <v>0.49991218524277758</v>
      </c>
      <c r="N118" s="245">
        <f t="array" ref="N118">N90*SUMPRODUCT(N91:N103,1-N105:N117)</f>
        <v>0.49156421611657392</v>
      </c>
      <c r="O118" s="245">
        <f t="array" ref="O118">O90*SUMPRODUCT(O91:O103,1-O105:O117)</f>
        <v>0.48321624699037019</v>
      </c>
      <c r="P118" s="245">
        <f t="array" ref="P118">P90*SUMPRODUCT(P91:P103,1-P105:P117)</f>
        <v>0.47486827786416652</v>
      </c>
      <c r="Q118" s="245">
        <f t="array" ref="Q118">Q90*SUMPRODUCT(Q91:Q103,1-Q105:Q117)</f>
        <v>0.4665203087379628</v>
      </c>
      <c r="R118" s="245">
        <f t="array" ref="R118">R90*SUMPRODUCT(R91:R103,1-R105:R117)</f>
        <v>0.45817233961175907</v>
      </c>
      <c r="S118" s="245">
        <f t="array" ref="S118">S90*SUMPRODUCT(S91:S103,1-S105:S117)</f>
        <v>0.4498243704855554</v>
      </c>
      <c r="T118" s="245">
        <f t="array" ref="T118">T90*SUMPRODUCT(T91:T103,1-T105:T117)</f>
        <v>0.44147640135935168</v>
      </c>
      <c r="U118" s="245">
        <f t="array" ref="U118">U90*SUMPRODUCT(U91:U103,1-U105:U117)</f>
        <v>0.4331284322331479</v>
      </c>
      <c r="V118" s="245">
        <f t="array" ref="V118">V90*SUMPRODUCT(V91:V103,1-V105:V117)</f>
        <v>0.42478046310694412</v>
      </c>
      <c r="W118" s="245">
        <f t="array" ref="W118">W90*SUMPRODUCT(W91:W103,1-W105:W117)</f>
        <v>0.41643249398074045</v>
      </c>
      <c r="X118" s="245">
        <f t="array" ref="X118">X90*SUMPRODUCT(X91:X103,1-X105:X117)</f>
        <v>0.40808452485453667</v>
      </c>
      <c r="Y118" s="245">
        <f t="array" ref="Y118">Y90*SUMPRODUCT(Y91:Y103,1-Y105:Y117)</f>
        <v>0.399736555728333</v>
      </c>
      <c r="Z118" s="245">
        <f t="array" ref="Z118">Z90*SUMPRODUCT(Z91:Z103,1-Z105:Z117)</f>
        <v>0.39138858660212927</v>
      </c>
      <c r="AA118" s="245">
        <f t="array" ref="AA118">AA90*SUMPRODUCT(AA91:AA103,1-AA105:AA117)</f>
        <v>0.38304061747592544</v>
      </c>
      <c r="AB118" s="245">
        <f t="array" ref="AB118">AB90*SUMPRODUCT(AB91:AB103,1-AB105:AB117)</f>
        <v>0.37469264834972182</v>
      </c>
      <c r="AC118" s="245">
        <f t="array" ref="AC118">AC90*SUMPRODUCT(AC91:AC103,1-AC105:AC117)</f>
        <v>0.36634467922351804</v>
      </c>
      <c r="AD118" s="245">
        <f t="array" ref="AD118">AD90*SUMPRODUCT(AD91:AD103,1-AD105:AD117)</f>
        <v>0.35799671009731443</v>
      </c>
      <c r="AE118" s="245">
        <f t="array" ref="AE118">AE90*SUMPRODUCT(AE91:AE103,1-AE105:AE117)</f>
        <v>0.34964874097111065</v>
      </c>
      <c r="AF118" s="245">
        <f t="array" ref="AF118">AF90*SUMPRODUCT(AF91:AF103,1-AF105:AF117)</f>
        <v>0.34130077184490681</v>
      </c>
      <c r="AG118" s="245">
        <f t="array" ref="AG118">AG90*SUMPRODUCT(AG91:AG103,1-AG105:AG117)</f>
        <v>0.33295280271870314</v>
      </c>
      <c r="AH118" s="245">
        <f t="array" ref="AH118">AH90*SUMPRODUCT(AH91:AH103,1-AH105:AH117)</f>
        <v>0.33121601777332538</v>
      </c>
      <c r="AI118" s="245">
        <f t="array" ref="AI118">AI90*SUMPRODUCT(AI91:AI103,1-AI105:AI117)</f>
        <v>0.32947923282794772</v>
      </c>
      <c r="AJ118" s="245">
        <f t="array" ref="AJ118">AJ90*SUMPRODUCT(AJ91:AJ103,1-AJ105:AJ117)</f>
        <v>0.32774244788257001</v>
      </c>
      <c r="AK118" s="245">
        <f t="array" ref="AK118">AK90*SUMPRODUCT(AK91:AK103,1-AK105:AK117)</f>
        <v>0.32600566293719224</v>
      </c>
      <c r="AL118" s="245">
        <f t="array" ref="AL118">AL90*SUMPRODUCT(AL91:AL103,1-AL105:AL117)</f>
        <v>0.32600566293719224</v>
      </c>
      <c r="AM118" s="245">
        <f t="array" ref="AM118">AM90*SUMPRODUCT(AM91:AM103,1-AM105:AM117)</f>
        <v>0.32600566293719224</v>
      </c>
      <c r="AN118" s="245">
        <f t="array" ref="AN118">AN90*SUMPRODUCT(AN91:AN103,1-AN105:AN117)</f>
        <v>0.32600566293719224</v>
      </c>
      <c r="AO118" s="245">
        <f t="array" ref="AO118">AO90*SUMPRODUCT(AO91:AO103,1-AO105:AO117)</f>
        <v>0.32600566293719224</v>
      </c>
      <c r="AP118" s="245">
        <f t="array" ref="AP118">AP90*SUMPRODUCT(AP91:AP103,1-AP105:AP117)</f>
        <v>0.32600566293719224</v>
      </c>
      <c r="AQ118" s="245">
        <f t="array" ref="AQ118">AQ90*SUMPRODUCT(AQ91:AQ103,1-AQ105:AQ117)</f>
        <v>0.31938178010621376</v>
      </c>
      <c r="AR118" s="245">
        <f t="array" ref="AR118">AR90*SUMPRODUCT(AR91:AR103,1-AR105:AR117)</f>
        <v>0.31938178010621376</v>
      </c>
      <c r="AS118" s="245">
        <f t="array" ref="AS118">AS90*SUMPRODUCT(AS91:AS103,1-AS105:AS117)</f>
        <v>0.31938178010621376</v>
      </c>
      <c r="AT118" s="245">
        <f t="array" ref="AT118">AT90*SUMPRODUCT(AT91:AT103,1-AT105:AT117)</f>
        <v>0.31938178010621376</v>
      </c>
      <c r="AU118" s="245">
        <f t="array" ref="AU118">AU90*SUMPRODUCT(AU91:AU103,1-AU105:AU117)</f>
        <v>0.31938178010621376</v>
      </c>
      <c r="AW118" s="360"/>
    </row>
    <row r="119" spans="1:49">
      <c r="AW119" s="360"/>
    </row>
    <row r="120" spans="1:49">
      <c r="A120" s="124" t="s">
        <v>300</v>
      </c>
      <c r="B120" s="124" t="s">
        <v>327</v>
      </c>
      <c r="C120" s="124" t="s">
        <v>328</v>
      </c>
      <c r="D120" s="124" t="s">
        <v>329</v>
      </c>
      <c r="E120" s="124" t="s">
        <v>330</v>
      </c>
      <c r="F120" s="124" t="s">
        <v>331</v>
      </c>
      <c r="G120" s="124">
        <v>1990</v>
      </c>
      <c r="H120" s="124">
        <f t="shared" ref="H120:AO120" si="46">G120+1</f>
        <v>1991</v>
      </c>
      <c r="I120" s="124">
        <f t="shared" si="46"/>
        <v>1992</v>
      </c>
      <c r="J120" s="124">
        <f t="shared" si="46"/>
        <v>1993</v>
      </c>
      <c r="K120" s="124">
        <f t="shared" si="46"/>
        <v>1994</v>
      </c>
      <c r="L120" s="124">
        <f t="shared" si="46"/>
        <v>1995</v>
      </c>
      <c r="M120" s="124">
        <f t="shared" si="46"/>
        <v>1996</v>
      </c>
      <c r="N120" s="124">
        <f t="shared" si="46"/>
        <v>1997</v>
      </c>
      <c r="O120" s="124">
        <f t="shared" si="46"/>
        <v>1998</v>
      </c>
      <c r="P120" s="124">
        <f t="shared" si="46"/>
        <v>1999</v>
      </c>
      <c r="Q120" s="124">
        <f t="shared" si="46"/>
        <v>2000</v>
      </c>
      <c r="R120" s="124">
        <f t="shared" si="46"/>
        <v>2001</v>
      </c>
      <c r="S120" s="124">
        <f t="shared" si="46"/>
        <v>2002</v>
      </c>
      <c r="T120" s="124">
        <f t="shared" si="46"/>
        <v>2003</v>
      </c>
      <c r="U120" s="124">
        <f t="shared" si="46"/>
        <v>2004</v>
      </c>
      <c r="V120" s="124">
        <f t="shared" si="46"/>
        <v>2005</v>
      </c>
      <c r="W120" s="124">
        <f t="shared" si="46"/>
        <v>2006</v>
      </c>
      <c r="X120" s="124">
        <f t="shared" si="46"/>
        <v>2007</v>
      </c>
      <c r="Y120" s="124">
        <f t="shared" si="46"/>
        <v>2008</v>
      </c>
      <c r="Z120" s="124">
        <f t="shared" si="46"/>
        <v>2009</v>
      </c>
      <c r="AA120" s="124">
        <f t="shared" si="46"/>
        <v>2010</v>
      </c>
      <c r="AB120" s="124">
        <f t="shared" si="46"/>
        <v>2011</v>
      </c>
      <c r="AC120" s="124">
        <f t="shared" si="46"/>
        <v>2012</v>
      </c>
      <c r="AD120" s="124">
        <f t="shared" si="46"/>
        <v>2013</v>
      </c>
      <c r="AE120" s="124">
        <f t="shared" si="46"/>
        <v>2014</v>
      </c>
      <c r="AF120" s="124">
        <f t="shared" si="46"/>
        <v>2015</v>
      </c>
      <c r="AG120" s="124">
        <f t="shared" si="46"/>
        <v>2016</v>
      </c>
      <c r="AH120" s="124">
        <f t="shared" si="46"/>
        <v>2017</v>
      </c>
      <c r="AI120" s="124">
        <f t="shared" si="46"/>
        <v>2018</v>
      </c>
      <c r="AJ120" s="124">
        <f t="shared" si="46"/>
        <v>2019</v>
      </c>
      <c r="AK120" s="124">
        <f t="shared" si="46"/>
        <v>2020</v>
      </c>
      <c r="AL120" s="124">
        <f t="shared" si="46"/>
        <v>2021</v>
      </c>
      <c r="AM120" s="124">
        <f t="shared" si="46"/>
        <v>2022</v>
      </c>
      <c r="AN120" s="124">
        <f t="shared" si="46"/>
        <v>2023</v>
      </c>
      <c r="AO120" s="124">
        <f t="shared" si="46"/>
        <v>2024</v>
      </c>
      <c r="AP120" s="124">
        <v>2025</v>
      </c>
      <c r="AQ120" s="124">
        <v>2030</v>
      </c>
      <c r="AR120" s="124">
        <v>2035</v>
      </c>
      <c r="AS120" s="124">
        <v>2040</v>
      </c>
      <c r="AT120" s="124">
        <v>2045</v>
      </c>
      <c r="AU120" s="124">
        <v>2050</v>
      </c>
      <c r="AW120" s="360"/>
    </row>
    <row r="121" spans="1:49">
      <c r="B121" s="125" t="s">
        <v>350</v>
      </c>
      <c r="C121" s="125" t="s">
        <v>357</v>
      </c>
      <c r="D121" s="125" t="s">
        <v>332</v>
      </c>
      <c r="E121" s="125" t="s">
        <v>333</v>
      </c>
      <c r="G121" s="245">
        <v>0.55000000000000004</v>
      </c>
      <c r="H121" s="245">
        <v>0.55000000000000004</v>
      </c>
      <c r="I121" s="245">
        <v>0.55000000000000004</v>
      </c>
      <c r="J121" s="245">
        <v>0.55000000000000004</v>
      </c>
      <c r="K121" s="245">
        <v>0.55000000000000004</v>
      </c>
      <c r="L121" s="245">
        <v>0.55000000000000004</v>
      </c>
      <c r="M121" s="245">
        <v>0.55000000000000004</v>
      </c>
      <c r="N121" s="245">
        <v>0.55000000000000004</v>
      </c>
      <c r="O121" s="245">
        <v>0.55000000000000004</v>
      </c>
      <c r="P121" s="245">
        <v>0.55000000000000004</v>
      </c>
      <c r="Q121" s="245">
        <v>0.55000000000000004</v>
      </c>
      <c r="R121" s="245">
        <v>0.55000000000000004</v>
      </c>
      <c r="S121" s="245">
        <v>0.55000000000000004</v>
      </c>
      <c r="T121" s="245">
        <v>0.55000000000000004</v>
      </c>
      <c r="U121" s="245">
        <v>0.55000000000000004</v>
      </c>
      <c r="V121" s="245">
        <v>0.55000000000000004</v>
      </c>
      <c r="W121" s="245">
        <v>0.55000000000000004</v>
      </c>
      <c r="X121" s="245">
        <v>0.55000000000000004</v>
      </c>
      <c r="Y121" s="245">
        <v>0.55000000000000004</v>
      </c>
      <c r="Z121" s="245">
        <v>0.55000000000000004</v>
      </c>
      <c r="AA121" s="245">
        <v>0.55000000000000004</v>
      </c>
      <c r="AB121" s="245">
        <v>0.55000000000000004</v>
      </c>
      <c r="AC121" s="245">
        <v>0.55000000000000004</v>
      </c>
      <c r="AD121" s="245">
        <v>0.55000000000000004</v>
      </c>
      <c r="AE121" s="245">
        <v>0.55000000000000004</v>
      </c>
      <c r="AF121" s="245">
        <v>0.55000000000000004</v>
      </c>
      <c r="AG121" s="245">
        <v>0.55000000000000004</v>
      </c>
      <c r="AH121" s="245">
        <v>0.55000000000000004</v>
      </c>
      <c r="AI121" s="245">
        <v>0.55000000000000004</v>
      </c>
      <c r="AJ121" s="245">
        <v>0.55000000000000004</v>
      </c>
      <c r="AK121" s="245">
        <v>0.55000000000000004</v>
      </c>
      <c r="AL121" s="245">
        <v>0.55000000000000004</v>
      </c>
      <c r="AM121" s="245">
        <v>0.55000000000000004</v>
      </c>
      <c r="AN121" s="245">
        <v>0.55000000000000004</v>
      </c>
      <c r="AO121" s="245">
        <v>0.55000000000000004</v>
      </c>
      <c r="AP121" s="245">
        <v>0.55000000000000004</v>
      </c>
      <c r="AQ121" s="245">
        <v>0.55000000000000004</v>
      </c>
      <c r="AR121" s="245">
        <v>0.55000000000000004</v>
      </c>
      <c r="AS121" s="245">
        <v>0.55000000000000004</v>
      </c>
      <c r="AT121" s="245">
        <v>0.55000000000000004</v>
      </c>
      <c r="AU121" s="245">
        <v>0.55000000000000004</v>
      </c>
      <c r="AW121" s="360"/>
    </row>
    <row r="122" spans="1:49">
      <c r="B122" s="125" t="s">
        <v>350</v>
      </c>
      <c r="C122" s="125" t="s">
        <v>357</v>
      </c>
      <c r="D122" s="125" t="s">
        <v>358</v>
      </c>
      <c r="E122" s="125" t="s">
        <v>334</v>
      </c>
      <c r="F122" s="125" t="s">
        <v>335</v>
      </c>
      <c r="G122" s="253">
        <f t="shared" ref="G122:AG122" si="47">1-SUM(G123:G134)</f>
        <v>1</v>
      </c>
      <c r="H122" s="253">
        <f t="shared" si="47"/>
        <v>0.96153846153846156</v>
      </c>
      <c r="I122" s="253">
        <f t="shared" si="47"/>
        <v>0.92307692307692313</v>
      </c>
      <c r="J122" s="253">
        <f t="shared" si="47"/>
        <v>0.88461538461538458</v>
      </c>
      <c r="K122" s="253">
        <f t="shared" si="47"/>
        <v>0.84615384615384615</v>
      </c>
      <c r="L122" s="253">
        <f t="shared" si="47"/>
        <v>0.80769230769230771</v>
      </c>
      <c r="M122" s="253">
        <f t="shared" si="47"/>
        <v>0.76923076923076916</v>
      </c>
      <c r="N122" s="253">
        <f t="shared" si="47"/>
        <v>0.73076923076923073</v>
      </c>
      <c r="O122" s="253">
        <f t="shared" si="47"/>
        <v>0.69230769230769229</v>
      </c>
      <c r="P122" s="253">
        <f t="shared" si="47"/>
        <v>0.65384615384615385</v>
      </c>
      <c r="Q122" s="253">
        <f t="shared" si="47"/>
        <v>0.61538461538461542</v>
      </c>
      <c r="R122" s="253">
        <f t="shared" si="47"/>
        <v>0.57692307692307698</v>
      </c>
      <c r="S122" s="253">
        <f t="shared" si="47"/>
        <v>0.53846153846153855</v>
      </c>
      <c r="T122" s="253">
        <f t="shared" si="47"/>
        <v>0.50000000000000011</v>
      </c>
      <c r="U122" s="253">
        <f t="shared" si="47"/>
        <v>0.46153846153846156</v>
      </c>
      <c r="V122" s="253">
        <f t="shared" si="47"/>
        <v>0.42307692307692313</v>
      </c>
      <c r="W122" s="253">
        <f t="shared" si="47"/>
        <v>0.38461538461538469</v>
      </c>
      <c r="X122" s="253">
        <f t="shared" si="47"/>
        <v>0.34615384615384626</v>
      </c>
      <c r="Y122" s="253">
        <f t="shared" si="47"/>
        <v>0.30769230769230782</v>
      </c>
      <c r="Z122" s="253">
        <f t="shared" si="47"/>
        <v>0.26923076923076938</v>
      </c>
      <c r="AA122" s="253">
        <f t="shared" si="47"/>
        <v>0.23076923076923084</v>
      </c>
      <c r="AB122" s="253">
        <f t="shared" si="47"/>
        <v>0.19230769230769251</v>
      </c>
      <c r="AC122" s="253">
        <f t="shared" si="47"/>
        <v>0.15384615384615397</v>
      </c>
      <c r="AD122" s="253">
        <f t="shared" si="47"/>
        <v>0.11538461538461564</v>
      </c>
      <c r="AE122" s="253">
        <f t="shared" si="47"/>
        <v>7.6923076923077094E-2</v>
      </c>
      <c r="AF122" s="253">
        <f t="shared" si="47"/>
        <v>3.8461538461538547E-2</v>
      </c>
      <c r="AG122" s="255">
        <f t="shared" si="47"/>
        <v>0</v>
      </c>
      <c r="AH122" s="255">
        <f t="shared" ref="AH122:AI122" si="48">1-SUM(AH123:AH134)</f>
        <v>0</v>
      </c>
      <c r="AI122" s="255">
        <f t="shared" si="48"/>
        <v>0</v>
      </c>
      <c r="AJ122" s="255">
        <f>1-SUM(AJ123:AJ134)</f>
        <v>0</v>
      </c>
      <c r="AK122" s="255">
        <f>1-SUM(AK123:AK130)</f>
        <v>0</v>
      </c>
      <c r="AL122" s="255">
        <f>1-SUM(AL123:AL134)</f>
        <v>0</v>
      </c>
      <c r="AM122" s="255">
        <f>1-SUM(AM123:AM134)</f>
        <v>0</v>
      </c>
      <c r="AN122" s="255">
        <f>1-SUM(AN123:AN134)</f>
        <v>0</v>
      </c>
      <c r="AO122" s="255">
        <f>1-SUM(AO123:AO134)</f>
        <v>0</v>
      </c>
      <c r="AP122" s="255">
        <f t="shared" ref="AP122:AU122" si="49">1-SUM(AP123:AP134)</f>
        <v>0</v>
      </c>
      <c r="AQ122" s="253">
        <f t="shared" si="49"/>
        <v>0</v>
      </c>
      <c r="AR122" s="253">
        <f t="shared" si="49"/>
        <v>0</v>
      </c>
      <c r="AS122" s="253">
        <f t="shared" si="49"/>
        <v>0</v>
      </c>
      <c r="AT122" s="253">
        <f t="shared" si="49"/>
        <v>0</v>
      </c>
      <c r="AU122" s="253">
        <f t="shared" si="49"/>
        <v>0</v>
      </c>
    </row>
    <row r="123" spans="1:49">
      <c r="B123" s="125" t="s">
        <v>350</v>
      </c>
      <c r="C123" s="125" t="s">
        <v>357</v>
      </c>
      <c r="D123" s="125" t="s">
        <v>359</v>
      </c>
      <c r="E123" s="125" t="s">
        <v>334</v>
      </c>
      <c r="F123" s="361" t="s">
        <v>471</v>
      </c>
      <c r="G123" s="253">
        <v>0</v>
      </c>
      <c r="H123" s="254">
        <f>G123 + (($AG123 - $G123)/($AG$89-$G$89))</f>
        <v>1.894275070140912E-2</v>
      </c>
      <c r="I123" s="254">
        <f t="shared" ref="I123:AF123" si="50">H123 + (($AG123 - $G123)/($AG$89-$G$89))</f>
        <v>3.7885501402818239E-2</v>
      </c>
      <c r="J123" s="254">
        <f t="shared" si="50"/>
        <v>5.6828252104227359E-2</v>
      </c>
      <c r="K123" s="254">
        <f t="shared" si="50"/>
        <v>7.5771002805636478E-2</v>
      </c>
      <c r="L123" s="254">
        <f t="shared" si="50"/>
        <v>9.4713753507045598E-2</v>
      </c>
      <c r="M123" s="254">
        <f t="shared" si="50"/>
        <v>0.11365650420845472</v>
      </c>
      <c r="N123" s="254">
        <f t="shared" si="50"/>
        <v>0.13259925490986385</v>
      </c>
      <c r="O123" s="254">
        <f t="shared" si="50"/>
        <v>0.15154200561127296</v>
      </c>
      <c r="P123" s="254">
        <f t="shared" si="50"/>
        <v>0.17048475631268206</v>
      </c>
      <c r="Q123" s="254">
        <f t="shared" si="50"/>
        <v>0.18942750701409117</v>
      </c>
      <c r="R123" s="254">
        <f t="shared" si="50"/>
        <v>0.20837025771550027</v>
      </c>
      <c r="S123" s="254">
        <f t="shared" si="50"/>
        <v>0.22731300841690938</v>
      </c>
      <c r="T123" s="254">
        <f t="shared" si="50"/>
        <v>0.24625575911831848</v>
      </c>
      <c r="U123" s="254">
        <f t="shared" si="50"/>
        <v>0.26519850981972759</v>
      </c>
      <c r="V123" s="254">
        <f t="shared" si="50"/>
        <v>0.2841412605211367</v>
      </c>
      <c r="W123" s="254">
        <f t="shared" si="50"/>
        <v>0.3030840112225458</v>
      </c>
      <c r="X123" s="254">
        <f t="shared" si="50"/>
        <v>0.32202676192395491</v>
      </c>
      <c r="Y123" s="254">
        <f t="shared" si="50"/>
        <v>0.34096951262536401</v>
      </c>
      <c r="Z123" s="254">
        <f t="shared" si="50"/>
        <v>0.35991226332677312</v>
      </c>
      <c r="AA123" s="254">
        <f t="shared" si="50"/>
        <v>0.37885501402818222</v>
      </c>
      <c r="AB123" s="254">
        <f t="shared" si="50"/>
        <v>0.39779776472959133</v>
      </c>
      <c r="AC123" s="254">
        <f t="shared" si="50"/>
        <v>0.41674051543100044</v>
      </c>
      <c r="AD123" s="254">
        <f t="shared" si="50"/>
        <v>0.43568326613240954</v>
      </c>
      <c r="AE123" s="254">
        <f t="shared" si="50"/>
        <v>0.45462601683381865</v>
      </c>
      <c r="AF123" s="254">
        <f t="shared" si="50"/>
        <v>0.47356876753522775</v>
      </c>
      <c r="AG123" s="255">
        <f>'[6]manure aplication'!$C$36</f>
        <v>0.49251151823663714</v>
      </c>
      <c r="AH123" s="256">
        <f t="shared" ref="AH123:AJ126" si="51">AG123 + (($AK123 - $AG123)/($AK$89-$AG$89))</f>
        <v>0.48198206284954243</v>
      </c>
      <c r="AI123" s="256">
        <f t="shared" si="51"/>
        <v>0.47145260746244771</v>
      </c>
      <c r="AJ123" s="256">
        <f>AI123 + (($AK123 - $AG123)/($AK$89-$AG$89))</f>
        <v>0.460923152075353</v>
      </c>
      <c r="AK123" s="255">
        <f>'[6]manure aplication'!$C$88</f>
        <v>0.45039369668825835</v>
      </c>
      <c r="AL123" s="256">
        <f t="shared" ref="AL123:AO127" si="52">AK123</f>
        <v>0.45039369668825835</v>
      </c>
      <c r="AM123" s="256">
        <f t="shared" si="52"/>
        <v>0.45039369668825835</v>
      </c>
      <c r="AN123" s="256">
        <f t="shared" si="52"/>
        <v>0.45039369668825835</v>
      </c>
      <c r="AO123" s="256">
        <f t="shared" si="52"/>
        <v>0.45039369668825835</v>
      </c>
      <c r="AP123" s="256">
        <f>AL123</f>
        <v>0.45039369668825835</v>
      </c>
      <c r="AQ123" s="256">
        <f t="shared" ref="AQ123:AU127" si="53">AP123</f>
        <v>0.45039369668825835</v>
      </c>
      <c r="AR123" s="256">
        <f t="shared" si="53"/>
        <v>0.45039369668825835</v>
      </c>
      <c r="AS123" s="256">
        <f t="shared" si="53"/>
        <v>0.45039369668825835</v>
      </c>
      <c r="AT123" s="256">
        <f t="shared" si="53"/>
        <v>0.45039369668825835</v>
      </c>
      <c r="AU123" s="256">
        <f t="shared" si="53"/>
        <v>0.45039369668825835</v>
      </c>
    </row>
    <row r="124" spans="1:49">
      <c r="B124" s="125" t="s">
        <v>350</v>
      </c>
      <c r="C124" s="125" t="s">
        <v>357</v>
      </c>
      <c r="D124" s="125" t="s">
        <v>360</v>
      </c>
      <c r="E124" s="125" t="s">
        <v>334</v>
      </c>
      <c r="F124" s="361"/>
      <c r="G124" s="253">
        <v>0</v>
      </c>
      <c r="H124" s="254">
        <f t="shared" ref="H124:AF127" si="54">G124 + (($AG124 - $G124)/($AG$89-$G$89))</f>
        <v>1.3770329296252828E-3</v>
      </c>
      <c r="I124" s="254">
        <f t="shared" si="54"/>
        <v>2.7540658592505656E-3</v>
      </c>
      <c r="J124" s="254">
        <f t="shared" si="54"/>
        <v>4.131098788875848E-3</v>
      </c>
      <c r="K124" s="254">
        <f t="shared" si="54"/>
        <v>5.5081317185011313E-3</v>
      </c>
      <c r="L124" s="254">
        <f t="shared" si="54"/>
        <v>6.8851646481264146E-3</v>
      </c>
      <c r="M124" s="254">
        <f t="shared" si="54"/>
        <v>8.2621975777516978E-3</v>
      </c>
      <c r="N124" s="254">
        <f t="shared" si="54"/>
        <v>9.6392305073769811E-3</v>
      </c>
      <c r="O124" s="254">
        <f t="shared" si="54"/>
        <v>1.1016263437002264E-2</v>
      </c>
      <c r="P124" s="254">
        <f t="shared" si="54"/>
        <v>1.2393296366627548E-2</v>
      </c>
      <c r="Q124" s="254">
        <f t="shared" si="54"/>
        <v>1.3770329296252831E-2</v>
      </c>
      <c r="R124" s="254">
        <f t="shared" si="54"/>
        <v>1.5147362225878114E-2</v>
      </c>
      <c r="S124" s="254">
        <f t="shared" si="54"/>
        <v>1.6524395155503396E-2</v>
      </c>
      <c r="T124" s="254">
        <f t="shared" si="54"/>
        <v>1.7901428085128679E-2</v>
      </c>
      <c r="U124" s="254">
        <f t="shared" si="54"/>
        <v>1.9278461014753962E-2</v>
      </c>
      <c r="V124" s="254">
        <f t="shared" si="54"/>
        <v>2.0655493944379245E-2</v>
      </c>
      <c r="W124" s="254">
        <f t="shared" si="54"/>
        <v>2.2032526874004529E-2</v>
      </c>
      <c r="X124" s="254">
        <f t="shared" si="54"/>
        <v>2.3409559803629812E-2</v>
      </c>
      <c r="Y124" s="254">
        <f t="shared" si="54"/>
        <v>2.4786592733255095E-2</v>
      </c>
      <c r="Z124" s="254">
        <f t="shared" si="54"/>
        <v>2.6163625662880378E-2</v>
      </c>
      <c r="AA124" s="254">
        <f t="shared" si="54"/>
        <v>2.7540658592505662E-2</v>
      </c>
      <c r="AB124" s="254">
        <f t="shared" si="54"/>
        <v>2.8917691522130945E-2</v>
      </c>
      <c r="AC124" s="254">
        <f t="shared" si="54"/>
        <v>3.0294724451756228E-2</v>
      </c>
      <c r="AD124" s="254">
        <f t="shared" si="54"/>
        <v>3.1671757381381511E-2</v>
      </c>
      <c r="AE124" s="254">
        <f t="shared" si="54"/>
        <v>3.3048790311006791E-2</v>
      </c>
      <c r="AF124" s="254">
        <f t="shared" si="54"/>
        <v>3.4425823240632071E-2</v>
      </c>
      <c r="AG124" s="255">
        <f>'[6]manure aplication'!$C$35</f>
        <v>3.5802856170257351E-2</v>
      </c>
      <c r="AH124" s="256">
        <f t="shared" si="51"/>
        <v>4.298960701450482E-2</v>
      </c>
      <c r="AI124" s="256">
        <f t="shared" si="51"/>
        <v>5.0176357858752289E-2</v>
      </c>
      <c r="AJ124" s="256">
        <f t="shared" si="51"/>
        <v>5.7363108702999759E-2</v>
      </c>
      <c r="AK124" s="255">
        <f>'[6]manure aplication'!$C$87</f>
        <v>6.4549859547247235E-2</v>
      </c>
      <c r="AL124" s="256">
        <f t="shared" si="52"/>
        <v>6.4549859547247235E-2</v>
      </c>
      <c r="AM124" s="256">
        <f t="shared" si="52"/>
        <v>6.4549859547247235E-2</v>
      </c>
      <c r="AN124" s="256">
        <f t="shared" si="52"/>
        <v>6.4549859547247235E-2</v>
      </c>
      <c r="AO124" s="256">
        <f t="shared" si="52"/>
        <v>6.4549859547247235E-2</v>
      </c>
      <c r="AP124" s="256">
        <f>AL124</f>
        <v>6.4549859547247235E-2</v>
      </c>
      <c r="AQ124" s="256">
        <f t="shared" si="53"/>
        <v>6.4549859547247235E-2</v>
      </c>
      <c r="AR124" s="256">
        <f t="shared" si="53"/>
        <v>6.4549859547247235E-2</v>
      </c>
      <c r="AS124" s="256">
        <f t="shared" si="53"/>
        <v>6.4549859547247235E-2</v>
      </c>
      <c r="AT124" s="256">
        <f t="shared" si="53"/>
        <v>6.4549859547247235E-2</v>
      </c>
      <c r="AU124" s="256">
        <f t="shared" si="53"/>
        <v>6.4549859547247235E-2</v>
      </c>
    </row>
    <row r="125" spans="1:49">
      <c r="B125" s="125" t="s">
        <v>350</v>
      </c>
      <c r="C125" s="125" t="s">
        <v>357</v>
      </c>
      <c r="D125" s="125" t="s">
        <v>361</v>
      </c>
      <c r="E125" s="125" t="s">
        <v>334</v>
      </c>
      <c r="F125" s="361"/>
      <c r="G125" s="253">
        <v>0</v>
      </c>
      <c r="H125" s="254">
        <f t="shared" si="54"/>
        <v>2.9081629803546275E-3</v>
      </c>
      <c r="I125" s="254">
        <f t="shared" si="54"/>
        <v>5.816325960709255E-3</v>
      </c>
      <c r="J125" s="254">
        <f t="shared" si="54"/>
        <v>8.7244889410638821E-3</v>
      </c>
      <c r="K125" s="254">
        <f t="shared" si="54"/>
        <v>1.163265192141851E-2</v>
      </c>
      <c r="L125" s="254">
        <f t="shared" si="54"/>
        <v>1.4540814901773138E-2</v>
      </c>
      <c r="M125" s="254">
        <f t="shared" si="54"/>
        <v>1.7448977882127764E-2</v>
      </c>
      <c r="N125" s="254">
        <f t="shared" si="54"/>
        <v>2.035714086248239E-2</v>
      </c>
      <c r="O125" s="254">
        <f t="shared" si="54"/>
        <v>2.3265303842837017E-2</v>
      </c>
      <c r="P125" s="254">
        <f t="shared" si="54"/>
        <v>2.6173466823191643E-2</v>
      </c>
      <c r="Q125" s="254">
        <f t="shared" si="54"/>
        <v>2.9081629803546269E-2</v>
      </c>
      <c r="R125" s="254">
        <f t="shared" si="54"/>
        <v>3.1989792783900899E-2</v>
      </c>
      <c r="S125" s="254">
        <f t="shared" si="54"/>
        <v>3.4897955764255528E-2</v>
      </c>
      <c r="T125" s="254">
        <f t="shared" si="54"/>
        <v>3.7806118744610158E-2</v>
      </c>
      <c r="U125" s="254">
        <f t="shared" si="54"/>
        <v>4.0714281724964788E-2</v>
      </c>
      <c r="V125" s="254">
        <f t="shared" si="54"/>
        <v>4.3622444705319417E-2</v>
      </c>
      <c r="W125" s="254">
        <f t="shared" si="54"/>
        <v>4.6530607685674047E-2</v>
      </c>
      <c r="X125" s="254">
        <f t="shared" si="54"/>
        <v>4.9438770666028677E-2</v>
      </c>
      <c r="Y125" s="254">
        <f t="shared" si="54"/>
        <v>5.2346933646383306E-2</v>
      </c>
      <c r="Z125" s="254">
        <f t="shared" si="54"/>
        <v>5.5255096626737936E-2</v>
      </c>
      <c r="AA125" s="254">
        <f t="shared" si="54"/>
        <v>5.8163259607092566E-2</v>
      </c>
      <c r="AB125" s="254">
        <f t="shared" si="54"/>
        <v>6.1071422587447195E-2</v>
      </c>
      <c r="AC125" s="254">
        <f t="shared" si="54"/>
        <v>6.3979585567801825E-2</v>
      </c>
      <c r="AD125" s="254">
        <f t="shared" si="54"/>
        <v>6.6887748548156448E-2</v>
      </c>
      <c r="AE125" s="254">
        <f t="shared" si="54"/>
        <v>6.979591152851107E-2</v>
      </c>
      <c r="AF125" s="254">
        <f t="shared" si="54"/>
        <v>7.2704074508865693E-2</v>
      </c>
      <c r="AG125" s="255">
        <f>'[6]manure aplication'!$C$34</f>
        <v>7.5612237489220316E-2</v>
      </c>
      <c r="AH125" s="256">
        <f t="shared" si="51"/>
        <v>8.2454190102586214E-2</v>
      </c>
      <c r="AI125" s="256">
        <f t="shared" si="51"/>
        <v>8.9296142715952112E-2</v>
      </c>
      <c r="AJ125" s="256">
        <f t="shared" si="51"/>
        <v>9.613809532931801E-2</v>
      </c>
      <c r="AK125" s="255">
        <f>'[6]manure aplication'!$C$86</f>
        <v>0.10298004794268392</v>
      </c>
      <c r="AL125" s="256">
        <f t="shared" si="52"/>
        <v>0.10298004794268392</v>
      </c>
      <c r="AM125" s="256">
        <f t="shared" si="52"/>
        <v>0.10298004794268392</v>
      </c>
      <c r="AN125" s="256">
        <f t="shared" si="52"/>
        <v>0.10298004794268392</v>
      </c>
      <c r="AO125" s="256">
        <f t="shared" si="52"/>
        <v>0.10298004794268392</v>
      </c>
      <c r="AP125" s="256">
        <f>AL125</f>
        <v>0.10298004794268392</v>
      </c>
      <c r="AQ125" s="256">
        <f t="shared" si="53"/>
        <v>0.10298004794268392</v>
      </c>
      <c r="AR125" s="256">
        <f t="shared" si="53"/>
        <v>0.10298004794268392</v>
      </c>
      <c r="AS125" s="256">
        <f t="shared" si="53"/>
        <v>0.10298004794268392</v>
      </c>
      <c r="AT125" s="256">
        <f t="shared" si="53"/>
        <v>0.10298004794268392</v>
      </c>
      <c r="AU125" s="256">
        <f t="shared" si="53"/>
        <v>0.10298004794268392</v>
      </c>
    </row>
    <row r="126" spans="1:49">
      <c r="B126" s="125" t="s">
        <v>350</v>
      </c>
      <c r="C126" s="125" t="s">
        <v>357</v>
      </c>
      <c r="D126" s="125" t="s">
        <v>362</v>
      </c>
      <c r="E126" s="125" t="s">
        <v>334</v>
      </c>
      <c r="F126" s="361"/>
      <c r="G126" s="253">
        <v>0</v>
      </c>
      <c r="H126" s="254">
        <f t="shared" si="54"/>
        <v>1.84122480009281E-3</v>
      </c>
      <c r="I126" s="254">
        <f t="shared" si="54"/>
        <v>3.6824496001856199E-3</v>
      </c>
      <c r="J126" s="254">
        <f t="shared" si="54"/>
        <v>5.5236744002784294E-3</v>
      </c>
      <c r="K126" s="254">
        <f t="shared" si="54"/>
        <v>7.3648992003712398E-3</v>
      </c>
      <c r="L126" s="254">
        <f t="shared" si="54"/>
        <v>9.2061240004640502E-3</v>
      </c>
      <c r="M126" s="254">
        <f t="shared" si="54"/>
        <v>1.1047348800556861E-2</v>
      </c>
      <c r="N126" s="254">
        <f t="shared" si="54"/>
        <v>1.2888573600649671E-2</v>
      </c>
      <c r="O126" s="254">
        <f t="shared" si="54"/>
        <v>1.4729798400742481E-2</v>
      </c>
      <c r="P126" s="254">
        <f t="shared" si="54"/>
        <v>1.657102320083529E-2</v>
      </c>
      <c r="Q126" s="254">
        <f t="shared" si="54"/>
        <v>1.84122480009281E-2</v>
      </c>
      <c r="R126" s="254">
        <f t="shared" si="54"/>
        <v>2.0253472801020911E-2</v>
      </c>
      <c r="S126" s="254">
        <f t="shared" si="54"/>
        <v>2.2094697601113721E-2</v>
      </c>
      <c r="T126" s="254">
        <f t="shared" si="54"/>
        <v>2.3935922401206532E-2</v>
      </c>
      <c r="U126" s="254">
        <f t="shared" si="54"/>
        <v>2.5777147201299342E-2</v>
      </c>
      <c r="V126" s="254">
        <f t="shared" si="54"/>
        <v>2.7618372001392152E-2</v>
      </c>
      <c r="W126" s="254">
        <f t="shared" si="54"/>
        <v>2.9459596801484963E-2</v>
      </c>
      <c r="X126" s="254">
        <f t="shared" si="54"/>
        <v>3.1300821601577773E-2</v>
      </c>
      <c r="Y126" s="254">
        <f t="shared" si="54"/>
        <v>3.314204640167058E-2</v>
      </c>
      <c r="Z126" s="254">
        <f t="shared" si="54"/>
        <v>3.4983271201763387E-2</v>
      </c>
      <c r="AA126" s="254">
        <f t="shared" si="54"/>
        <v>3.6824496001856194E-2</v>
      </c>
      <c r="AB126" s="254">
        <f t="shared" si="54"/>
        <v>3.8665720801949001E-2</v>
      </c>
      <c r="AC126" s="254">
        <f t="shared" si="54"/>
        <v>4.0506945602041808E-2</v>
      </c>
      <c r="AD126" s="254">
        <f t="shared" si="54"/>
        <v>4.2348170402134615E-2</v>
      </c>
      <c r="AE126" s="254">
        <f t="shared" si="54"/>
        <v>4.4189395202227422E-2</v>
      </c>
      <c r="AF126" s="254">
        <f t="shared" si="54"/>
        <v>4.6030620002320229E-2</v>
      </c>
      <c r="AG126" s="255">
        <f>'[6]manure aplication'!$C$33</f>
        <v>4.7871844802413056E-2</v>
      </c>
      <c r="AH126" s="256">
        <f t="shared" si="51"/>
        <v>4.9435361353480735E-2</v>
      </c>
      <c r="AI126" s="256">
        <f t="shared" si="51"/>
        <v>5.0998877904548413E-2</v>
      </c>
      <c r="AJ126" s="256">
        <f t="shared" si="51"/>
        <v>5.2562394455616092E-2</v>
      </c>
      <c r="AK126" s="255">
        <f>'[6]manure aplication'!$C$85</f>
        <v>5.4125911006683763E-2</v>
      </c>
      <c r="AL126" s="256">
        <f t="shared" si="52"/>
        <v>5.4125911006683763E-2</v>
      </c>
      <c r="AM126" s="256">
        <f t="shared" si="52"/>
        <v>5.4125911006683763E-2</v>
      </c>
      <c r="AN126" s="256">
        <f t="shared" si="52"/>
        <v>5.4125911006683763E-2</v>
      </c>
      <c r="AO126" s="256">
        <f t="shared" si="52"/>
        <v>5.4125911006683763E-2</v>
      </c>
      <c r="AP126" s="256">
        <f>AL126</f>
        <v>5.4125911006683763E-2</v>
      </c>
      <c r="AQ126" s="256">
        <f t="shared" si="53"/>
        <v>5.4125911006683763E-2</v>
      </c>
      <c r="AR126" s="256">
        <f t="shared" si="53"/>
        <v>5.4125911006683763E-2</v>
      </c>
      <c r="AS126" s="256">
        <f t="shared" si="53"/>
        <v>5.4125911006683763E-2</v>
      </c>
      <c r="AT126" s="256">
        <f t="shared" si="53"/>
        <v>5.4125911006683763E-2</v>
      </c>
      <c r="AU126" s="256">
        <f t="shared" si="53"/>
        <v>5.4125911006683763E-2</v>
      </c>
    </row>
    <row r="127" spans="1:49">
      <c r="B127" s="125" t="s">
        <v>350</v>
      </c>
      <c r="C127" s="125" t="s">
        <v>357</v>
      </c>
      <c r="D127" s="125" t="s">
        <v>363</v>
      </c>
      <c r="E127" s="125" t="s">
        <v>334</v>
      </c>
      <c r="F127" s="361"/>
      <c r="G127" s="253">
        <v>0</v>
      </c>
      <c r="H127" s="254">
        <f t="shared" si="54"/>
        <v>0</v>
      </c>
      <c r="I127" s="254">
        <f t="shared" si="54"/>
        <v>0</v>
      </c>
      <c r="J127" s="254">
        <f t="shared" si="54"/>
        <v>0</v>
      </c>
      <c r="K127" s="254">
        <f t="shared" si="54"/>
        <v>0</v>
      </c>
      <c r="L127" s="254">
        <f t="shared" si="54"/>
        <v>0</v>
      </c>
      <c r="M127" s="254">
        <f t="shared" si="54"/>
        <v>0</v>
      </c>
      <c r="N127" s="254">
        <f t="shared" si="54"/>
        <v>0</v>
      </c>
      <c r="O127" s="254">
        <f t="shared" si="54"/>
        <v>0</v>
      </c>
      <c r="P127" s="254">
        <f t="shared" si="54"/>
        <v>0</v>
      </c>
      <c r="Q127" s="254">
        <f t="shared" si="54"/>
        <v>0</v>
      </c>
      <c r="R127" s="254">
        <f t="shared" si="54"/>
        <v>0</v>
      </c>
      <c r="S127" s="254">
        <f t="shared" si="54"/>
        <v>0</v>
      </c>
      <c r="T127" s="254">
        <f t="shared" si="54"/>
        <v>0</v>
      </c>
      <c r="U127" s="254">
        <f t="shared" si="54"/>
        <v>0</v>
      </c>
      <c r="V127" s="254">
        <f t="shared" si="54"/>
        <v>0</v>
      </c>
      <c r="W127" s="254">
        <f t="shared" si="54"/>
        <v>0</v>
      </c>
      <c r="X127" s="254">
        <f t="shared" si="54"/>
        <v>0</v>
      </c>
      <c r="Y127" s="254">
        <f t="shared" si="54"/>
        <v>0</v>
      </c>
      <c r="Z127" s="254">
        <f t="shared" si="54"/>
        <v>0</v>
      </c>
      <c r="AA127" s="254">
        <f t="shared" si="54"/>
        <v>0</v>
      </c>
      <c r="AB127" s="254">
        <f t="shared" si="54"/>
        <v>0</v>
      </c>
      <c r="AC127" s="254">
        <f t="shared" si="54"/>
        <v>0</v>
      </c>
      <c r="AD127" s="254">
        <f t="shared" si="54"/>
        <v>0</v>
      </c>
      <c r="AE127" s="254">
        <f t="shared" si="54"/>
        <v>0</v>
      </c>
      <c r="AF127" s="254">
        <f t="shared" si="54"/>
        <v>0</v>
      </c>
      <c r="AG127" s="255">
        <v>0</v>
      </c>
      <c r="AH127" s="256">
        <f>AG127</f>
        <v>0</v>
      </c>
      <c r="AI127" s="256">
        <f>AH127</f>
        <v>0</v>
      </c>
      <c r="AJ127" s="256">
        <f>AI127</f>
        <v>0</v>
      </c>
      <c r="AK127" s="255">
        <f>AJ127</f>
        <v>0</v>
      </c>
      <c r="AL127" s="256">
        <f t="shared" si="52"/>
        <v>0</v>
      </c>
      <c r="AM127" s="256">
        <f t="shared" si="52"/>
        <v>0</v>
      </c>
      <c r="AN127" s="256">
        <f t="shared" si="52"/>
        <v>0</v>
      </c>
      <c r="AO127" s="256">
        <f t="shared" si="52"/>
        <v>0</v>
      </c>
      <c r="AP127" s="256">
        <f>AL127</f>
        <v>0</v>
      </c>
      <c r="AQ127" s="256">
        <f t="shared" si="53"/>
        <v>0</v>
      </c>
      <c r="AR127" s="256">
        <f t="shared" si="53"/>
        <v>0</v>
      </c>
      <c r="AS127" s="256">
        <f t="shared" si="53"/>
        <v>0</v>
      </c>
      <c r="AT127" s="256">
        <f t="shared" si="53"/>
        <v>0</v>
      </c>
      <c r="AU127" s="256">
        <f t="shared" si="53"/>
        <v>0</v>
      </c>
    </row>
    <row r="128" spans="1:49">
      <c r="B128" s="125" t="s">
        <v>350</v>
      </c>
      <c r="C128" s="125" t="s">
        <v>357</v>
      </c>
      <c r="D128" s="125" t="s">
        <v>364</v>
      </c>
      <c r="E128" s="125" t="s">
        <v>334</v>
      </c>
      <c r="F128" s="361"/>
      <c r="G128" s="253">
        <v>0</v>
      </c>
      <c r="H128" s="253">
        <v>0</v>
      </c>
      <c r="I128" s="253">
        <v>0</v>
      </c>
      <c r="J128" s="253">
        <v>0</v>
      </c>
      <c r="K128" s="253">
        <v>0</v>
      </c>
      <c r="L128" s="253">
        <v>0</v>
      </c>
      <c r="M128" s="253">
        <v>0</v>
      </c>
      <c r="N128" s="253">
        <v>0</v>
      </c>
      <c r="O128" s="253">
        <v>0</v>
      </c>
      <c r="P128" s="253">
        <v>0</v>
      </c>
      <c r="Q128" s="253">
        <v>0</v>
      </c>
      <c r="R128" s="253">
        <v>0</v>
      </c>
      <c r="S128" s="253">
        <v>0</v>
      </c>
      <c r="T128" s="253">
        <v>0</v>
      </c>
      <c r="U128" s="253">
        <v>0</v>
      </c>
      <c r="V128" s="253">
        <v>0</v>
      </c>
      <c r="W128" s="253">
        <v>0</v>
      </c>
      <c r="X128" s="253">
        <v>0</v>
      </c>
      <c r="Y128" s="253">
        <v>0</v>
      </c>
      <c r="Z128" s="253">
        <v>0</v>
      </c>
      <c r="AA128" s="253">
        <v>0</v>
      </c>
      <c r="AB128" s="253">
        <v>0</v>
      </c>
      <c r="AC128" s="253">
        <v>0</v>
      </c>
      <c r="AD128" s="253">
        <v>0</v>
      </c>
      <c r="AE128" s="253">
        <v>0</v>
      </c>
      <c r="AF128" s="253">
        <v>0</v>
      </c>
      <c r="AG128" s="255">
        <v>0</v>
      </c>
      <c r="AH128" s="255">
        <v>0</v>
      </c>
      <c r="AI128" s="255">
        <v>0</v>
      </c>
      <c r="AJ128" s="255">
        <v>0</v>
      </c>
      <c r="AK128" s="255">
        <v>0</v>
      </c>
      <c r="AL128" s="255">
        <v>0</v>
      </c>
      <c r="AM128" s="255">
        <v>0</v>
      </c>
      <c r="AN128" s="255">
        <v>0</v>
      </c>
      <c r="AO128" s="255">
        <v>0</v>
      </c>
      <c r="AP128" s="255">
        <v>0</v>
      </c>
      <c r="AQ128" s="255">
        <v>0</v>
      </c>
      <c r="AR128" s="255">
        <v>0</v>
      </c>
      <c r="AS128" s="255">
        <v>0</v>
      </c>
      <c r="AT128" s="255">
        <v>0</v>
      </c>
      <c r="AU128" s="255">
        <v>0</v>
      </c>
    </row>
    <row r="129" spans="2:47">
      <c r="B129" s="125" t="s">
        <v>350</v>
      </c>
      <c r="C129" s="125" t="s">
        <v>357</v>
      </c>
      <c r="D129" s="125" t="s">
        <v>365</v>
      </c>
      <c r="E129" s="125" t="s">
        <v>334</v>
      </c>
      <c r="F129" s="361"/>
      <c r="G129" s="253">
        <v>0</v>
      </c>
      <c r="H129" s="254">
        <f>G129 + (($AG129 - $G129)/($AG$89-$G$89))</f>
        <v>5.837752309186396E-3</v>
      </c>
      <c r="I129" s="254">
        <f>H129 + (($AG129 - $G129)/($AG$89-$G$89))</f>
        <v>1.1675504618372792E-2</v>
      </c>
      <c r="J129" s="254">
        <f t="shared" ref="J129:Y130" si="55">I129 + (($AG129 - $G129)/($AG$89-$G$89))</f>
        <v>1.7513256927559187E-2</v>
      </c>
      <c r="K129" s="254">
        <f t="shared" si="55"/>
        <v>2.3351009236745584E-2</v>
      </c>
      <c r="L129" s="254">
        <f t="shared" si="55"/>
        <v>2.9188761545931981E-2</v>
      </c>
      <c r="M129" s="254">
        <f t="shared" si="55"/>
        <v>3.5026513855118374E-2</v>
      </c>
      <c r="N129" s="254">
        <f t="shared" si="55"/>
        <v>4.0864266164304767E-2</v>
      </c>
      <c r="O129" s="254">
        <f t="shared" si="55"/>
        <v>4.6702018473491161E-2</v>
      </c>
      <c r="P129" s="254">
        <f t="shared" si="55"/>
        <v>5.2539770782677554E-2</v>
      </c>
      <c r="Q129" s="254">
        <f t="shared" si="55"/>
        <v>5.8377523091863948E-2</v>
      </c>
      <c r="R129" s="254">
        <f t="shared" si="55"/>
        <v>6.4215275401050348E-2</v>
      </c>
      <c r="S129" s="254">
        <f t="shared" si="55"/>
        <v>7.0053027710236748E-2</v>
      </c>
      <c r="T129" s="254">
        <f t="shared" si="55"/>
        <v>7.5890780019423149E-2</v>
      </c>
      <c r="U129" s="254">
        <f t="shared" si="55"/>
        <v>8.1728532328609549E-2</v>
      </c>
      <c r="V129" s="254">
        <f t="shared" si="55"/>
        <v>8.7566284637795949E-2</v>
      </c>
      <c r="W129" s="254">
        <f t="shared" si="55"/>
        <v>9.3404036946982349E-2</v>
      </c>
      <c r="X129" s="254">
        <f t="shared" si="55"/>
        <v>9.924178925616875E-2</v>
      </c>
      <c r="Y129" s="254">
        <f t="shared" si="55"/>
        <v>0.10507954156535515</v>
      </c>
      <c r="Z129" s="254">
        <f t="shared" ref="Z129:AF130" si="56">Y129 + (($AG129 - $G129)/($AG$89-$G$89))</f>
        <v>0.11091729387454155</v>
      </c>
      <c r="AA129" s="254">
        <f t="shared" si="56"/>
        <v>0.11675504618372795</v>
      </c>
      <c r="AB129" s="254">
        <f t="shared" si="56"/>
        <v>0.12259279849291435</v>
      </c>
      <c r="AC129" s="254">
        <f t="shared" si="56"/>
        <v>0.12843055080210075</v>
      </c>
      <c r="AD129" s="254">
        <f t="shared" si="56"/>
        <v>0.13426830311128715</v>
      </c>
      <c r="AE129" s="254">
        <f t="shared" si="56"/>
        <v>0.14010605542047355</v>
      </c>
      <c r="AF129" s="254">
        <f t="shared" si="56"/>
        <v>0.14594380772965995</v>
      </c>
      <c r="AG129" s="255">
        <f>'[6]manure aplication'!$C$37</f>
        <v>0.1517815600388463</v>
      </c>
      <c r="AH129" s="256">
        <f t="shared" ref="AH129:AJ130" si="57">AG129 + (($AK129 - $AG129)/($AK$89-$AG$89))</f>
        <v>0.14394472835176453</v>
      </c>
      <c r="AI129" s="256">
        <f t="shared" si="57"/>
        <v>0.13610789666468276</v>
      </c>
      <c r="AJ129" s="256">
        <f t="shared" si="57"/>
        <v>0.12827106497760099</v>
      </c>
      <c r="AK129" s="255">
        <f>'[6]manure aplication'!$C$89</f>
        <v>0.12043423329051921</v>
      </c>
      <c r="AL129" s="256">
        <f t="shared" ref="AL129:AO130" si="58">AK129</f>
        <v>0.12043423329051921</v>
      </c>
      <c r="AM129" s="256">
        <f t="shared" si="58"/>
        <v>0.12043423329051921</v>
      </c>
      <c r="AN129" s="256">
        <f t="shared" si="58"/>
        <v>0.12043423329051921</v>
      </c>
      <c r="AO129" s="256">
        <f t="shared" si="58"/>
        <v>0.12043423329051921</v>
      </c>
      <c r="AP129" s="256">
        <f>AL129</f>
        <v>0.12043423329051921</v>
      </c>
      <c r="AQ129" s="256">
        <f t="shared" ref="AQ129:AU130" si="59">AP129</f>
        <v>0.12043423329051921</v>
      </c>
      <c r="AR129" s="256">
        <f t="shared" si="59"/>
        <v>0.12043423329051921</v>
      </c>
      <c r="AS129" s="256">
        <f t="shared" si="59"/>
        <v>0.12043423329051921</v>
      </c>
      <c r="AT129" s="256">
        <f t="shared" si="59"/>
        <v>0.12043423329051921</v>
      </c>
      <c r="AU129" s="256">
        <f t="shared" si="59"/>
        <v>0.12043423329051921</v>
      </c>
    </row>
    <row r="130" spans="2:47">
      <c r="B130" s="125" t="s">
        <v>350</v>
      </c>
      <c r="C130" s="125" t="s">
        <v>357</v>
      </c>
      <c r="D130" s="125" t="s">
        <v>366</v>
      </c>
      <c r="E130" s="125" t="s">
        <v>334</v>
      </c>
      <c r="F130" s="361"/>
      <c r="G130" s="253">
        <v>0</v>
      </c>
      <c r="H130" s="254">
        <f>G130 + (($AG130 - $G130)/($AG$89-$G$89))</f>
        <v>7.5546147408702266E-3</v>
      </c>
      <c r="I130" s="254">
        <f t="shared" ref="I130" si="60">H130 + (($AG130 - $G130)/($AG$89-$G$89))</f>
        <v>1.5109229481740453E-2</v>
      </c>
      <c r="J130" s="254">
        <f t="shared" si="55"/>
        <v>2.2663844222610679E-2</v>
      </c>
      <c r="K130" s="254">
        <f t="shared" si="55"/>
        <v>3.0218458963480906E-2</v>
      </c>
      <c r="L130" s="254">
        <f t="shared" si="55"/>
        <v>3.777307370435113E-2</v>
      </c>
      <c r="M130" s="254">
        <f t="shared" si="55"/>
        <v>4.5327688445221358E-2</v>
      </c>
      <c r="N130" s="254">
        <f t="shared" si="55"/>
        <v>5.2882303186091585E-2</v>
      </c>
      <c r="O130" s="254">
        <f t="shared" si="55"/>
        <v>6.0436917926961813E-2</v>
      </c>
      <c r="P130" s="254">
        <f t="shared" si="55"/>
        <v>6.7991532667832033E-2</v>
      </c>
      <c r="Q130" s="254">
        <f t="shared" si="55"/>
        <v>7.5546147408702261E-2</v>
      </c>
      <c r="R130" s="254">
        <f t="shared" si="55"/>
        <v>8.3100762149572488E-2</v>
      </c>
      <c r="S130" s="254">
        <f t="shared" si="55"/>
        <v>9.0655376890442715E-2</v>
      </c>
      <c r="T130" s="254">
        <f t="shared" si="55"/>
        <v>9.8209991631312943E-2</v>
      </c>
      <c r="U130" s="254">
        <f t="shared" si="55"/>
        <v>0.10576460637218317</v>
      </c>
      <c r="V130" s="254">
        <f t="shared" si="55"/>
        <v>0.1133192211130534</v>
      </c>
      <c r="W130" s="254">
        <f t="shared" si="55"/>
        <v>0.12087383585392363</v>
      </c>
      <c r="X130" s="254">
        <f t="shared" si="55"/>
        <v>0.12842845059479385</v>
      </c>
      <c r="Y130" s="254">
        <f t="shared" si="55"/>
        <v>0.13598306533566407</v>
      </c>
      <c r="Z130" s="254">
        <f t="shared" si="56"/>
        <v>0.14353768007653428</v>
      </c>
      <c r="AA130" s="254">
        <f t="shared" si="56"/>
        <v>0.15109229481740449</v>
      </c>
      <c r="AB130" s="254">
        <f t="shared" si="56"/>
        <v>0.15864690955827471</v>
      </c>
      <c r="AC130" s="254">
        <f t="shared" si="56"/>
        <v>0.16620152429914492</v>
      </c>
      <c r="AD130" s="254">
        <f t="shared" si="56"/>
        <v>0.17375613904001513</v>
      </c>
      <c r="AE130" s="254">
        <f t="shared" si="56"/>
        <v>0.18131075378088535</v>
      </c>
      <c r="AF130" s="254">
        <f t="shared" si="56"/>
        <v>0.18886536852175556</v>
      </c>
      <c r="AG130" s="255">
        <f>'[6]manure aplication'!$C$38</f>
        <v>0.19641998326262589</v>
      </c>
      <c r="AH130" s="256">
        <f t="shared" si="57"/>
        <v>0.19919405032812129</v>
      </c>
      <c r="AI130" s="256">
        <f t="shared" si="57"/>
        <v>0.2019681173936167</v>
      </c>
      <c r="AJ130" s="256">
        <f t="shared" si="57"/>
        <v>0.2047421844591121</v>
      </c>
      <c r="AK130" s="255">
        <f>'[6]manure aplication'!$C$90</f>
        <v>0.20751625152460754</v>
      </c>
      <c r="AL130" s="256">
        <f t="shared" si="58"/>
        <v>0.20751625152460754</v>
      </c>
      <c r="AM130" s="256">
        <f t="shared" si="58"/>
        <v>0.20751625152460754</v>
      </c>
      <c r="AN130" s="256">
        <f t="shared" si="58"/>
        <v>0.20751625152460754</v>
      </c>
      <c r="AO130" s="256">
        <f t="shared" si="58"/>
        <v>0.20751625152460754</v>
      </c>
      <c r="AP130" s="256">
        <f>AL130</f>
        <v>0.20751625152460754</v>
      </c>
      <c r="AQ130" s="256">
        <f t="shared" si="59"/>
        <v>0.20751625152460754</v>
      </c>
      <c r="AR130" s="256">
        <f t="shared" si="59"/>
        <v>0.20751625152460754</v>
      </c>
      <c r="AS130" s="256">
        <f t="shared" si="59"/>
        <v>0.20751625152460754</v>
      </c>
      <c r="AT130" s="256">
        <f t="shared" si="59"/>
        <v>0.20751625152460754</v>
      </c>
      <c r="AU130" s="256">
        <f t="shared" si="59"/>
        <v>0.20751625152460754</v>
      </c>
    </row>
    <row r="131" spans="2:47">
      <c r="B131" s="125" t="s">
        <v>350</v>
      </c>
      <c r="C131" s="125" t="s">
        <v>357</v>
      </c>
      <c r="D131" s="125" t="s">
        <v>367</v>
      </c>
      <c r="E131" s="125" t="s">
        <v>334</v>
      </c>
      <c r="F131" s="138" t="s">
        <v>407</v>
      </c>
      <c r="G131" s="250">
        <v>0</v>
      </c>
      <c r="H131" s="250">
        <v>0</v>
      </c>
      <c r="I131" s="250">
        <v>0</v>
      </c>
      <c r="J131" s="250">
        <v>0</v>
      </c>
      <c r="K131" s="250">
        <v>0</v>
      </c>
      <c r="L131" s="250">
        <v>0</v>
      </c>
      <c r="M131" s="250">
        <v>0</v>
      </c>
      <c r="N131" s="250">
        <v>0</v>
      </c>
      <c r="O131" s="250">
        <v>0</v>
      </c>
      <c r="P131" s="250">
        <v>0</v>
      </c>
      <c r="Q131" s="250">
        <v>0</v>
      </c>
      <c r="R131" s="250">
        <v>0</v>
      </c>
      <c r="S131" s="250">
        <v>0</v>
      </c>
      <c r="T131" s="250">
        <v>0</v>
      </c>
      <c r="U131" s="250">
        <v>0</v>
      </c>
      <c r="V131" s="250">
        <v>0</v>
      </c>
      <c r="W131" s="250">
        <v>0</v>
      </c>
      <c r="X131" s="250">
        <v>0</v>
      </c>
      <c r="Y131" s="250">
        <v>0</v>
      </c>
      <c r="Z131" s="250">
        <v>0</v>
      </c>
      <c r="AA131" s="250">
        <v>0</v>
      </c>
      <c r="AB131" s="250">
        <v>0</v>
      </c>
      <c r="AC131" s="250">
        <v>0</v>
      </c>
      <c r="AD131" s="250">
        <v>0</v>
      </c>
      <c r="AE131" s="250">
        <v>0</v>
      </c>
      <c r="AF131" s="250">
        <v>0</v>
      </c>
      <c r="AG131" s="250">
        <v>0</v>
      </c>
      <c r="AH131" s="250">
        <v>0</v>
      </c>
      <c r="AI131" s="250">
        <v>0</v>
      </c>
      <c r="AJ131" s="250">
        <v>0</v>
      </c>
      <c r="AK131" s="250">
        <v>0</v>
      </c>
      <c r="AL131" s="250">
        <v>0</v>
      </c>
      <c r="AM131" s="250">
        <v>0</v>
      </c>
      <c r="AN131" s="250">
        <v>0</v>
      </c>
      <c r="AO131" s="250">
        <v>0</v>
      </c>
      <c r="AP131" s="250">
        <v>0</v>
      </c>
      <c r="AQ131" s="250">
        <v>0</v>
      </c>
      <c r="AR131" s="250">
        <v>0</v>
      </c>
      <c r="AS131" s="250">
        <v>0</v>
      </c>
      <c r="AT131" s="250">
        <v>0</v>
      </c>
      <c r="AU131" s="250">
        <v>0</v>
      </c>
    </row>
    <row r="132" spans="2:47">
      <c r="B132" s="125" t="s">
        <v>350</v>
      </c>
      <c r="C132" s="125" t="s">
        <v>357</v>
      </c>
      <c r="D132" s="125" t="s">
        <v>368</v>
      </c>
      <c r="E132" s="125" t="s">
        <v>334</v>
      </c>
      <c r="F132" s="138" t="s">
        <v>407</v>
      </c>
      <c r="G132" s="250">
        <v>0</v>
      </c>
      <c r="H132" s="250">
        <v>0</v>
      </c>
      <c r="I132" s="250">
        <v>0</v>
      </c>
      <c r="J132" s="250">
        <v>0</v>
      </c>
      <c r="K132" s="250">
        <v>0</v>
      </c>
      <c r="L132" s="250">
        <v>0</v>
      </c>
      <c r="M132" s="250">
        <v>0</v>
      </c>
      <c r="N132" s="250">
        <v>0</v>
      </c>
      <c r="O132" s="250">
        <v>0</v>
      </c>
      <c r="P132" s="250">
        <v>0</v>
      </c>
      <c r="Q132" s="250">
        <v>0</v>
      </c>
      <c r="R132" s="250">
        <v>0</v>
      </c>
      <c r="S132" s="250">
        <v>0</v>
      </c>
      <c r="T132" s="250">
        <v>0</v>
      </c>
      <c r="U132" s="250">
        <v>0</v>
      </c>
      <c r="V132" s="250">
        <v>0</v>
      </c>
      <c r="W132" s="250">
        <v>0</v>
      </c>
      <c r="X132" s="250">
        <v>0</v>
      </c>
      <c r="Y132" s="250">
        <v>0</v>
      </c>
      <c r="Z132" s="250">
        <v>0</v>
      </c>
      <c r="AA132" s="250">
        <v>0</v>
      </c>
      <c r="AB132" s="250">
        <v>0</v>
      </c>
      <c r="AC132" s="250">
        <v>0</v>
      </c>
      <c r="AD132" s="250">
        <v>0</v>
      </c>
      <c r="AE132" s="250">
        <v>0</v>
      </c>
      <c r="AF132" s="250">
        <v>0</v>
      </c>
      <c r="AG132" s="250">
        <v>0</v>
      </c>
      <c r="AH132" s="250">
        <v>0</v>
      </c>
      <c r="AI132" s="250">
        <v>0</v>
      </c>
      <c r="AJ132" s="250">
        <v>0</v>
      </c>
      <c r="AK132" s="250">
        <v>0</v>
      </c>
      <c r="AL132" s="250">
        <v>0</v>
      </c>
      <c r="AM132" s="250">
        <v>0</v>
      </c>
      <c r="AN132" s="250">
        <v>0</v>
      </c>
      <c r="AO132" s="250">
        <v>0</v>
      </c>
      <c r="AP132" s="250">
        <v>0</v>
      </c>
      <c r="AQ132" s="250">
        <v>0</v>
      </c>
      <c r="AR132" s="250">
        <v>0</v>
      </c>
      <c r="AS132" s="250">
        <v>0</v>
      </c>
      <c r="AT132" s="250">
        <v>0</v>
      </c>
      <c r="AU132" s="250">
        <v>0</v>
      </c>
    </row>
    <row r="133" spans="2:47">
      <c r="B133" s="125" t="s">
        <v>350</v>
      </c>
      <c r="C133" s="125" t="s">
        <v>357</v>
      </c>
      <c r="D133" s="125" t="s">
        <v>369</v>
      </c>
      <c r="E133" s="125" t="s">
        <v>334</v>
      </c>
      <c r="F133" s="138" t="s">
        <v>407</v>
      </c>
      <c r="G133" s="250">
        <v>0</v>
      </c>
      <c r="H133" s="250">
        <v>0</v>
      </c>
      <c r="I133" s="250">
        <v>0</v>
      </c>
      <c r="J133" s="250">
        <v>0</v>
      </c>
      <c r="K133" s="250">
        <v>0</v>
      </c>
      <c r="L133" s="250">
        <v>0</v>
      </c>
      <c r="M133" s="250">
        <v>0</v>
      </c>
      <c r="N133" s="250">
        <v>0</v>
      </c>
      <c r="O133" s="250">
        <v>0</v>
      </c>
      <c r="P133" s="250">
        <v>0</v>
      </c>
      <c r="Q133" s="250">
        <v>0</v>
      </c>
      <c r="R133" s="250">
        <v>0</v>
      </c>
      <c r="S133" s="250">
        <v>0</v>
      </c>
      <c r="T133" s="250">
        <v>0</v>
      </c>
      <c r="U133" s="250">
        <v>0</v>
      </c>
      <c r="V133" s="250">
        <v>0</v>
      </c>
      <c r="W133" s="250">
        <v>0</v>
      </c>
      <c r="X133" s="250">
        <v>0</v>
      </c>
      <c r="Y133" s="250">
        <v>0</v>
      </c>
      <c r="Z133" s="250">
        <v>0</v>
      </c>
      <c r="AA133" s="250">
        <v>0</v>
      </c>
      <c r="AB133" s="250">
        <v>0</v>
      </c>
      <c r="AC133" s="250">
        <v>0</v>
      </c>
      <c r="AD133" s="250">
        <v>0</v>
      </c>
      <c r="AE133" s="250">
        <v>0</v>
      </c>
      <c r="AF133" s="250">
        <v>0</v>
      </c>
      <c r="AG133" s="250">
        <v>0</v>
      </c>
      <c r="AH133" s="250">
        <v>0</v>
      </c>
      <c r="AI133" s="250">
        <v>0</v>
      </c>
      <c r="AJ133" s="250">
        <v>0</v>
      </c>
      <c r="AK133" s="250">
        <v>0</v>
      </c>
      <c r="AL133" s="250">
        <v>0</v>
      </c>
      <c r="AM133" s="250">
        <v>0</v>
      </c>
      <c r="AN133" s="250">
        <v>0</v>
      </c>
      <c r="AO133" s="250">
        <v>0</v>
      </c>
      <c r="AP133" s="250">
        <v>0</v>
      </c>
      <c r="AQ133" s="250">
        <v>0</v>
      </c>
      <c r="AR133" s="250">
        <v>0</v>
      </c>
      <c r="AS133" s="250">
        <v>0</v>
      </c>
      <c r="AT133" s="250">
        <v>0</v>
      </c>
      <c r="AU133" s="250">
        <v>0</v>
      </c>
    </row>
    <row r="134" spans="2:47">
      <c r="B134" s="125" t="s">
        <v>350</v>
      </c>
      <c r="C134" s="125" t="s">
        <v>357</v>
      </c>
      <c r="D134" s="125" t="s">
        <v>370</v>
      </c>
      <c r="E134" s="125" t="s">
        <v>334</v>
      </c>
      <c r="F134" s="138" t="s">
        <v>407</v>
      </c>
      <c r="G134" s="250">
        <v>0</v>
      </c>
      <c r="H134" s="250">
        <v>0</v>
      </c>
      <c r="I134" s="250">
        <v>0</v>
      </c>
      <c r="J134" s="250">
        <v>0</v>
      </c>
      <c r="K134" s="250">
        <v>0</v>
      </c>
      <c r="L134" s="250">
        <v>0</v>
      </c>
      <c r="M134" s="250">
        <v>0</v>
      </c>
      <c r="N134" s="250">
        <v>0</v>
      </c>
      <c r="O134" s="250">
        <v>0</v>
      </c>
      <c r="P134" s="250">
        <v>0</v>
      </c>
      <c r="Q134" s="250">
        <v>0</v>
      </c>
      <c r="R134" s="250">
        <v>0</v>
      </c>
      <c r="S134" s="250">
        <v>0</v>
      </c>
      <c r="T134" s="250">
        <v>0</v>
      </c>
      <c r="U134" s="250">
        <v>0</v>
      </c>
      <c r="V134" s="250">
        <v>0</v>
      </c>
      <c r="W134" s="250">
        <v>0</v>
      </c>
      <c r="X134" s="250">
        <v>0</v>
      </c>
      <c r="Y134" s="250">
        <v>0</v>
      </c>
      <c r="Z134" s="250">
        <v>0</v>
      </c>
      <c r="AA134" s="250">
        <v>0</v>
      </c>
      <c r="AB134" s="250">
        <v>0</v>
      </c>
      <c r="AC134" s="250">
        <v>0</v>
      </c>
      <c r="AD134" s="250">
        <v>0</v>
      </c>
      <c r="AE134" s="250">
        <v>0</v>
      </c>
      <c r="AF134" s="250">
        <v>0</v>
      </c>
      <c r="AG134" s="250">
        <v>0</v>
      </c>
      <c r="AH134" s="250">
        <v>0</v>
      </c>
      <c r="AI134" s="250">
        <v>0</v>
      </c>
      <c r="AJ134" s="250">
        <v>0</v>
      </c>
      <c r="AK134" s="250">
        <v>0</v>
      </c>
      <c r="AL134" s="250">
        <v>0</v>
      </c>
      <c r="AM134" s="250">
        <v>0</v>
      </c>
      <c r="AN134" s="250">
        <v>0</v>
      </c>
      <c r="AO134" s="250">
        <v>0</v>
      </c>
      <c r="AP134" s="250">
        <v>0</v>
      </c>
      <c r="AQ134" s="250">
        <v>0</v>
      </c>
      <c r="AR134" s="250">
        <v>0</v>
      </c>
      <c r="AS134" s="250">
        <v>0</v>
      </c>
      <c r="AT134" s="250">
        <v>0</v>
      </c>
      <c r="AU134" s="250">
        <v>0</v>
      </c>
    </row>
    <row r="135" spans="2:47">
      <c r="B135" s="125"/>
      <c r="C135" s="125"/>
      <c r="D135" s="125"/>
      <c r="E135" s="125"/>
      <c r="F135" s="125"/>
      <c r="G135" s="250"/>
      <c r="H135" s="250"/>
      <c r="I135" s="250"/>
      <c r="J135" s="250"/>
      <c r="K135" s="250"/>
      <c r="L135" s="250"/>
      <c r="M135" s="250"/>
      <c r="N135" s="250"/>
      <c r="O135" s="250"/>
      <c r="P135" s="250"/>
      <c r="Q135" s="250"/>
      <c r="R135" s="250"/>
      <c r="S135" s="250"/>
      <c r="T135" s="250"/>
      <c r="U135" s="250"/>
      <c r="V135" s="250"/>
      <c r="W135" s="250"/>
      <c r="X135" s="250"/>
      <c r="Y135" s="250"/>
      <c r="Z135" s="250"/>
      <c r="AA135" s="250"/>
      <c r="AB135" s="250"/>
      <c r="AC135" s="250"/>
      <c r="AD135" s="250"/>
      <c r="AE135" s="250"/>
      <c r="AF135" s="250"/>
      <c r="AG135" s="250"/>
      <c r="AH135" s="250"/>
      <c r="AI135" s="250"/>
      <c r="AJ135" s="250"/>
      <c r="AK135" s="250"/>
      <c r="AL135" s="250"/>
      <c r="AM135" s="250"/>
      <c r="AN135" s="250"/>
      <c r="AO135" s="250"/>
      <c r="AP135" s="250"/>
      <c r="AQ135" s="255"/>
      <c r="AR135" s="255"/>
      <c r="AS135" s="255"/>
      <c r="AT135" s="255"/>
      <c r="AU135" s="255"/>
    </row>
    <row r="136" spans="2:47">
      <c r="B136" s="125" t="s">
        <v>350</v>
      </c>
      <c r="C136" s="125" t="s">
        <v>357</v>
      </c>
      <c r="D136" s="125" t="s">
        <v>358</v>
      </c>
      <c r="E136" s="125" t="s">
        <v>336</v>
      </c>
      <c r="F136" s="125" t="s">
        <v>337</v>
      </c>
      <c r="G136" s="253">
        <v>0</v>
      </c>
      <c r="H136" s="253">
        <v>0</v>
      </c>
      <c r="I136" s="253">
        <v>0</v>
      </c>
      <c r="J136" s="253">
        <v>0</v>
      </c>
      <c r="K136" s="253">
        <v>0</v>
      </c>
      <c r="L136" s="253">
        <v>0</v>
      </c>
      <c r="M136" s="253">
        <v>0</v>
      </c>
      <c r="N136" s="253">
        <v>0</v>
      </c>
      <c r="O136" s="253">
        <v>0</v>
      </c>
      <c r="P136" s="253">
        <v>0</v>
      </c>
      <c r="Q136" s="253">
        <v>0</v>
      </c>
      <c r="R136" s="253">
        <v>0</v>
      </c>
      <c r="S136" s="253">
        <v>0</v>
      </c>
      <c r="T136" s="253">
        <v>0</v>
      </c>
      <c r="U136" s="253">
        <v>0</v>
      </c>
      <c r="V136" s="253">
        <v>0</v>
      </c>
      <c r="W136" s="253">
        <v>0</v>
      </c>
      <c r="X136" s="253">
        <v>0</v>
      </c>
      <c r="Y136" s="253">
        <v>0</v>
      </c>
      <c r="Z136" s="253">
        <v>0</v>
      </c>
      <c r="AA136" s="253">
        <v>0</v>
      </c>
      <c r="AB136" s="253">
        <v>0</v>
      </c>
      <c r="AC136" s="253">
        <v>0</v>
      </c>
      <c r="AD136" s="253">
        <v>0</v>
      </c>
      <c r="AE136" s="253">
        <v>0</v>
      </c>
      <c r="AF136" s="253">
        <v>0</v>
      </c>
      <c r="AG136" s="253">
        <v>0</v>
      </c>
      <c r="AH136" s="253">
        <v>0</v>
      </c>
      <c r="AI136" s="253">
        <v>0</v>
      </c>
      <c r="AJ136" s="253">
        <v>0</v>
      </c>
      <c r="AK136" s="253">
        <v>0</v>
      </c>
      <c r="AL136" s="253">
        <v>0</v>
      </c>
      <c r="AM136" s="253">
        <v>0</v>
      </c>
      <c r="AN136" s="253">
        <v>0</v>
      </c>
      <c r="AO136" s="253">
        <v>0</v>
      </c>
      <c r="AP136" s="253">
        <v>0</v>
      </c>
      <c r="AQ136" s="253">
        <v>0</v>
      </c>
      <c r="AR136" s="253">
        <v>0</v>
      </c>
      <c r="AS136" s="253">
        <v>0</v>
      </c>
      <c r="AT136" s="253">
        <v>0</v>
      </c>
      <c r="AU136" s="253">
        <v>0</v>
      </c>
    </row>
    <row r="137" spans="2:47">
      <c r="B137" s="125" t="s">
        <v>350</v>
      </c>
      <c r="C137" s="125" t="s">
        <v>357</v>
      </c>
      <c r="D137" s="125" t="s">
        <v>371</v>
      </c>
      <c r="E137" s="125" t="s">
        <v>336</v>
      </c>
      <c r="F137" s="125" t="s">
        <v>337</v>
      </c>
      <c r="G137" s="253">
        <v>0.32500000000000001</v>
      </c>
      <c r="H137" s="253">
        <v>0.32500000000000001</v>
      </c>
      <c r="I137" s="253">
        <v>0.32500000000000001</v>
      </c>
      <c r="J137" s="253">
        <v>0.32500000000000001</v>
      </c>
      <c r="K137" s="253">
        <v>0.32500000000000001</v>
      </c>
      <c r="L137" s="253">
        <v>0.32500000000000001</v>
      </c>
      <c r="M137" s="253">
        <v>0.32500000000000001</v>
      </c>
      <c r="N137" s="253">
        <v>0.32500000000000001</v>
      </c>
      <c r="O137" s="253">
        <v>0.32500000000000001</v>
      </c>
      <c r="P137" s="253">
        <v>0.32500000000000001</v>
      </c>
      <c r="Q137" s="253">
        <v>0.32500000000000001</v>
      </c>
      <c r="R137" s="253">
        <v>0.32500000000000001</v>
      </c>
      <c r="S137" s="253">
        <v>0.32500000000000001</v>
      </c>
      <c r="T137" s="253">
        <v>0.32500000000000001</v>
      </c>
      <c r="U137" s="253">
        <v>0.32500000000000001</v>
      </c>
      <c r="V137" s="253">
        <v>0.32500000000000001</v>
      </c>
      <c r="W137" s="253">
        <v>0.32500000000000001</v>
      </c>
      <c r="X137" s="253">
        <v>0.32500000000000001</v>
      </c>
      <c r="Y137" s="253">
        <v>0.32500000000000001</v>
      </c>
      <c r="Z137" s="253">
        <v>0.32500000000000001</v>
      </c>
      <c r="AA137" s="253">
        <v>0.32500000000000001</v>
      </c>
      <c r="AB137" s="253">
        <v>0.32500000000000001</v>
      </c>
      <c r="AC137" s="253">
        <v>0.32500000000000001</v>
      </c>
      <c r="AD137" s="253">
        <v>0.32500000000000001</v>
      </c>
      <c r="AE137" s="253">
        <v>0.32500000000000001</v>
      </c>
      <c r="AF137" s="253">
        <v>0.32500000000000001</v>
      </c>
      <c r="AG137" s="253">
        <v>0.32500000000000001</v>
      </c>
      <c r="AH137" s="253">
        <v>0.32500000000000001</v>
      </c>
      <c r="AI137" s="253">
        <v>0.32500000000000001</v>
      </c>
      <c r="AJ137" s="253">
        <v>0.32500000000000001</v>
      </c>
      <c r="AK137" s="253">
        <v>0.32500000000000001</v>
      </c>
      <c r="AL137" s="253">
        <v>0.32500000000000001</v>
      </c>
      <c r="AM137" s="253">
        <v>0.32500000000000001</v>
      </c>
      <c r="AN137" s="253">
        <v>0.32500000000000001</v>
      </c>
      <c r="AO137" s="253">
        <v>0.32500000000000001</v>
      </c>
      <c r="AP137" s="253">
        <v>0.32500000000000001</v>
      </c>
      <c r="AQ137" s="253">
        <v>0.32500000000000001</v>
      </c>
      <c r="AR137" s="253">
        <v>0.32500000000000001</v>
      </c>
      <c r="AS137" s="253">
        <v>0.32500000000000001</v>
      </c>
      <c r="AT137" s="253">
        <v>0.32500000000000001</v>
      </c>
      <c r="AU137" s="253">
        <v>0.32500000000000001</v>
      </c>
    </row>
    <row r="138" spans="2:47">
      <c r="B138" s="125" t="s">
        <v>350</v>
      </c>
      <c r="C138" s="125" t="s">
        <v>357</v>
      </c>
      <c r="D138" s="125" t="s">
        <v>372</v>
      </c>
      <c r="E138" s="125" t="s">
        <v>336</v>
      </c>
      <c r="F138" s="125" t="s">
        <v>337</v>
      </c>
      <c r="G138" s="250">
        <v>0.45</v>
      </c>
      <c r="H138" s="250">
        <v>0.45</v>
      </c>
      <c r="I138" s="250">
        <v>0.45</v>
      </c>
      <c r="J138" s="250">
        <v>0.45</v>
      </c>
      <c r="K138" s="250">
        <v>0.45</v>
      </c>
      <c r="L138" s="250">
        <v>0.45</v>
      </c>
      <c r="M138" s="250">
        <v>0.45</v>
      </c>
      <c r="N138" s="250">
        <v>0.45</v>
      </c>
      <c r="O138" s="250">
        <v>0.45</v>
      </c>
      <c r="P138" s="250">
        <v>0.45</v>
      </c>
      <c r="Q138" s="250">
        <v>0.45</v>
      </c>
      <c r="R138" s="250">
        <v>0.45</v>
      </c>
      <c r="S138" s="250">
        <v>0.45</v>
      </c>
      <c r="T138" s="250">
        <v>0.45</v>
      </c>
      <c r="U138" s="250">
        <v>0.45</v>
      </c>
      <c r="V138" s="250">
        <v>0.45</v>
      </c>
      <c r="W138" s="250">
        <v>0.45</v>
      </c>
      <c r="X138" s="250">
        <v>0.45</v>
      </c>
      <c r="Y138" s="250">
        <v>0.45</v>
      </c>
      <c r="Z138" s="250">
        <v>0.45</v>
      </c>
      <c r="AA138" s="250">
        <v>0.45</v>
      </c>
      <c r="AB138" s="250">
        <v>0.45</v>
      </c>
      <c r="AC138" s="250">
        <v>0.45</v>
      </c>
      <c r="AD138" s="250">
        <v>0.45</v>
      </c>
      <c r="AE138" s="250">
        <v>0.45</v>
      </c>
      <c r="AF138" s="250">
        <v>0.45</v>
      </c>
      <c r="AG138" s="250">
        <v>0.45</v>
      </c>
      <c r="AH138" s="250">
        <v>0.45</v>
      </c>
      <c r="AI138" s="250">
        <v>0.45</v>
      </c>
      <c r="AJ138" s="250">
        <v>0.45</v>
      </c>
      <c r="AK138" s="250">
        <v>0.45</v>
      </c>
      <c r="AL138" s="250">
        <v>0.45</v>
      </c>
      <c r="AM138" s="250">
        <v>0.45</v>
      </c>
      <c r="AN138" s="250">
        <v>0.45</v>
      </c>
      <c r="AO138" s="250">
        <v>0.45</v>
      </c>
      <c r="AP138" s="250">
        <v>0.45</v>
      </c>
      <c r="AQ138" s="250">
        <v>0.45</v>
      </c>
      <c r="AR138" s="250">
        <v>0.45</v>
      </c>
      <c r="AS138" s="250">
        <v>0.45</v>
      </c>
      <c r="AT138" s="250">
        <v>0.45</v>
      </c>
      <c r="AU138" s="250">
        <v>0.45</v>
      </c>
    </row>
    <row r="139" spans="2:47">
      <c r="B139" s="125" t="s">
        <v>350</v>
      </c>
      <c r="C139" s="125" t="s">
        <v>357</v>
      </c>
      <c r="D139" s="125" t="s">
        <v>373</v>
      </c>
      <c r="E139" s="125" t="s">
        <v>336</v>
      </c>
      <c r="F139" s="125" t="s">
        <v>337</v>
      </c>
      <c r="G139" s="253">
        <v>0.7</v>
      </c>
      <c r="H139" s="253">
        <v>0.7</v>
      </c>
      <c r="I139" s="253">
        <v>0.7</v>
      </c>
      <c r="J139" s="253">
        <v>0.7</v>
      </c>
      <c r="K139" s="253">
        <v>0.7</v>
      </c>
      <c r="L139" s="253">
        <v>0.7</v>
      </c>
      <c r="M139" s="253">
        <v>0.7</v>
      </c>
      <c r="N139" s="253">
        <v>0.7</v>
      </c>
      <c r="O139" s="253">
        <v>0.7</v>
      </c>
      <c r="P139" s="253">
        <v>0.7</v>
      </c>
      <c r="Q139" s="253">
        <v>0.7</v>
      </c>
      <c r="R139" s="253">
        <v>0.7</v>
      </c>
      <c r="S139" s="253">
        <v>0.7</v>
      </c>
      <c r="T139" s="253">
        <v>0.7</v>
      </c>
      <c r="U139" s="253">
        <v>0.7</v>
      </c>
      <c r="V139" s="253">
        <v>0.7</v>
      </c>
      <c r="W139" s="253">
        <v>0.7</v>
      </c>
      <c r="X139" s="253">
        <v>0.7</v>
      </c>
      <c r="Y139" s="253">
        <v>0.7</v>
      </c>
      <c r="Z139" s="253">
        <v>0.7</v>
      </c>
      <c r="AA139" s="253">
        <v>0.7</v>
      </c>
      <c r="AB139" s="253">
        <v>0.7</v>
      </c>
      <c r="AC139" s="253">
        <v>0.7</v>
      </c>
      <c r="AD139" s="253">
        <v>0.7</v>
      </c>
      <c r="AE139" s="253">
        <v>0.7</v>
      </c>
      <c r="AF139" s="253">
        <v>0.7</v>
      </c>
      <c r="AG139" s="253">
        <v>0.7</v>
      </c>
      <c r="AH139" s="253">
        <v>0.7</v>
      </c>
      <c r="AI139" s="253">
        <v>0.7</v>
      </c>
      <c r="AJ139" s="253">
        <v>0.7</v>
      </c>
      <c r="AK139" s="253">
        <v>0.7</v>
      </c>
      <c r="AL139" s="253">
        <v>0.7</v>
      </c>
      <c r="AM139" s="253">
        <v>0.7</v>
      </c>
      <c r="AN139" s="253">
        <v>0.7</v>
      </c>
      <c r="AO139" s="253">
        <v>0.7</v>
      </c>
      <c r="AP139" s="253">
        <v>0.7</v>
      </c>
      <c r="AQ139" s="253">
        <v>0.7</v>
      </c>
      <c r="AR139" s="253">
        <v>0.7</v>
      </c>
      <c r="AS139" s="253">
        <v>0.7</v>
      </c>
      <c r="AT139" s="253">
        <v>0.7</v>
      </c>
      <c r="AU139" s="253">
        <v>0.7</v>
      </c>
    </row>
    <row r="140" spans="2:47">
      <c r="B140" s="125" t="s">
        <v>350</v>
      </c>
      <c r="C140" s="125" t="s">
        <v>357</v>
      </c>
      <c r="D140" s="125" t="s">
        <v>374</v>
      </c>
      <c r="E140" s="125" t="s">
        <v>336</v>
      </c>
      <c r="F140" s="125" t="s">
        <v>337</v>
      </c>
      <c r="G140" s="253">
        <v>0.8</v>
      </c>
      <c r="H140" s="253">
        <v>0.8</v>
      </c>
      <c r="I140" s="253">
        <v>0.8</v>
      </c>
      <c r="J140" s="253">
        <v>0.8</v>
      </c>
      <c r="K140" s="253">
        <v>0.8</v>
      </c>
      <c r="L140" s="253">
        <v>0.8</v>
      </c>
      <c r="M140" s="253">
        <v>0.8</v>
      </c>
      <c r="N140" s="253">
        <v>0.8</v>
      </c>
      <c r="O140" s="253">
        <v>0.8</v>
      </c>
      <c r="P140" s="253">
        <v>0.8</v>
      </c>
      <c r="Q140" s="253">
        <v>0.8</v>
      </c>
      <c r="R140" s="253">
        <v>0.8</v>
      </c>
      <c r="S140" s="253">
        <v>0.8</v>
      </c>
      <c r="T140" s="253">
        <v>0.8</v>
      </c>
      <c r="U140" s="253">
        <v>0.8</v>
      </c>
      <c r="V140" s="253">
        <v>0.8</v>
      </c>
      <c r="W140" s="253">
        <v>0.8</v>
      </c>
      <c r="X140" s="253">
        <v>0.8</v>
      </c>
      <c r="Y140" s="253">
        <v>0.8</v>
      </c>
      <c r="Z140" s="253">
        <v>0.8</v>
      </c>
      <c r="AA140" s="253">
        <v>0.8</v>
      </c>
      <c r="AB140" s="253">
        <v>0.8</v>
      </c>
      <c r="AC140" s="253">
        <v>0.8</v>
      </c>
      <c r="AD140" s="253">
        <v>0.8</v>
      </c>
      <c r="AE140" s="253">
        <v>0.8</v>
      </c>
      <c r="AF140" s="253">
        <v>0.8</v>
      </c>
      <c r="AG140" s="253">
        <v>0.8</v>
      </c>
      <c r="AH140" s="253">
        <v>0.8</v>
      </c>
      <c r="AI140" s="253">
        <v>0.8</v>
      </c>
      <c r="AJ140" s="253">
        <v>0.8</v>
      </c>
      <c r="AK140" s="253">
        <v>0.8</v>
      </c>
      <c r="AL140" s="253">
        <v>0.8</v>
      </c>
      <c r="AM140" s="253">
        <v>0.8</v>
      </c>
      <c r="AN140" s="253">
        <v>0.8</v>
      </c>
      <c r="AO140" s="253">
        <v>0.8</v>
      </c>
      <c r="AP140" s="253">
        <v>0.8</v>
      </c>
      <c r="AQ140" s="253">
        <v>0.8</v>
      </c>
      <c r="AR140" s="253">
        <v>0.8</v>
      </c>
      <c r="AS140" s="253">
        <v>0.8</v>
      </c>
      <c r="AT140" s="253">
        <v>0.8</v>
      </c>
      <c r="AU140" s="253">
        <v>0.8</v>
      </c>
    </row>
    <row r="141" spans="2:47">
      <c r="B141" s="125" t="s">
        <v>350</v>
      </c>
      <c r="C141" s="125" t="s">
        <v>357</v>
      </c>
      <c r="D141" s="125" t="s">
        <v>363</v>
      </c>
      <c r="E141" s="125" t="s">
        <v>336</v>
      </c>
      <c r="F141" s="125" t="s">
        <v>337</v>
      </c>
      <c r="G141" s="253">
        <v>0.9</v>
      </c>
      <c r="H141" s="253">
        <v>0.9</v>
      </c>
      <c r="I141" s="253">
        <v>0.9</v>
      </c>
      <c r="J141" s="253">
        <v>0.9</v>
      </c>
      <c r="K141" s="253">
        <v>0.9</v>
      </c>
      <c r="L141" s="253">
        <v>0.9</v>
      </c>
      <c r="M141" s="253">
        <v>0.9</v>
      </c>
      <c r="N141" s="253">
        <v>0.9</v>
      </c>
      <c r="O141" s="253">
        <v>0.9</v>
      </c>
      <c r="P141" s="253">
        <v>0.9</v>
      </c>
      <c r="Q141" s="253">
        <v>0.9</v>
      </c>
      <c r="R141" s="253">
        <v>0.9</v>
      </c>
      <c r="S141" s="253">
        <v>0.9</v>
      </c>
      <c r="T141" s="253">
        <v>0.9</v>
      </c>
      <c r="U141" s="253">
        <v>0.9</v>
      </c>
      <c r="V141" s="253">
        <v>0.9</v>
      </c>
      <c r="W141" s="253">
        <v>0.9</v>
      </c>
      <c r="X141" s="253">
        <v>0.9</v>
      </c>
      <c r="Y141" s="253">
        <v>0.9</v>
      </c>
      <c r="Z141" s="253">
        <v>0.9</v>
      </c>
      <c r="AA141" s="253">
        <v>0.9</v>
      </c>
      <c r="AB141" s="253">
        <v>0.9</v>
      </c>
      <c r="AC141" s="253">
        <v>0.9</v>
      </c>
      <c r="AD141" s="253">
        <v>0.9</v>
      </c>
      <c r="AE141" s="253">
        <v>0.9</v>
      </c>
      <c r="AF141" s="253">
        <v>0.9</v>
      </c>
      <c r="AG141" s="253">
        <v>0.9</v>
      </c>
      <c r="AH141" s="253">
        <v>0.9</v>
      </c>
      <c r="AI141" s="253">
        <v>0.9</v>
      </c>
      <c r="AJ141" s="253">
        <v>0.9</v>
      </c>
      <c r="AK141" s="253">
        <v>0.9</v>
      </c>
      <c r="AL141" s="253">
        <v>0.9</v>
      </c>
      <c r="AM141" s="253">
        <v>0.9</v>
      </c>
      <c r="AN141" s="253">
        <v>0.9</v>
      </c>
      <c r="AO141" s="253">
        <v>0.9</v>
      </c>
      <c r="AP141" s="253">
        <v>0.9</v>
      </c>
      <c r="AQ141" s="253">
        <v>0.9</v>
      </c>
      <c r="AR141" s="253">
        <v>0.9</v>
      </c>
      <c r="AS141" s="253">
        <v>0.9</v>
      </c>
      <c r="AT141" s="253">
        <v>0.9</v>
      </c>
      <c r="AU141" s="253">
        <v>0.9</v>
      </c>
    </row>
    <row r="142" spans="2:47">
      <c r="B142" s="125" t="s">
        <v>350</v>
      </c>
      <c r="C142" s="125" t="s">
        <v>357</v>
      </c>
      <c r="D142" s="125" t="s">
        <v>364</v>
      </c>
      <c r="E142" s="125" t="s">
        <v>336</v>
      </c>
      <c r="F142" s="125" t="s">
        <v>337</v>
      </c>
      <c r="G142" s="253">
        <v>0.7</v>
      </c>
      <c r="H142" s="253">
        <v>0.7</v>
      </c>
      <c r="I142" s="253">
        <v>0.7</v>
      </c>
      <c r="J142" s="253">
        <v>0.7</v>
      </c>
      <c r="K142" s="253">
        <v>0.7</v>
      </c>
      <c r="L142" s="253">
        <v>0.7</v>
      </c>
      <c r="M142" s="253">
        <v>0.7</v>
      </c>
      <c r="N142" s="253">
        <v>0.7</v>
      </c>
      <c r="O142" s="253">
        <v>0.7</v>
      </c>
      <c r="P142" s="253">
        <v>0.7</v>
      </c>
      <c r="Q142" s="253">
        <v>0.7</v>
      </c>
      <c r="R142" s="253">
        <v>0.7</v>
      </c>
      <c r="S142" s="253">
        <v>0.7</v>
      </c>
      <c r="T142" s="253">
        <v>0.7</v>
      </c>
      <c r="U142" s="253">
        <v>0.7</v>
      </c>
      <c r="V142" s="253">
        <v>0.7</v>
      </c>
      <c r="W142" s="253">
        <v>0.7</v>
      </c>
      <c r="X142" s="253">
        <v>0.7</v>
      </c>
      <c r="Y142" s="253">
        <v>0.7</v>
      </c>
      <c r="Z142" s="253">
        <v>0.7</v>
      </c>
      <c r="AA142" s="253">
        <v>0.7</v>
      </c>
      <c r="AB142" s="253">
        <v>0.7</v>
      </c>
      <c r="AC142" s="253">
        <v>0.7</v>
      </c>
      <c r="AD142" s="253">
        <v>0.7</v>
      </c>
      <c r="AE142" s="253">
        <v>0.7</v>
      </c>
      <c r="AF142" s="253">
        <v>0.7</v>
      </c>
      <c r="AG142" s="253">
        <v>0.7</v>
      </c>
      <c r="AH142" s="253">
        <v>0.7</v>
      </c>
      <c r="AI142" s="253">
        <v>0.7</v>
      </c>
      <c r="AJ142" s="253">
        <v>0.7</v>
      </c>
      <c r="AK142" s="253">
        <v>0.7</v>
      </c>
      <c r="AL142" s="253">
        <v>0.7</v>
      </c>
      <c r="AM142" s="253">
        <v>0.7</v>
      </c>
      <c r="AN142" s="253">
        <v>0.7</v>
      </c>
      <c r="AO142" s="253">
        <v>0.7</v>
      </c>
      <c r="AP142" s="253">
        <v>0.7</v>
      </c>
      <c r="AQ142" s="253">
        <v>0.7</v>
      </c>
      <c r="AR142" s="253">
        <v>0.7</v>
      </c>
      <c r="AS142" s="253">
        <v>0.7</v>
      </c>
      <c r="AT142" s="253">
        <v>0.7</v>
      </c>
      <c r="AU142" s="253">
        <v>0.7</v>
      </c>
    </row>
    <row r="143" spans="2:47">
      <c r="B143" s="125" t="s">
        <v>350</v>
      </c>
      <c r="C143" s="125" t="s">
        <v>357</v>
      </c>
      <c r="D143" s="125" t="s">
        <v>365</v>
      </c>
      <c r="E143" s="125" t="s">
        <v>336</v>
      </c>
      <c r="F143" s="125" t="s">
        <v>337</v>
      </c>
      <c r="G143" s="253">
        <v>0.45</v>
      </c>
      <c r="H143" s="253">
        <v>0.45</v>
      </c>
      <c r="I143" s="253">
        <v>0.45</v>
      </c>
      <c r="J143" s="253">
        <v>0.45</v>
      </c>
      <c r="K143" s="253">
        <v>0.45</v>
      </c>
      <c r="L143" s="253">
        <v>0.45</v>
      </c>
      <c r="M143" s="253">
        <v>0.45</v>
      </c>
      <c r="N143" s="253">
        <v>0.45</v>
      </c>
      <c r="O143" s="253">
        <v>0.45</v>
      </c>
      <c r="P143" s="253">
        <v>0.45</v>
      </c>
      <c r="Q143" s="253">
        <v>0.45</v>
      </c>
      <c r="R143" s="253">
        <v>0.45</v>
      </c>
      <c r="S143" s="253">
        <v>0.45</v>
      </c>
      <c r="T143" s="253">
        <v>0.45</v>
      </c>
      <c r="U143" s="253">
        <v>0.45</v>
      </c>
      <c r="V143" s="253">
        <v>0.45</v>
      </c>
      <c r="W143" s="253">
        <v>0.45</v>
      </c>
      <c r="X143" s="253">
        <v>0.45</v>
      </c>
      <c r="Y143" s="253">
        <v>0.45</v>
      </c>
      <c r="Z143" s="253">
        <v>0.45</v>
      </c>
      <c r="AA143" s="253">
        <v>0.45</v>
      </c>
      <c r="AB143" s="253">
        <v>0.45</v>
      </c>
      <c r="AC143" s="253">
        <v>0.45</v>
      </c>
      <c r="AD143" s="253">
        <v>0.45</v>
      </c>
      <c r="AE143" s="253">
        <v>0.45</v>
      </c>
      <c r="AF143" s="253">
        <v>0.45</v>
      </c>
      <c r="AG143" s="253">
        <v>0.45</v>
      </c>
      <c r="AH143" s="253">
        <v>0.45</v>
      </c>
      <c r="AI143" s="253">
        <v>0.45</v>
      </c>
      <c r="AJ143" s="253">
        <v>0.45</v>
      </c>
      <c r="AK143" s="253">
        <v>0.45</v>
      </c>
      <c r="AL143" s="253">
        <v>0.45</v>
      </c>
      <c r="AM143" s="253">
        <v>0.45</v>
      </c>
      <c r="AN143" s="253">
        <v>0.45</v>
      </c>
      <c r="AO143" s="253">
        <v>0.45</v>
      </c>
      <c r="AP143" s="253">
        <v>0.45</v>
      </c>
      <c r="AQ143" s="253">
        <v>0.55000000000000004</v>
      </c>
      <c r="AR143" s="253">
        <v>0.55000000000000004</v>
      </c>
      <c r="AS143" s="253">
        <v>0.55000000000000004</v>
      </c>
      <c r="AT143" s="253">
        <v>0.55000000000000004</v>
      </c>
      <c r="AU143" s="253">
        <v>0.55000000000000004</v>
      </c>
    </row>
    <row r="144" spans="2:47">
      <c r="B144" s="125" t="s">
        <v>350</v>
      </c>
      <c r="C144" s="125" t="s">
        <v>357</v>
      </c>
      <c r="D144" s="125" t="s">
        <v>366</v>
      </c>
      <c r="E144" s="125" t="s">
        <v>336</v>
      </c>
      <c r="F144" s="125" t="s">
        <v>375</v>
      </c>
      <c r="G144" s="253">
        <v>0.3</v>
      </c>
      <c r="H144" s="253">
        <v>0.3</v>
      </c>
      <c r="I144" s="253">
        <v>0.3</v>
      </c>
      <c r="J144" s="253">
        <v>0.3</v>
      </c>
      <c r="K144" s="253">
        <v>0.3</v>
      </c>
      <c r="L144" s="253">
        <v>0.3</v>
      </c>
      <c r="M144" s="253">
        <v>0.3</v>
      </c>
      <c r="N144" s="253">
        <v>0.3</v>
      </c>
      <c r="O144" s="253">
        <v>0.3</v>
      </c>
      <c r="P144" s="253">
        <v>0.3</v>
      </c>
      <c r="Q144" s="253">
        <v>0.3</v>
      </c>
      <c r="R144" s="253">
        <v>0.3</v>
      </c>
      <c r="S144" s="253">
        <v>0.3</v>
      </c>
      <c r="T144" s="253">
        <v>0.3</v>
      </c>
      <c r="U144" s="253">
        <v>0.3</v>
      </c>
      <c r="V144" s="253">
        <v>0.3</v>
      </c>
      <c r="W144" s="253">
        <v>0.3</v>
      </c>
      <c r="X144" s="253">
        <v>0.3</v>
      </c>
      <c r="Y144" s="253">
        <v>0.3</v>
      </c>
      <c r="Z144" s="253">
        <v>0.3</v>
      </c>
      <c r="AA144" s="253">
        <v>0.3</v>
      </c>
      <c r="AB144" s="253">
        <v>0.3</v>
      </c>
      <c r="AC144" s="253">
        <v>0.3</v>
      </c>
      <c r="AD144" s="253">
        <v>0.3</v>
      </c>
      <c r="AE144" s="253">
        <v>0.3</v>
      </c>
      <c r="AF144" s="253">
        <v>0.3</v>
      </c>
      <c r="AG144" s="253">
        <v>0.3</v>
      </c>
      <c r="AH144" s="253">
        <v>0.3</v>
      </c>
      <c r="AI144" s="253">
        <v>0.3</v>
      </c>
      <c r="AJ144" s="253">
        <v>0.3</v>
      </c>
      <c r="AK144" s="253">
        <v>0.3</v>
      </c>
      <c r="AL144" s="253">
        <v>0.3</v>
      </c>
      <c r="AM144" s="253">
        <v>0.3</v>
      </c>
      <c r="AN144" s="253">
        <v>0.3</v>
      </c>
      <c r="AO144" s="253">
        <v>0.3</v>
      </c>
      <c r="AP144" s="253">
        <v>0.3</v>
      </c>
      <c r="AQ144" s="253">
        <v>0.3</v>
      </c>
      <c r="AR144" s="253">
        <v>0.3</v>
      </c>
      <c r="AS144" s="253">
        <v>0.3</v>
      </c>
      <c r="AT144" s="253">
        <v>0.3</v>
      </c>
      <c r="AU144" s="253">
        <v>0.3</v>
      </c>
    </row>
    <row r="145" spans="1:47">
      <c r="B145" s="125" t="s">
        <v>350</v>
      </c>
      <c r="C145" s="125" t="s">
        <v>357</v>
      </c>
      <c r="D145" s="125" t="s">
        <v>367</v>
      </c>
      <c r="E145" s="125" t="s">
        <v>336</v>
      </c>
      <c r="F145" s="138" t="s">
        <v>407</v>
      </c>
      <c r="G145" s="253">
        <f>1-((1-G137)*0.5)</f>
        <v>0.66249999999999998</v>
      </c>
      <c r="H145" s="253">
        <f t="shared" ref="H145:AM148" si="61">1-((1-H137)*0.5)</f>
        <v>0.66249999999999998</v>
      </c>
      <c r="I145" s="253">
        <f t="shared" si="61"/>
        <v>0.66249999999999998</v>
      </c>
      <c r="J145" s="253">
        <f t="shared" si="61"/>
        <v>0.66249999999999998</v>
      </c>
      <c r="K145" s="253">
        <f t="shared" si="61"/>
        <v>0.66249999999999998</v>
      </c>
      <c r="L145" s="253">
        <f t="shared" si="61"/>
        <v>0.66249999999999998</v>
      </c>
      <c r="M145" s="253">
        <f t="shared" si="61"/>
        <v>0.66249999999999998</v>
      </c>
      <c r="N145" s="253">
        <f t="shared" si="61"/>
        <v>0.66249999999999998</v>
      </c>
      <c r="O145" s="253">
        <f t="shared" si="61"/>
        <v>0.66249999999999998</v>
      </c>
      <c r="P145" s="253">
        <f t="shared" si="61"/>
        <v>0.66249999999999998</v>
      </c>
      <c r="Q145" s="253">
        <f t="shared" si="61"/>
        <v>0.66249999999999998</v>
      </c>
      <c r="R145" s="253">
        <f t="shared" si="61"/>
        <v>0.66249999999999998</v>
      </c>
      <c r="S145" s="253">
        <f t="shared" si="61"/>
        <v>0.66249999999999998</v>
      </c>
      <c r="T145" s="253">
        <f t="shared" si="61"/>
        <v>0.66249999999999998</v>
      </c>
      <c r="U145" s="253">
        <f t="shared" si="61"/>
        <v>0.66249999999999998</v>
      </c>
      <c r="V145" s="253">
        <f t="shared" si="61"/>
        <v>0.66249999999999998</v>
      </c>
      <c r="W145" s="253">
        <f t="shared" si="61"/>
        <v>0.66249999999999998</v>
      </c>
      <c r="X145" s="253">
        <f t="shared" si="61"/>
        <v>0.66249999999999998</v>
      </c>
      <c r="Y145" s="253">
        <f t="shared" si="61"/>
        <v>0.66249999999999998</v>
      </c>
      <c r="Z145" s="253">
        <f t="shared" si="61"/>
        <v>0.66249999999999998</v>
      </c>
      <c r="AA145" s="253">
        <f t="shared" si="61"/>
        <v>0.66249999999999998</v>
      </c>
      <c r="AB145" s="253">
        <f t="shared" si="61"/>
        <v>0.66249999999999998</v>
      </c>
      <c r="AC145" s="253">
        <f t="shared" si="61"/>
        <v>0.66249999999999998</v>
      </c>
      <c r="AD145" s="253">
        <f t="shared" si="61"/>
        <v>0.66249999999999998</v>
      </c>
      <c r="AE145" s="253">
        <f t="shared" si="61"/>
        <v>0.66249999999999998</v>
      </c>
      <c r="AF145" s="253">
        <f t="shared" si="61"/>
        <v>0.66249999999999998</v>
      </c>
      <c r="AG145" s="253">
        <f t="shared" si="61"/>
        <v>0.66249999999999998</v>
      </c>
      <c r="AH145" s="253">
        <f t="shared" si="61"/>
        <v>0.66249999999999998</v>
      </c>
      <c r="AI145" s="253">
        <f t="shared" si="61"/>
        <v>0.66249999999999998</v>
      </c>
      <c r="AJ145" s="253">
        <f t="shared" si="61"/>
        <v>0.66249999999999998</v>
      </c>
      <c r="AK145" s="253">
        <f t="shared" si="61"/>
        <v>0.66249999999999998</v>
      </c>
      <c r="AL145" s="253">
        <f t="shared" si="61"/>
        <v>0.66249999999999998</v>
      </c>
      <c r="AM145" s="253">
        <f t="shared" si="61"/>
        <v>0.66249999999999998</v>
      </c>
      <c r="AN145" s="253">
        <f>1-((1-AN137)*0.5)</f>
        <v>0.66249999999999998</v>
      </c>
      <c r="AO145" s="253">
        <f t="shared" ref="AO145:AO148" si="62">1-((1-AO137)*0.5)</f>
        <v>0.66249999999999998</v>
      </c>
      <c r="AP145" s="253">
        <f>1-((1-AP137)*0.5)</f>
        <v>0.66249999999999998</v>
      </c>
      <c r="AQ145" s="253">
        <f t="shared" ref="AQ145:AT148" si="63">1-((1-AQ137)*0.5)</f>
        <v>0.66249999999999998</v>
      </c>
      <c r="AR145" s="253">
        <f t="shared" si="63"/>
        <v>0.66249999999999998</v>
      </c>
      <c r="AS145" s="253">
        <f t="shared" si="63"/>
        <v>0.66249999999999998</v>
      </c>
      <c r="AT145" s="253">
        <f t="shared" si="63"/>
        <v>0.66249999999999998</v>
      </c>
      <c r="AU145" s="253">
        <f>1-((1-AU137)*0.5)</f>
        <v>0.66249999999999998</v>
      </c>
    </row>
    <row r="146" spans="1:47">
      <c r="B146" s="125" t="s">
        <v>350</v>
      </c>
      <c r="C146" s="125" t="s">
        <v>357</v>
      </c>
      <c r="D146" s="125" t="s">
        <v>368</v>
      </c>
      <c r="E146" s="125" t="s">
        <v>336</v>
      </c>
      <c r="F146" s="138" t="s">
        <v>407</v>
      </c>
      <c r="G146" s="253">
        <f t="shared" ref="G146:AI148" si="64">1-((1-G138)*0.5)</f>
        <v>0.72499999999999998</v>
      </c>
      <c r="H146" s="253">
        <f t="shared" si="64"/>
        <v>0.72499999999999998</v>
      </c>
      <c r="I146" s="253">
        <f t="shared" si="64"/>
        <v>0.72499999999999998</v>
      </c>
      <c r="J146" s="253">
        <f t="shared" si="64"/>
        <v>0.72499999999999998</v>
      </c>
      <c r="K146" s="253">
        <f t="shared" si="64"/>
        <v>0.72499999999999998</v>
      </c>
      <c r="L146" s="253">
        <f t="shared" si="64"/>
        <v>0.72499999999999998</v>
      </c>
      <c r="M146" s="253">
        <f t="shared" si="64"/>
        <v>0.72499999999999998</v>
      </c>
      <c r="N146" s="253">
        <f t="shared" si="64"/>
        <v>0.72499999999999998</v>
      </c>
      <c r="O146" s="253">
        <f t="shared" si="64"/>
        <v>0.72499999999999998</v>
      </c>
      <c r="P146" s="253">
        <f t="shared" si="64"/>
        <v>0.72499999999999998</v>
      </c>
      <c r="Q146" s="253">
        <f t="shared" si="64"/>
        <v>0.72499999999999998</v>
      </c>
      <c r="R146" s="253">
        <f t="shared" si="64"/>
        <v>0.72499999999999998</v>
      </c>
      <c r="S146" s="253">
        <f t="shared" si="64"/>
        <v>0.72499999999999998</v>
      </c>
      <c r="T146" s="253">
        <f t="shared" si="64"/>
        <v>0.72499999999999998</v>
      </c>
      <c r="U146" s="253">
        <f t="shared" si="64"/>
        <v>0.72499999999999998</v>
      </c>
      <c r="V146" s="253">
        <f t="shared" si="64"/>
        <v>0.72499999999999998</v>
      </c>
      <c r="W146" s="253">
        <f t="shared" si="64"/>
        <v>0.72499999999999998</v>
      </c>
      <c r="X146" s="253">
        <f t="shared" si="64"/>
        <v>0.72499999999999998</v>
      </c>
      <c r="Y146" s="253">
        <f t="shared" si="64"/>
        <v>0.72499999999999998</v>
      </c>
      <c r="Z146" s="253">
        <f t="shared" si="64"/>
        <v>0.72499999999999998</v>
      </c>
      <c r="AA146" s="253">
        <f t="shared" si="64"/>
        <v>0.72499999999999998</v>
      </c>
      <c r="AB146" s="253">
        <f t="shared" si="64"/>
        <v>0.72499999999999998</v>
      </c>
      <c r="AC146" s="253">
        <f t="shared" si="64"/>
        <v>0.72499999999999998</v>
      </c>
      <c r="AD146" s="253">
        <f t="shared" si="64"/>
        <v>0.72499999999999998</v>
      </c>
      <c r="AE146" s="253">
        <f t="shared" si="64"/>
        <v>0.72499999999999998</v>
      </c>
      <c r="AF146" s="253">
        <f t="shared" si="64"/>
        <v>0.72499999999999998</v>
      </c>
      <c r="AG146" s="253">
        <f t="shared" si="64"/>
        <v>0.72499999999999998</v>
      </c>
      <c r="AH146" s="253">
        <f t="shared" si="64"/>
        <v>0.72499999999999998</v>
      </c>
      <c r="AI146" s="253">
        <f t="shared" si="64"/>
        <v>0.72499999999999998</v>
      </c>
      <c r="AJ146" s="253">
        <f t="shared" si="61"/>
        <v>0.72499999999999998</v>
      </c>
      <c r="AK146" s="253">
        <f t="shared" si="61"/>
        <v>0.72499999999999998</v>
      </c>
      <c r="AL146" s="253">
        <f t="shared" si="61"/>
        <v>0.72499999999999998</v>
      </c>
      <c r="AM146" s="253">
        <f t="shared" si="61"/>
        <v>0.72499999999999998</v>
      </c>
      <c r="AN146" s="253">
        <f>1-((1-AN138)*0.5)</f>
        <v>0.72499999999999998</v>
      </c>
      <c r="AO146" s="253">
        <f t="shared" si="62"/>
        <v>0.72499999999999998</v>
      </c>
      <c r="AP146" s="253">
        <f>1-((1-AP138)*0.5)</f>
        <v>0.72499999999999998</v>
      </c>
      <c r="AQ146" s="253">
        <f t="shared" si="63"/>
        <v>0.72499999999999998</v>
      </c>
      <c r="AR146" s="253">
        <f t="shared" si="63"/>
        <v>0.72499999999999998</v>
      </c>
      <c r="AS146" s="253">
        <f t="shared" si="63"/>
        <v>0.72499999999999998</v>
      </c>
      <c r="AT146" s="253">
        <f t="shared" si="63"/>
        <v>0.72499999999999998</v>
      </c>
      <c r="AU146" s="253">
        <f>1-((1-AU138)*0.5)</f>
        <v>0.72499999999999998</v>
      </c>
    </row>
    <row r="147" spans="1:47">
      <c r="B147" s="125" t="s">
        <v>350</v>
      </c>
      <c r="C147" s="125" t="s">
        <v>357</v>
      </c>
      <c r="D147" s="125" t="s">
        <v>369</v>
      </c>
      <c r="E147" s="125" t="s">
        <v>336</v>
      </c>
      <c r="F147" s="138" t="s">
        <v>407</v>
      </c>
      <c r="G147" s="253">
        <f t="shared" si="64"/>
        <v>0.85</v>
      </c>
      <c r="H147" s="253">
        <f t="shared" si="64"/>
        <v>0.85</v>
      </c>
      <c r="I147" s="253">
        <f t="shared" si="64"/>
        <v>0.85</v>
      </c>
      <c r="J147" s="253">
        <f t="shared" si="64"/>
        <v>0.85</v>
      </c>
      <c r="K147" s="253">
        <f t="shared" si="64"/>
        <v>0.85</v>
      </c>
      <c r="L147" s="253">
        <f t="shared" si="64"/>
        <v>0.85</v>
      </c>
      <c r="M147" s="253">
        <f t="shared" si="64"/>
        <v>0.85</v>
      </c>
      <c r="N147" s="253">
        <f t="shared" si="64"/>
        <v>0.85</v>
      </c>
      <c r="O147" s="253">
        <f t="shared" si="64"/>
        <v>0.85</v>
      </c>
      <c r="P147" s="253">
        <f t="shared" si="64"/>
        <v>0.85</v>
      </c>
      <c r="Q147" s="253">
        <f t="shared" si="64"/>
        <v>0.85</v>
      </c>
      <c r="R147" s="253">
        <f t="shared" si="64"/>
        <v>0.85</v>
      </c>
      <c r="S147" s="253">
        <f t="shared" si="64"/>
        <v>0.85</v>
      </c>
      <c r="T147" s="253">
        <f t="shared" si="64"/>
        <v>0.85</v>
      </c>
      <c r="U147" s="253">
        <f t="shared" si="64"/>
        <v>0.85</v>
      </c>
      <c r="V147" s="253">
        <f t="shared" si="64"/>
        <v>0.85</v>
      </c>
      <c r="W147" s="253">
        <f t="shared" si="64"/>
        <v>0.85</v>
      </c>
      <c r="X147" s="253">
        <f t="shared" si="64"/>
        <v>0.85</v>
      </c>
      <c r="Y147" s="253">
        <f t="shared" si="64"/>
        <v>0.85</v>
      </c>
      <c r="Z147" s="253">
        <f t="shared" si="64"/>
        <v>0.85</v>
      </c>
      <c r="AA147" s="253">
        <f t="shared" si="64"/>
        <v>0.85</v>
      </c>
      <c r="AB147" s="253">
        <f t="shared" si="64"/>
        <v>0.85</v>
      </c>
      <c r="AC147" s="253">
        <f t="shared" si="64"/>
        <v>0.85</v>
      </c>
      <c r="AD147" s="253">
        <f t="shared" si="64"/>
        <v>0.85</v>
      </c>
      <c r="AE147" s="253">
        <f t="shared" si="64"/>
        <v>0.85</v>
      </c>
      <c r="AF147" s="253">
        <f t="shared" si="64"/>
        <v>0.85</v>
      </c>
      <c r="AG147" s="253">
        <f t="shared" si="64"/>
        <v>0.85</v>
      </c>
      <c r="AH147" s="253">
        <f t="shared" si="64"/>
        <v>0.85</v>
      </c>
      <c r="AI147" s="253">
        <f t="shared" si="64"/>
        <v>0.85</v>
      </c>
      <c r="AJ147" s="253">
        <f t="shared" si="61"/>
        <v>0.85</v>
      </c>
      <c r="AK147" s="253">
        <f t="shared" si="61"/>
        <v>0.85</v>
      </c>
      <c r="AL147" s="253">
        <f t="shared" si="61"/>
        <v>0.85</v>
      </c>
      <c r="AM147" s="253">
        <f t="shared" si="61"/>
        <v>0.85</v>
      </c>
      <c r="AN147" s="253">
        <f>1-((1-AN139)*0.5)</f>
        <v>0.85</v>
      </c>
      <c r="AO147" s="253">
        <f t="shared" si="62"/>
        <v>0.85</v>
      </c>
      <c r="AP147" s="253">
        <f>1-((1-AP139)*0.5)</f>
        <v>0.85</v>
      </c>
      <c r="AQ147" s="253">
        <f t="shared" si="63"/>
        <v>0.85</v>
      </c>
      <c r="AR147" s="253">
        <f t="shared" si="63"/>
        <v>0.85</v>
      </c>
      <c r="AS147" s="253">
        <f t="shared" si="63"/>
        <v>0.85</v>
      </c>
      <c r="AT147" s="253">
        <f t="shared" si="63"/>
        <v>0.85</v>
      </c>
      <c r="AU147" s="253">
        <f>1-((1-AU139)*0.5)</f>
        <v>0.85</v>
      </c>
    </row>
    <row r="148" spans="1:47">
      <c r="B148" s="125" t="s">
        <v>350</v>
      </c>
      <c r="C148" s="125" t="s">
        <v>357</v>
      </c>
      <c r="D148" s="125" t="s">
        <v>370</v>
      </c>
      <c r="E148" s="125" t="s">
        <v>336</v>
      </c>
      <c r="F148" s="138" t="s">
        <v>407</v>
      </c>
      <c r="G148" s="253">
        <f t="shared" si="64"/>
        <v>0.9</v>
      </c>
      <c r="H148" s="253">
        <f t="shared" si="64"/>
        <v>0.9</v>
      </c>
      <c r="I148" s="253">
        <f t="shared" si="64"/>
        <v>0.9</v>
      </c>
      <c r="J148" s="253">
        <f t="shared" si="64"/>
        <v>0.9</v>
      </c>
      <c r="K148" s="253">
        <f t="shared" si="64"/>
        <v>0.9</v>
      </c>
      <c r="L148" s="253">
        <f t="shared" si="64"/>
        <v>0.9</v>
      </c>
      <c r="M148" s="253">
        <f t="shared" si="64"/>
        <v>0.9</v>
      </c>
      <c r="N148" s="253">
        <f t="shared" si="64"/>
        <v>0.9</v>
      </c>
      <c r="O148" s="253">
        <f t="shared" si="64"/>
        <v>0.9</v>
      </c>
      <c r="P148" s="253">
        <f t="shared" si="64"/>
        <v>0.9</v>
      </c>
      <c r="Q148" s="253">
        <f t="shared" si="64"/>
        <v>0.9</v>
      </c>
      <c r="R148" s="253">
        <f t="shared" si="64"/>
        <v>0.9</v>
      </c>
      <c r="S148" s="253">
        <f t="shared" si="64"/>
        <v>0.9</v>
      </c>
      <c r="T148" s="253">
        <f t="shared" si="64"/>
        <v>0.9</v>
      </c>
      <c r="U148" s="253">
        <f t="shared" si="64"/>
        <v>0.9</v>
      </c>
      <c r="V148" s="253">
        <f t="shared" si="64"/>
        <v>0.9</v>
      </c>
      <c r="W148" s="253">
        <f t="shared" si="64"/>
        <v>0.9</v>
      </c>
      <c r="X148" s="253">
        <f t="shared" si="64"/>
        <v>0.9</v>
      </c>
      <c r="Y148" s="253">
        <f t="shared" si="64"/>
        <v>0.9</v>
      </c>
      <c r="Z148" s="253">
        <f t="shared" si="64"/>
        <v>0.9</v>
      </c>
      <c r="AA148" s="253">
        <f t="shared" si="64"/>
        <v>0.9</v>
      </c>
      <c r="AB148" s="253">
        <f t="shared" si="64"/>
        <v>0.9</v>
      </c>
      <c r="AC148" s="253">
        <f t="shared" si="64"/>
        <v>0.9</v>
      </c>
      <c r="AD148" s="253">
        <f t="shared" si="64"/>
        <v>0.9</v>
      </c>
      <c r="AE148" s="253">
        <f t="shared" si="64"/>
        <v>0.9</v>
      </c>
      <c r="AF148" s="253">
        <f t="shared" si="64"/>
        <v>0.9</v>
      </c>
      <c r="AG148" s="253">
        <f t="shared" si="64"/>
        <v>0.9</v>
      </c>
      <c r="AH148" s="253">
        <f t="shared" si="64"/>
        <v>0.9</v>
      </c>
      <c r="AI148" s="253">
        <f t="shared" si="64"/>
        <v>0.9</v>
      </c>
      <c r="AJ148" s="253">
        <f t="shared" si="61"/>
        <v>0.9</v>
      </c>
      <c r="AK148" s="253">
        <f t="shared" si="61"/>
        <v>0.9</v>
      </c>
      <c r="AL148" s="253">
        <f t="shared" si="61"/>
        <v>0.9</v>
      </c>
      <c r="AM148" s="253">
        <f t="shared" si="61"/>
        <v>0.9</v>
      </c>
      <c r="AN148" s="253">
        <f>1-((1-AN140)*0.5)</f>
        <v>0.9</v>
      </c>
      <c r="AO148" s="253">
        <f t="shared" si="62"/>
        <v>0.9</v>
      </c>
      <c r="AP148" s="253">
        <f>1-((1-AP140)*0.5)</f>
        <v>0.9</v>
      </c>
      <c r="AQ148" s="253">
        <f t="shared" si="63"/>
        <v>0.9</v>
      </c>
      <c r="AR148" s="253">
        <f t="shared" si="63"/>
        <v>0.9</v>
      </c>
      <c r="AS148" s="253">
        <f t="shared" si="63"/>
        <v>0.9</v>
      </c>
      <c r="AT148" s="253">
        <f t="shared" si="63"/>
        <v>0.9</v>
      </c>
      <c r="AU148" s="253">
        <f>1-((1-AU140)*0.5)</f>
        <v>0.9</v>
      </c>
    </row>
    <row r="149" spans="1:47">
      <c r="A149" s="126" t="str">
        <f>C149&amp;"_"&amp;B149</f>
        <v>EF_NH3_applic_slurry_Non dairy cattle</v>
      </c>
      <c r="B149" s="125" t="s">
        <v>350</v>
      </c>
      <c r="C149" s="127" t="s">
        <v>357</v>
      </c>
      <c r="D149" s="127" t="s">
        <v>338</v>
      </c>
      <c r="E149" s="127"/>
      <c r="F149" s="128" t="s">
        <v>377</v>
      </c>
      <c r="G149" s="245">
        <f t="array" ref="G149">G121*SUMPRODUCT(G122:G134,1-G136:G148)</f>
        <v>0.55000000000000004</v>
      </c>
      <c r="H149" s="245">
        <f t="array" ref="H149">H121*SUMPRODUCT(H122:H134,1-H136:H148)</f>
        <v>0.54165203087379632</v>
      </c>
      <c r="I149" s="245">
        <f t="array" ref="I149">I121*SUMPRODUCT(I122:I134,1-I136:I148)</f>
        <v>0.53330406174759259</v>
      </c>
      <c r="J149" s="245">
        <f t="array" ref="J149">J121*SUMPRODUCT(J122:J134,1-J136:J148)</f>
        <v>0.52495609262138876</v>
      </c>
      <c r="K149" s="245">
        <f t="array" ref="K149">K121*SUMPRODUCT(K122:K134,1-K136:K148)</f>
        <v>0.51660812349518515</v>
      </c>
      <c r="L149" s="245">
        <f t="array" ref="L149">L121*SUMPRODUCT(L122:L134,1-L136:L148)</f>
        <v>0.50826015436898142</v>
      </c>
      <c r="M149" s="245">
        <f t="array" ref="M149">M121*SUMPRODUCT(M122:M134,1-M136:M148)</f>
        <v>0.49991218524277758</v>
      </c>
      <c r="N149" s="245">
        <f t="array" ref="N149">N121*SUMPRODUCT(N122:N134,1-N136:N148)</f>
        <v>0.49156421611657392</v>
      </c>
      <c r="O149" s="245">
        <f t="array" ref="O149">O121*SUMPRODUCT(O122:O134,1-O136:O148)</f>
        <v>0.48321624699037019</v>
      </c>
      <c r="P149" s="245">
        <f t="array" ref="P149">P121*SUMPRODUCT(P122:P134,1-P136:P148)</f>
        <v>0.47486827786416652</v>
      </c>
      <c r="Q149" s="245">
        <f t="array" ref="Q149">Q121*SUMPRODUCT(Q122:Q134,1-Q136:Q148)</f>
        <v>0.4665203087379628</v>
      </c>
      <c r="R149" s="245">
        <f t="array" ref="R149">R121*SUMPRODUCT(R122:R134,1-R136:R148)</f>
        <v>0.45817233961175907</v>
      </c>
      <c r="S149" s="245">
        <f t="array" ref="S149">S121*SUMPRODUCT(S122:S134,1-S136:S148)</f>
        <v>0.4498243704855554</v>
      </c>
      <c r="T149" s="245">
        <f t="array" ref="T149">T121*SUMPRODUCT(T122:T134,1-T136:T148)</f>
        <v>0.44147640135935168</v>
      </c>
      <c r="U149" s="245">
        <f t="array" ref="U149">U121*SUMPRODUCT(U122:U134,1-U136:U148)</f>
        <v>0.4331284322331479</v>
      </c>
      <c r="V149" s="245">
        <f t="array" ref="V149">V121*SUMPRODUCT(V122:V134,1-V136:V148)</f>
        <v>0.42478046310694412</v>
      </c>
      <c r="W149" s="245">
        <f t="array" ref="W149">W121*SUMPRODUCT(W122:W134,1-W136:W148)</f>
        <v>0.41643249398074045</v>
      </c>
      <c r="X149" s="245">
        <f t="array" ref="X149">X121*SUMPRODUCT(X122:X134,1-X136:X148)</f>
        <v>0.40808452485453667</v>
      </c>
      <c r="Y149" s="245">
        <f t="array" ref="Y149">Y121*SUMPRODUCT(Y122:Y134,1-Y136:Y148)</f>
        <v>0.399736555728333</v>
      </c>
      <c r="Z149" s="245">
        <f t="array" ref="Z149">Z121*SUMPRODUCT(Z122:Z134,1-Z136:Z148)</f>
        <v>0.39138858660212927</v>
      </c>
      <c r="AA149" s="245">
        <f t="array" ref="AA149">AA121*SUMPRODUCT(AA122:AA134,1-AA136:AA148)</f>
        <v>0.38304061747592544</v>
      </c>
      <c r="AB149" s="245">
        <f t="array" ref="AB149">AB121*SUMPRODUCT(AB122:AB134,1-AB136:AB148)</f>
        <v>0.37469264834972182</v>
      </c>
      <c r="AC149" s="245">
        <f t="array" ref="AC149">AC121*SUMPRODUCT(AC122:AC134,1-AC136:AC148)</f>
        <v>0.36634467922351804</v>
      </c>
      <c r="AD149" s="245">
        <f t="array" ref="AD149">AD121*SUMPRODUCT(AD122:AD134,1-AD136:AD148)</f>
        <v>0.35799671009731443</v>
      </c>
      <c r="AE149" s="245">
        <f t="array" ref="AE149">AE121*SUMPRODUCT(AE122:AE134,1-AE136:AE148)</f>
        <v>0.34964874097111065</v>
      </c>
      <c r="AF149" s="245">
        <f t="array" ref="AF149">AF121*SUMPRODUCT(AF122:AF134,1-AF136:AF148)</f>
        <v>0.34130077184490681</v>
      </c>
      <c r="AG149" s="245">
        <f t="array" ref="AG149">AG121*SUMPRODUCT(AG122:AG134,1-AG136:AG148)</f>
        <v>0.33295280271870314</v>
      </c>
      <c r="AH149" s="245">
        <f t="array" ref="AH149">AH121*SUMPRODUCT(AH122:AH134,1-AH136:AH148)</f>
        <v>0.33121601777332538</v>
      </c>
      <c r="AI149" s="245">
        <f t="array" ref="AI149">AI121*SUMPRODUCT(AI122:AI134,1-AI136:AI148)</f>
        <v>0.32947923282794772</v>
      </c>
      <c r="AJ149" s="245">
        <f t="array" ref="AJ149">AJ121*SUMPRODUCT(AJ122:AJ134,1-AJ136:AJ148)</f>
        <v>0.32774244788257001</v>
      </c>
      <c r="AK149" s="245">
        <f t="array" ref="AK149">AK121*SUMPRODUCT(AK122:AK134,1-AK136:AK148)</f>
        <v>0.32600566293719224</v>
      </c>
      <c r="AL149" s="245">
        <f t="array" ref="AL149">AL121*SUMPRODUCT(AL122:AL134,1-AL136:AL148)</f>
        <v>0.32600566293719224</v>
      </c>
      <c r="AM149" s="245">
        <f t="array" ref="AM149">AM121*SUMPRODUCT(AM122:AM134,1-AM136:AM148)</f>
        <v>0.32600566293719224</v>
      </c>
      <c r="AN149" s="245">
        <f t="array" ref="AN149">AN121*SUMPRODUCT(AN122:AN134,1-AN136:AN148)</f>
        <v>0.32600566293719224</v>
      </c>
      <c r="AO149" s="245">
        <f t="array" ref="AO149">AO121*SUMPRODUCT(AO122:AO134,1-AO136:AO148)</f>
        <v>0.32600566293719224</v>
      </c>
      <c r="AP149" s="245">
        <f t="array" ref="AP149">AP121*SUMPRODUCT(AP122:AP134,1-AP136:AP148)</f>
        <v>0.32600566293719224</v>
      </c>
      <c r="AQ149" s="245">
        <f t="array" ref="AQ149">AQ121*SUMPRODUCT(AQ122:AQ134,1-AQ136:AQ148)</f>
        <v>0.31938178010621376</v>
      </c>
      <c r="AR149" s="245">
        <f t="array" ref="AR149">AR121*SUMPRODUCT(AR122:AR134,1-AR136:AR148)</f>
        <v>0.31938178010621376</v>
      </c>
      <c r="AS149" s="245">
        <f t="array" ref="AS149">AS121*SUMPRODUCT(AS122:AS134,1-AS136:AS148)</f>
        <v>0.31938178010621376</v>
      </c>
      <c r="AT149" s="245">
        <f t="array" ref="AT149">AT121*SUMPRODUCT(AT122:AT134,1-AT136:AT148)</f>
        <v>0.31938178010621376</v>
      </c>
      <c r="AU149" s="245">
        <f t="array" ref="AU149">AU121*SUMPRODUCT(AU122:AU134,1-AU136:AU148)</f>
        <v>0.31938178010621376</v>
      </c>
    </row>
    <row r="151" spans="1:47">
      <c r="A151" s="124" t="s">
        <v>300</v>
      </c>
      <c r="B151" s="124" t="s">
        <v>327</v>
      </c>
      <c r="C151" s="124" t="s">
        <v>328</v>
      </c>
      <c r="D151" s="124" t="s">
        <v>329</v>
      </c>
      <c r="E151" s="124" t="s">
        <v>330</v>
      </c>
      <c r="F151" s="124" t="s">
        <v>331</v>
      </c>
      <c r="G151" s="124">
        <v>1990</v>
      </c>
      <c r="H151" s="124">
        <f t="shared" ref="H151:AO151" si="65">G151+1</f>
        <v>1991</v>
      </c>
      <c r="I151" s="124">
        <f t="shared" si="65"/>
        <v>1992</v>
      </c>
      <c r="J151" s="124">
        <f t="shared" si="65"/>
        <v>1993</v>
      </c>
      <c r="K151" s="124">
        <f t="shared" si="65"/>
        <v>1994</v>
      </c>
      <c r="L151" s="124">
        <f t="shared" si="65"/>
        <v>1995</v>
      </c>
      <c r="M151" s="124">
        <f t="shared" si="65"/>
        <v>1996</v>
      </c>
      <c r="N151" s="124">
        <f t="shared" si="65"/>
        <v>1997</v>
      </c>
      <c r="O151" s="124">
        <f t="shared" si="65"/>
        <v>1998</v>
      </c>
      <c r="P151" s="124">
        <f t="shared" si="65"/>
        <v>1999</v>
      </c>
      <c r="Q151" s="124">
        <f t="shared" si="65"/>
        <v>2000</v>
      </c>
      <c r="R151" s="124">
        <f t="shared" si="65"/>
        <v>2001</v>
      </c>
      <c r="S151" s="124">
        <f t="shared" si="65"/>
        <v>2002</v>
      </c>
      <c r="T151" s="124">
        <f t="shared" si="65"/>
        <v>2003</v>
      </c>
      <c r="U151" s="124">
        <f t="shared" si="65"/>
        <v>2004</v>
      </c>
      <c r="V151" s="124">
        <f t="shared" si="65"/>
        <v>2005</v>
      </c>
      <c r="W151" s="124">
        <f t="shared" si="65"/>
        <v>2006</v>
      </c>
      <c r="X151" s="124">
        <f t="shared" si="65"/>
        <v>2007</v>
      </c>
      <c r="Y151" s="124">
        <f t="shared" si="65"/>
        <v>2008</v>
      </c>
      <c r="Z151" s="124">
        <f t="shared" si="65"/>
        <v>2009</v>
      </c>
      <c r="AA151" s="124">
        <f t="shared" si="65"/>
        <v>2010</v>
      </c>
      <c r="AB151" s="124">
        <f t="shared" si="65"/>
        <v>2011</v>
      </c>
      <c r="AC151" s="124">
        <f t="shared" si="65"/>
        <v>2012</v>
      </c>
      <c r="AD151" s="124">
        <f t="shared" si="65"/>
        <v>2013</v>
      </c>
      <c r="AE151" s="124">
        <f t="shared" si="65"/>
        <v>2014</v>
      </c>
      <c r="AF151" s="124">
        <f t="shared" si="65"/>
        <v>2015</v>
      </c>
      <c r="AG151" s="124">
        <f t="shared" si="65"/>
        <v>2016</v>
      </c>
      <c r="AH151" s="124">
        <f t="shared" si="65"/>
        <v>2017</v>
      </c>
      <c r="AI151" s="124">
        <f t="shared" si="65"/>
        <v>2018</v>
      </c>
      <c r="AJ151" s="124">
        <f t="shared" si="65"/>
        <v>2019</v>
      </c>
      <c r="AK151" s="124">
        <f t="shared" si="65"/>
        <v>2020</v>
      </c>
      <c r="AL151" s="124">
        <f t="shared" si="65"/>
        <v>2021</v>
      </c>
      <c r="AM151" s="124">
        <f t="shared" si="65"/>
        <v>2022</v>
      </c>
      <c r="AN151" s="124">
        <f t="shared" si="65"/>
        <v>2023</v>
      </c>
      <c r="AO151" s="124">
        <f t="shared" si="65"/>
        <v>2024</v>
      </c>
      <c r="AP151" s="124">
        <v>2025</v>
      </c>
      <c r="AQ151" s="124">
        <v>2030</v>
      </c>
      <c r="AR151" s="124">
        <v>2035</v>
      </c>
      <c r="AS151" s="124">
        <v>2040</v>
      </c>
      <c r="AT151" s="124">
        <v>2045</v>
      </c>
      <c r="AU151" s="124">
        <v>2050</v>
      </c>
    </row>
    <row r="152" spans="1:47">
      <c r="B152" s="125" t="s">
        <v>352</v>
      </c>
      <c r="C152" s="125" t="s">
        <v>357</v>
      </c>
      <c r="D152" s="125" t="s">
        <v>332</v>
      </c>
      <c r="E152" s="125" t="s">
        <v>333</v>
      </c>
      <c r="G152" s="245">
        <v>0.4</v>
      </c>
      <c r="H152" s="245">
        <v>0.4</v>
      </c>
      <c r="I152" s="245">
        <v>0.4</v>
      </c>
      <c r="J152" s="245">
        <v>0.4</v>
      </c>
      <c r="K152" s="245">
        <v>0.4</v>
      </c>
      <c r="L152" s="245">
        <v>0.4</v>
      </c>
      <c r="M152" s="245">
        <v>0.4</v>
      </c>
      <c r="N152" s="245">
        <v>0.4</v>
      </c>
      <c r="O152" s="245">
        <v>0.4</v>
      </c>
      <c r="P152" s="245">
        <v>0.4</v>
      </c>
      <c r="Q152" s="245">
        <v>0.4</v>
      </c>
      <c r="R152" s="245">
        <v>0.4</v>
      </c>
      <c r="S152" s="245">
        <v>0.4</v>
      </c>
      <c r="T152" s="245">
        <v>0.4</v>
      </c>
      <c r="U152" s="245">
        <v>0.4</v>
      </c>
      <c r="V152" s="245">
        <v>0.4</v>
      </c>
      <c r="W152" s="245">
        <v>0.4</v>
      </c>
      <c r="X152" s="245">
        <v>0.4</v>
      </c>
      <c r="Y152" s="245">
        <v>0.4</v>
      </c>
      <c r="Z152" s="245">
        <v>0.4</v>
      </c>
      <c r="AA152" s="245">
        <v>0.4</v>
      </c>
      <c r="AB152" s="245">
        <v>0.4</v>
      </c>
      <c r="AC152" s="245">
        <v>0.4</v>
      </c>
      <c r="AD152" s="245">
        <v>0.4</v>
      </c>
      <c r="AE152" s="245">
        <v>0.4</v>
      </c>
      <c r="AF152" s="245">
        <v>0.4</v>
      </c>
      <c r="AG152" s="245">
        <v>0.4</v>
      </c>
      <c r="AH152" s="245">
        <v>0.4</v>
      </c>
      <c r="AI152" s="245">
        <v>0.4</v>
      </c>
      <c r="AJ152" s="245">
        <v>0.4</v>
      </c>
      <c r="AK152" s="245">
        <v>0.4</v>
      </c>
      <c r="AL152" s="245">
        <v>0.4</v>
      </c>
      <c r="AM152" s="245">
        <v>0.4</v>
      </c>
      <c r="AN152" s="245">
        <v>0.4</v>
      </c>
      <c r="AO152" s="245">
        <v>0.4</v>
      </c>
      <c r="AP152" s="245">
        <v>0.4</v>
      </c>
      <c r="AQ152" s="245">
        <v>0.4</v>
      </c>
      <c r="AR152" s="245">
        <v>0.4</v>
      </c>
      <c r="AS152" s="245">
        <v>0.4</v>
      </c>
      <c r="AT152" s="245">
        <v>0.4</v>
      </c>
      <c r="AU152" s="245">
        <v>0.4</v>
      </c>
    </row>
    <row r="153" spans="1:47">
      <c r="B153" s="125" t="s">
        <v>352</v>
      </c>
      <c r="C153" s="125" t="s">
        <v>357</v>
      </c>
      <c r="D153" s="125" t="s">
        <v>358</v>
      </c>
      <c r="E153" s="125" t="s">
        <v>334</v>
      </c>
      <c r="F153" s="125" t="s">
        <v>335</v>
      </c>
      <c r="G153" s="253">
        <f t="shared" ref="G153:AG153" si="66">1-SUM(G154:G165)</f>
        <v>1</v>
      </c>
      <c r="H153" s="253">
        <f t="shared" si="66"/>
        <v>0.96153846153846156</v>
      </c>
      <c r="I153" s="253">
        <f t="shared" si="66"/>
        <v>0.92307692307692313</v>
      </c>
      <c r="J153" s="253">
        <f t="shared" si="66"/>
        <v>0.88461538461538458</v>
      </c>
      <c r="K153" s="253">
        <f t="shared" si="66"/>
        <v>0.84615384615384615</v>
      </c>
      <c r="L153" s="253">
        <f t="shared" si="66"/>
        <v>0.80769230769230771</v>
      </c>
      <c r="M153" s="253">
        <f t="shared" si="66"/>
        <v>0.76923076923076916</v>
      </c>
      <c r="N153" s="253">
        <f t="shared" si="66"/>
        <v>0.73076923076923073</v>
      </c>
      <c r="O153" s="253">
        <f t="shared" si="66"/>
        <v>0.69230769230769229</v>
      </c>
      <c r="P153" s="253">
        <f t="shared" si="66"/>
        <v>0.65384615384615385</v>
      </c>
      <c r="Q153" s="253">
        <f t="shared" si="66"/>
        <v>0.61538461538461542</v>
      </c>
      <c r="R153" s="253">
        <f t="shared" si="66"/>
        <v>0.57692307692307698</v>
      </c>
      <c r="S153" s="253">
        <f t="shared" si="66"/>
        <v>0.53846153846153855</v>
      </c>
      <c r="T153" s="253">
        <f t="shared" si="66"/>
        <v>0.50000000000000011</v>
      </c>
      <c r="U153" s="253">
        <f t="shared" si="66"/>
        <v>0.46153846153846156</v>
      </c>
      <c r="V153" s="253">
        <f t="shared" si="66"/>
        <v>0.42307692307692313</v>
      </c>
      <c r="W153" s="253">
        <f t="shared" si="66"/>
        <v>0.38461538461538469</v>
      </c>
      <c r="X153" s="253">
        <f t="shared" si="66"/>
        <v>0.34615384615384626</v>
      </c>
      <c r="Y153" s="253">
        <f t="shared" si="66"/>
        <v>0.30769230769230782</v>
      </c>
      <c r="Z153" s="253">
        <f t="shared" si="66"/>
        <v>0.26923076923076938</v>
      </c>
      <c r="AA153" s="253">
        <f t="shared" si="66"/>
        <v>0.23076923076923084</v>
      </c>
      <c r="AB153" s="253">
        <f t="shared" si="66"/>
        <v>0.19230769230769251</v>
      </c>
      <c r="AC153" s="253">
        <f t="shared" si="66"/>
        <v>0.15384615384615397</v>
      </c>
      <c r="AD153" s="253">
        <f t="shared" si="66"/>
        <v>0.11538461538461564</v>
      </c>
      <c r="AE153" s="253">
        <f t="shared" si="66"/>
        <v>7.6923076923077094E-2</v>
      </c>
      <c r="AF153" s="253">
        <f t="shared" si="66"/>
        <v>3.8461538461538547E-2</v>
      </c>
      <c r="AG153" s="255">
        <f t="shared" si="66"/>
        <v>0</v>
      </c>
      <c r="AH153" s="255">
        <f t="shared" ref="AH153:AI153" si="67">1-SUM(AH154:AH165)</f>
        <v>0</v>
      </c>
      <c r="AI153" s="255">
        <f t="shared" si="67"/>
        <v>0</v>
      </c>
      <c r="AJ153" s="255">
        <f>1-SUM(AJ154:AJ165)</f>
        <v>0</v>
      </c>
      <c r="AK153" s="255">
        <f>1-SUM(AK154:AK161)</f>
        <v>0</v>
      </c>
      <c r="AL153" s="255">
        <f>1-SUM(AL154:AL165)</f>
        <v>0</v>
      </c>
      <c r="AM153" s="255">
        <f>1-SUM(AM154:AM165)</f>
        <v>0</v>
      </c>
      <c r="AN153" s="255">
        <f>1-SUM(AN154:AN165)</f>
        <v>0</v>
      </c>
      <c r="AO153" s="255">
        <f>1-SUM(AO154:AO165)</f>
        <v>0</v>
      </c>
      <c r="AP153" s="255">
        <f t="shared" ref="AP153:AU153" si="68">1-SUM(AP154:AP165)</f>
        <v>0</v>
      </c>
      <c r="AQ153" s="253">
        <f t="shared" si="68"/>
        <v>0</v>
      </c>
      <c r="AR153" s="253">
        <f t="shared" si="68"/>
        <v>0</v>
      </c>
      <c r="AS153" s="253">
        <f t="shared" si="68"/>
        <v>0</v>
      </c>
      <c r="AT153" s="253">
        <f t="shared" si="68"/>
        <v>0</v>
      </c>
      <c r="AU153" s="253">
        <f t="shared" si="68"/>
        <v>0</v>
      </c>
    </row>
    <row r="154" spans="1:47">
      <c r="B154" s="125" t="s">
        <v>352</v>
      </c>
      <c r="C154" s="125" t="s">
        <v>357</v>
      </c>
      <c r="D154" s="125" t="s">
        <v>359</v>
      </c>
      <c r="E154" s="125" t="s">
        <v>334</v>
      </c>
      <c r="F154" s="361" t="s">
        <v>471</v>
      </c>
      <c r="G154" s="253">
        <v>0</v>
      </c>
      <c r="H154" s="254">
        <f>G154 + (($AG154 - $G154)/($AG$89-$G$89))</f>
        <v>1.894275070140912E-2</v>
      </c>
      <c r="I154" s="254">
        <f t="shared" ref="I154:AF154" si="69">H154 + (($AG154 - $G154)/($AG$89-$G$89))</f>
        <v>3.7885501402818239E-2</v>
      </c>
      <c r="J154" s="254">
        <f t="shared" si="69"/>
        <v>5.6828252104227359E-2</v>
      </c>
      <c r="K154" s="254">
        <f t="shared" si="69"/>
        <v>7.5771002805636478E-2</v>
      </c>
      <c r="L154" s="254">
        <f t="shared" si="69"/>
        <v>9.4713753507045598E-2</v>
      </c>
      <c r="M154" s="254">
        <f t="shared" si="69"/>
        <v>0.11365650420845472</v>
      </c>
      <c r="N154" s="254">
        <f t="shared" si="69"/>
        <v>0.13259925490986385</v>
      </c>
      <c r="O154" s="254">
        <f t="shared" si="69"/>
        <v>0.15154200561127296</v>
      </c>
      <c r="P154" s="254">
        <f t="shared" si="69"/>
        <v>0.17048475631268206</v>
      </c>
      <c r="Q154" s="254">
        <f t="shared" si="69"/>
        <v>0.18942750701409117</v>
      </c>
      <c r="R154" s="254">
        <f t="shared" si="69"/>
        <v>0.20837025771550027</v>
      </c>
      <c r="S154" s="254">
        <f t="shared" si="69"/>
        <v>0.22731300841690938</v>
      </c>
      <c r="T154" s="254">
        <f t="shared" si="69"/>
        <v>0.24625575911831848</v>
      </c>
      <c r="U154" s="254">
        <f t="shared" si="69"/>
        <v>0.26519850981972759</v>
      </c>
      <c r="V154" s="254">
        <f t="shared" si="69"/>
        <v>0.2841412605211367</v>
      </c>
      <c r="W154" s="254">
        <f t="shared" si="69"/>
        <v>0.3030840112225458</v>
      </c>
      <c r="X154" s="254">
        <f t="shared" si="69"/>
        <v>0.32202676192395491</v>
      </c>
      <c r="Y154" s="254">
        <f t="shared" si="69"/>
        <v>0.34096951262536401</v>
      </c>
      <c r="Z154" s="254">
        <f t="shared" si="69"/>
        <v>0.35991226332677312</v>
      </c>
      <c r="AA154" s="254">
        <f t="shared" si="69"/>
        <v>0.37885501402818222</v>
      </c>
      <c r="AB154" s="254">
        <f t="shared" si="69"/>
        <v>0.39779776472959133</v>
      </c>
      <c r="AC154" s="254">
        <f t="shared" si="69"/>
        <v>0.41674051543100044</v>
      </c>
      <c r="AD154" s="254">
        <f t="shared" si="69"/>
        <v>0.43568326613240954</v>
      </c>
      <c r="AE154" s="254">
        <f t="shared" si="69"/>
        <v>0.45462601683381865</v>
      </c>
      <c r="AF154" s="254">
        <f t="shared" si="69"/>
        <v>0.47356876753522775</v>
      </c>
      <c r="AG154" s="255">
        <f>'[6]manure aplication'!$C$36</f>
        <v>0.49251151823663714</v>
      </c>
      <c r="AH154" s="256">
        <f t="shared" ref="AH154:AJ157" si="70">AG154 + (($AK154 - $AG154)/($AK$89-$AG$89))</f>
        <v>0.48198206284954243</v>
      </c>
      <c r="AI154" s="256">
        <f t="shared" si="70"/>
        <v>0.47145260746244771</v>
      </c>
      <c r="AJ154" s="256">
        <f t="shared" si="70"/>
        <v>0.460923152075353</v>
      </c>
      <c r="AK154" s="255">
        <f>'[6]manure aplication'!$C$88</f>
        <v>0.45039369668825835</v>
      </c>
      <c r="AL154" s="256">
        <f>AK154</f>
        <v>0.45039369668825835</v>
      </c>
      <c r="AM154" s="256">
        <f>AL154</f>
        <v>0.45039369668825835</v>
      </c>
      <c r="AN154" s="256">
        <f>AM154</f>
        <v>0.45039369668825835</v>
      </c>
      <c r="AO154" s="256">
        <f>AN154</f>
        <v>0.45039369668825835</v>
      </c>
      <c r="AP154" s="256">
        <f>AL154</f>
        <v>0.45039369668825835</v>
      </c>
      <c r="AQ154" s="256">
        <f>AP154</f>
        <v>0.45039369668825835</v>
      </c>
      <c r="AR154" s="256">
        <f>AQ154</f>
        <v>0.45039369668825835</v>
      </c>
      <c r="AS154" s="256">
        <f>AR154</f>
        <v>0.45039369668825835</v>
      </c>
      <c r="AT154" s="256">
        <f>AS154</f>
        <v>0.45039369668825835</v>
      </c>
      <c r="AU154" s="256">
        <f>AT154</f>
        <v>0.45039369668825835</v>
      </c>
    </row>
    <row r="155" spans="1:47">
      <c r="B155" s="125" t="s">
        <v>352</v>
      </c>
      <c r="C155" s="125" t="s">
        <v>357</v>
      </c>
      <c r="D155" s="125" t="s">
        <v>360</v>
      </c>
      <c r="E155" s="125" t="s">
        <v>334</v>
      </c>
      <c r="F155" s="361"/>
      <c r="G155" s="253">
        <v>0</v>
      </c>
      <c r="H155" s="254">
        <f t="shared" ref="H155:AF158" si="71">G155 + (($AG155 - $G155)/($AG$89-$G$89))</f>
        <v>1.3770329296252828E-3</v>
      </c>
      <c r="I155" s="254">
        <f t="shared" si="71"/>
        <v>2.7540658592505656E-3</v>
      </c>
      <c r="J155" s="254">
        <f t="shared" si="71"/>
        <v>4.131098788875848E-3</v>
      </c>
      <c r="K155" s="254">
        <f t="shared" si="71"/>
        <v>5.5081317185011313E-3</v>
      </c>
      <c r="L155" s="254">
        <f t="shared" si="71"/>
        <v>6.8851646481264146E-3</v>
      </c>
      <c r="M155" s="254">
        <f t="shared" si="71"/>
        <v>8.2621975777516978E-3</v>
      </c>
      <c r="N155" s="254">
        <f t="shared" si="71"/>
        <v>9.6392305073769811E-3</v>
      </c>
      <c r="O155" s="254">
        <f t="shared" si="71"/>
        <v>1.1016263437002264E-2</v>
      </c>
      <c r="P155" s="254">
        <f t="shared" si="71"/>
        <v>1.2393296366627548E-2</v>
      </c>
      <c r="Q155" s="254">
        <f t="shared" si="71"/>
        <v>1.3770329296252831E-2</v>
      </c>
      <c r="R155" s="254">
        <f t="shared" si="71"/>
        <v>1.5147362225878114E-2</v>
      </c>
      <c r="S155" s="254">
        <f t="shared" si="71"/>
        <v>1.6524395155503396E-2</v>
      </c>
      <c r="T155" s="254">
        <f t="shared" si="71"/>
        <v>1.7901428085128679E-2</v>
      </c>
      <c r="U155" s="254">
        <f t="shared" si="71"/>
        <v>1.9278461014753962E-2</v>
      </c>
      <c r="V155" s="254">
        <f t="shared" si="71"/>
        <v>2.0655493944379245E-2</v>
      </c>
      <c r="W155" s="254">
        <f t="shared" si="71"/>
        <v>2.2032526874004529E-2</v>
      </c>
      <c r="X155" s="254">
        <f t="shared" si="71"/>
        <v>2.3409559803629812E-2</v>
      </c>
      <c r="Y155" s="254">
        <f t="shared" si="71"/>
        <v>2.4786592733255095E-2</v>
      </c>
      <c r="Z155" s="254">
        <f t="shared" si="71"/>
        <v>2.6163625662880378E-2</v>
      </c>
      <c r="AA155" s="254">
        <f t="shared" si="71"/>
        <v>2.7540658592505662E-2</v>
      </c>
      <c r="AB155" s="254">
        <f t="shared" si="71"/>
        <v>2.8917691522130945E-2</v>
      </c>
      <c r="AC155" s="254">
        <f t="shared" si="71"/>
        <v>3.0294724451756228E-2</v>
      </c>
      <c r="AD155" s="254">
        <f t="shared" si="71"/>
        <v>3.1671757381381511E-2</v>
      </c>
      <c r="AE155" s="254">
        <f t="shared" si="71"/>
        <v>3.3048790311006791E-2</v>
      </c>
      <c r="AF155" s="254">
        <f t="shared" si="71"/>
        <v>3.4425823240632071E-2</v>
      </c>
      <c r="AG155" s="255">
        <f>'[6]manure aplication'!$C$35</f>
        <v>3.5802856170257351E-2</v>
      </c>
      <c r="AH155" s="256">
        <f t="shared" si="70"/>
        <v>4.298960701450482E-2</v>
      </c>
      <c r="AI155" s="256">
        <f t="shared" si="70"/>
        <v>5.0176357858752289E-2</v>
      </c>
      <c r="AJ155" s="256">
        <f t="shared" si="70"/>
        <v>5.7363108702999759E-2</v>
      </c>
      <c r="AK155" s="255">
        <f>'[6]manure aplication'!$C$87</f>
        <v>6.4549859547247235E-2</v>
      </c>
      <c r="AL155" s="256">
        <f t="shared" ref="AL155:AU158" si="72">AK155</f>
        <v>6.4549859547247235E-2</v>
      </c>
      <c r="AM155" s="256">
        <f t="shared" si="72"/>
        <v>6.4549859547247235E-2</v>
      </c>
      <c r="AN155" s="256">
        <f t="shared" si="72"/>
        <v>6.4549859547247235E-2</v>
      </c>
      <c r="AO155" s="256">
        <f t="shared" si="72"/>
        <v>6.4549859547247235E-2</v>
      </c>
      <c r="AP155" s="256">
        <f>AL155</f>
        <v>6.4549859547247235E-2</v>
      </c>
      <c r="AQ155" s="256">
        <f t="shared" si="72"/>
        <v>6.4549859547247235E-2</v>
      </c>
      <c r="AR155" s="256">
        <f t="shared" si="72"/>
        <v>6.4549859547247235E-2</v>
      </c>
      <c r="AS155" s="256">
        <f t="shared" si="72"/>
        <v>6.4549859547247235E-2</v>
      </c>
      <c r="AT155" s="256">
        <f t="shared" si="72"/>
        <v>6.4549859547247235E-2</v>
      </c>
      <c r="AU155" s="256">
        <f t="shared" si="72"/>
        <v>6.4549859547247235E-2</v>
      </c>
    </row>
    <row r="156" spans="1:47">
      <c r="B156" s="125" t="s">
        <v>352</v>
      </c>
      <c r="C156" s="125" t="s">
        <v>357</v>
      </c>
      <c r="D156" s="125" t="s">
        <v>361</v>
      </c>
      <c r="E156" s="125" t="s">
        <v>334</v>
      </c>
      <c r="F156" s="361"/>
      <c r="G156" s="253">
        <v>0</v>
      </c>
      <c r="H156" s="254">
        <f t="shared" si="71"/>
        <v>2.9081629803546275E-3</v>
      </c>
      <c r="I156" s="254">
        <f t="shared" si="71"/>
        <v>5.816325960709255E-3</v>
      </c>
      <c r="J156" s="254">
        <f t="shared" si="71"/>
        <v>8.7244889410638821E-3</v>
      </c>
      <c r="K156" s="254">
        <f t="shared" si="71"/>
        <v>1.163265192141851E-2</v>
      </c>
      <c r="L156" s="254">
        <f t="shared" si="71"/>
        <v>1.4540814901773138E-2</v>
      </c>
      <c r="M156" s="254">
        <f t="shared" si="71"/>
        <v>1.7448977882127764E-2</v>
      </c>
      <c r="N156" s="254">
        <f t="shared" si="71"/>
        <v>2.035714086248239E-2</v>
      </c>
      <c r="O156" s="254">
        <f t="shared" si="71"/>
        <v>2.3265303842837017E-2</v>
      </c>
      <c r="P156" s="254">
        <f t="shared" si="71"/>
        <v>2.6173466823191643E-2</v>
      </c>
      <c r="Q156" s="254">
        <f t="shared" si="71"/>
        <v>2.9081629803546269E-2</v>
      </c>
      <c r="R156" s="254">
        <f t="shared" si="71"/>
        <v>3.1989792783900899E-2</v>
      </c>
      <c r="S156" s="254">
        <f t="shared" si="71"/>
        <v>3.4897955764255528E-2</v>
      </c>
      <c r="T156" s="254">
        <f t="shared" si="71"/>
        <v>3.7806118744610158E-2</v>
      </c>
      <c r="U156" s="254">
        <f t="shared" si="71"/>
        <v>4.0714281724964788E-2</v>
      </c>
      <c r="V156" s="254">
        <f t="shared" si="71"/>
        <v>4.3622444705319417E-2</v>
      </c>
      <c r="W156" s="254">
        <f t="shared" si="71"/>
        <v>4.6530607685674047E-2</v>
      </c>
      <c r="X156" s="254">
        <f t="shared" si="71"/>
        <v>4.9438770666028677E-2</v>
      </c>
      <c r="Y156" s="254">
        <f t="shared" si="71"/>
        <v>5.2346933646383306E-2</v>
      </c>
      <c r="Z156" s="254">
        <f t="shared" si="71"/>
        <v>5.5255096626737936E-2</v>
      </c>
      <c r="AA156" s="254">
        <f t="shared" si="71"/>
        <v>5.8163259607092566E-2</v>
      </c>
      <c r="AB156" s="254">
        <f t="shared" si="71"/>
        <v>6.1071422587447195E-2</v>
      </c>
      <c r="AC156" s="254">
        <f t="shared" si="71"/>
        <v>6.3979585567801825E-2</v>
      </c>
      <c r="AD156" s="254">
        <f t="shared" si="71"/>
        <v>6.6887748548156448E-2</v>
      </c>
      <c r="AE156" s="254">
        <f t="shared" si="71"/>
        <v>6.979591152851107E-2</v>
      </c>
      <c r="AF156" s="254">
        <f t="shared" si="71"/>
        <v>7.2704074508865693E-2</v>
      </c>
      <c r="AG156" s="255">
        <f>'[6]manure aplication'!$C$34</f>
        <v>7.5612237489220316E-2</v>
      </c>
      <c r="AH156" s="256">
        <f t="shared" si="70"/>
        <v>8.2454190102586214E-2</v>
      </c>
      <c r="AI156" s="256">
        <f t="shared" si="70"/>
        <v>8.9296142715952112E-2</v>
      </c>
      <c r="AJ156" s="256">
        <f t="shared" si="70"/>
        <v>9.613809532931801E-2</v>
      </c>
      <c r="AK156" s="255">
        <f>'[6]manure aplication'!$C$86</f>
        <v>0.10298004794268392</v>
      </c>
      <c r="AL156" s="256">
        <f t="shared" si="72"/>
        <v>0.10298004794268392</v>
      </c>
      <c r="AM156" s="256">
        <f t="shared" si="72"/>
        <v>0.10298004794268392</v>
      </c>
      <c r="AN156" s="256">
        <f t="shared" si="72"/>
        <v>0.10298004794268392</v>
      </c>
      <c r="AO156" s="256">
        <f t="shared" si="72"/>
        <v>0.10298004794268392</v>
      </c>
      <c r="AP156" s="256">
        <f>AL156</f>
        <v>0.10298004794268392</v>
      </c>
      <c r="AQ156" s="256">
        <f t="shared" si="72"/>
        <v>0.10298004794268392</v>
      </c>
      <c r="AR156" s="256">
        <f t="shared" si="72"/>
        <v>0.10298004794268392</v>
      </c>
      <c r="AS156" s="256">
        <f t="shared" si="72"/>
        <v>0.10298004794268392</v>
      </c>
      <c r="AT156" s="256">
        <f t="shared" si="72"/>
        <v>0.10298004794268392</v>
      </c>
      <c r="AU156" s="256">
        <f t="shared" si="72"/>
        <v>0.10298004794268392</v>
      </c>
    </row>
    <row r="157" spans="1:47">
      <c r="B157" s="125" t="s">
        <v>352</v>
      </c>
      <c r="C157" s="125" t="s">
        <v>357</v>
      </c>
      <c r="D157" s="125" t="s">
        <v>362</v>
      </c>
      <c r="E157" s="125" t="s">
        <v>334</v>
      </c>
      <c r="F157" s="361"/>
      <c r="G157" s="253">
        <v>0</v>
      </c>
      <c r="H157" s="254">
        <f t="shared" si="71"/>
        <v>1.84122480009281E-3</v>
      </c>
      <c r="I157" s="254">
        <f t="shared" si="71"/>
        <v>3.6824496001856199E-3</v>
      </c>
      <c r="J157" s="254">
        <f t="shared" si="71"/>
        <v>5.5236744002784294E-3</v>
      </c>
      <c r="K157" s="254">
        <f t="shared" si="71"/>
        <v>7.3648992003712398E-3</v>
      </c>
      <c r="L157" s="254">
        <f t="shared" si="71"/>
        <v>9.2061240004640502E-3</v>
      </c>
      <c r="M157" s="254">
        <f t="shared" si="71"/>
        <v>1.1047348800556861E-2</v>
      </c>
      <c r="N157" s="254">
        <f t="shared" si="71"/>
        <v>1.2888573600649671E-2</v>
      </c>
      <c r="O157" s="254">
        <f t="shared" si="71"/>
        <v>1.4729798400742481E-2</v>
      </c>
      <c r="P157" s="254">
        <f t="shared" si="71"/>
        <v>1.657102320083529E-2</v>
      </c>
      <c r="Q157" s="254">
        <f t="shared" si="71"/>
        <v>1.84122480009281E-2</v>
      </c>
      <c r="R157" s="254">
        <f t="shared" si="71"/>
        <v>2.0253472801020911E-2</v>
      </c>
      <c r="S157" s="254">
        <f t="shared" si="71"/>
        <v>2.2094697601113721E-2</v>
      </c>
      <c r="T157" s="254">
        <f t="shared" si="71"/>
        <v>2.3935922401206532E-2</v>
      </c>
      <c r="U157" s="254">
        <f t="shared" si="71"/>
        <v>2.5777147201299342E-2</v>
      </c>
      <c r="V157" s="254">
        <f t="shared" si="71"/>
        <v>2.7618372001392152E-2</v>
      </c>
      <c r="W157" s="254">
        <f t="shared" si="71"/>
        <v>2.9459596801484963E-2</v>
      </c>
      <c r="X157" s="254">
        <f t="shared" si="71"/>
        <v>3.1300821601577773E-2</v>
      </c>
      <c r="Y157" s="254">
        <f t="shared" si="71"/>
        <v>3.314204640167058E-2</v>
      </c>
      <c r="Z157" s="254">
        <f t="shared" si="71"/>
        <v>3.4983271201763387E-2</v>
      </c>
      <c r="AA157" s="254">
        <f t="shared" si="71"/>
        <v>3.6824496001856194E-2</v>
      </c>
      <c r="AB157" s="254">
        <f t="shared" si="71"/>
        <v>3.8665720801949001E-2</v>
      </c>
      <c r="AC157" s="254">
        <f t="shared" si="71"/>
        <v>4.0506945602041808E-2</v>
      </c>
      <c r="AD157" s="254">
        <f t="shared" si="71"/>
        <v>4.2348170402134615E-2</v>
      </c>
      <c r="AE157" s="254">
        <f t="shared" si="71"/>
        <v>4.4189395202227422E-2</v>
      </c>
      <c r="AF157" s="254">
        <f t="shared" si="71"/>
        <v>4.6030620002320229E-2</v>
      </c>
      <c r="AG157" s="255">
        <f>'[6]manure aplication'!$C$33</f>
        <v>4.7871844802413056E-2</v>
      </c>
      <c r="AH157" s="256">
        <f t="shared" si="70"/>
        <v>4.9435361353480735E-2</v>
      </c>
      <c r="AI157" s="256">
        <f t="shared" si="70"/>
        <v>5.0998877904548413E-2</v>
      </c>
      <c r="AJ157" s="256">
        <f t="shared" si="70"/>
        <v>5.2562394455616092E-2</v>
      </c>
      <c r="AK157" s="255">
        <f>'[6]manure aplication'!$C$85</f>
        <v>5.4125911006683763E-2</v>
      </c>
      <c r="AL157" s="256">
        <f t="shared" si="72"/>
        <v>5.4125911006683763E-2</v>
      </c>
      <c r="AM157" s="256">
        <f t="shared" si="72"/>
        <v>5.4125911006683763E-2</v>
      </c>
      <c r="AN157" s="256">
        <f t="shared" si="72"/>
        <v>5.4125911006683763E-2</v>
      </c>
      <c r="AO157" s="256">
        <f t="shared" si="72"/>
        <v>5.4125911006683763E-2</v>
      </c>
      <c r="AP157" s="256">
        <f>AL157</f>
        <v>5.4125911006683763E-2</v>
      </c>
      <c r="AQ157" s="256">
        <f t="shared" si="72"/>
        <v>5.4125911006683763E-2</v>
      </c>
      <c r="AR157" s="256">
        <f t="shared" si="72"/>
        <v>5.4125911006683763E-2</v>
      </c>
      <c r="AS157" s="256">
        <f t="shared" si="72"/>
        <v>5.4125911006683763E-2</v>
      </c>
      <c r="AT157" s="256">
        <f t="shared" si="72"/>
        <v>5.4125911006683763E-2</v>
      </c>
      <c r="AU157" s="256">
        <f t="shared" si="72"/>
        <v>5.4125911006683763E-2</v>
      </c>
    </row>
    <row r="158" spans="1:47">
      <c r="B158" s="125" t="s">
        <v>352</v>
      </c>
      <c r="C158" s="125" t="s">
        <v>357</v>
      </c>
      <c r="D158" s="125" t="s">
        <v>363</v>
      </c>
      <c r="E158" s="125" t="s">
        <v>334</v>
      </c>
      <c r="F158" s="361"/>
      <c r="G158" s="253">
        <v>0</v>
      </c>
      <c r="H158" s="254">
        <f t="shared" si="71"/>
        <v>0</v>
      </c>
      <c r="I158" s="254">
        <f t="shared" si="71"/>
        <v>0</v>
      </c>
      <c r="J158" s="254">
        <f t="shared" si="71"/>
        <v>0</v>
      </c>
      <c r="K158" s="254">
        <f t="shared" si="71"/>
        <v>0</v>
      </c>
      <c r="L158" s="254">
        <f t="shared" si="71"/>
        <v>0</v>
      </c>
      <c r="M158" s="254">
        <f t="shared" si="71"/>
        <v>0</v>
      </c>
      <c r="N158" s="254">
        <f t="shared" si="71"/>
        <v>0</v>
      </c>
      <c r="O158" s="254">
        <f t="shared" si="71"/>
        <v>0</v>
      </c>
      <c r="P158" s="254">
        <f t="shared" si="71"/>
        <v>0</v>
      </c>
      <c r="Q158" s="254">
        <f t="shared" si="71"/>
        <v>0</v>
      </c>
      <c r="R158" s="254">
        <f t="shared" si="71"/>
        <v>0</v>
      </c>
      <c r="S158" s="254">
        <f t="shared" si="71"/>
        <v>0</v>
      </c>
      <c r="T158" s="254">
        <f t="shared" si="71"/>
        <v>0</v>
      </c>
      <c r="U158" s="254">
        <f t="shared" si="71"/>
        <v>0</v>
      </c>
      <c r="V158" s="254">
        <f t="shared" si="71"/>
        <v>0</v>
      </c>
      <c r="W158" s="254">
        <f t="shared" si="71"/>
        <v>0</v>
      </c>
      <c r="X158" s="254">
        <f t="shared" si="71"/>
        <v>0</v>
      </c>
      <c r="Y158" s="254">
        <f t="shared" si="71"/>
        <v>0</v>
      </c>
      <c r="Z158" s="254">
        <f t="shared" si="71"/>
        <v>0</v>
      </c>
      <c r="AA158" s="254">
        <f t="shared" si="71"/>
        <v>0</v>
      </c>
      <c r="AB158" s="254">
        <f t="shared" si="71"/>
        <v>0</v>
      </c>
      <c r="AC158" s="254">
        <f t="shared" si="71"/>
        <v>0</v>
      </c>
      <c r="AD158" s="254">
        <f t="shared" si="71"/>
        <v>0</v>
      </c>
      <c r="AE158" s="254">
        <f t="shared" si="71"/>
        <v>0</v>
      </c>
      <c r="AF158" s="254">
        <f t="shared" si="71"/>
        <v>0</v>
      </c>
      <c r="AG158" s="255">
        <v>0</v>
      </c>
      <c r="AH158" s="256">
        <f>AG158</f>
        <v>0</v>
      </c>
      <c r="AI158" s="256">
        <f>AH158</f>
        <v>0</v>
      </c>
      <c r="AJ158" s="256">
        <f>AI158</f>
        <v>0</v>
      </c>
      <c r="AK158" s="255">
        <f>AJ158</f>
        <v>0</v>
      </c>
      <c r="AL158" s="256">
        <f t="shared" si="72"/>
        <v>0</v>
      </c>
      <c r="AM158" s="256">
        <f t="shared" si="72"/>
        <v>0</v>
      </c>
      <c r="AN158" s="256">
        <f t="shared" si="72"/>
        <v>0</v>
      </c>
      <c r="AO158" s="256">
        <f t="shared" si="72"/>
        <v>0</v>
      </c>
      <c r="AP158" s="256">
        <f>AL158</f>
        <v>0</v>
      </c>
      <c r="AQ158" s="256">
        <f t="shared" si="72"/>
        <v>0</v>
      </c>
      <c r="AR158" s="256">
        <f t="shared" si="72"/>
        <v>0</v>
      </c>
      <c r="AS158" s="256">
        <f t="shared" si="72"/>
        <v>0</v>
      </c>
      <c r="AT158" s="256">
        <f t="shared" si="72"/>
        <v>0</v>
      </c>
      <c r="AU158" s="256">
        <f t="shared" si="72"/>
        <v>0</v>
      </c>
    </row>
    <row r="159" spans="1:47">
      <c r="B159" s="125" t="s">
        <v>352</v>
      </c>
      <c r="C159" s="125" t="s">
        <v>357</v>
      </c>
      <c r="D159" s="125" t="s">
        <v>364</v>
      </c>
      <c r="E159" s="125" t="s">
        <v>334</v>
      </c>
      <c r="F159" s="361"/>
      <c r="G159" s="253">
        <v>0</v>
      </c>
      <c r="H159" s="253">
        <v>0</v>
      </c>
      <c r="I159" s="253">
        <v>0</v>
      </c>
      <c r="J159" s="253">
        <v>0</v>
      </c>
      <c r="K159" s="253">
        <v>0</v>
      </c>
      <c r="L159" s="253">
        <v>0</v>
      </c>
      <c r="M159" s="253">
        <v>0</v>
      </c>
      <c r="N159" s="253">
        <v>0</v>
      </c>
      <c r="O159" s="253">
        <v>0</v>
      </c>
      <c r="P159" s="253">
        <v>0</v>
      </c>
      <c r="Q159" s="253">
        <v>0</v>
      </c>
      <c r="R159" s="253">
        <v>0</v>
      </c>
      <c r="S159" s="253">
        <v>0</v>
      </c>
      <c r="T159" s="253">
        <v>0</v>
      </c>
      <c r="U159" s="253">
        <v>0</v>
      </c>
      <c r="V159" s="253">
        <v>0</v>
      </c>
      <c r="W159" s="253">
        <v>0</v>
      </c>
      <c r="X159" s="253">
        <v>0</v>
      </c>
      <c r="Y159" s="253">
        <v>0</v>
      </c>
      <c r="Z159" s="253">
        <v>0</v>
      </c>
      <c r="AA159" s="253">
        <v>0</v>
      </c>
      <c r="AB159" s="253">
        <v>0</v>
      </c>
      <c r="AC159" s="253">
        <v>0</v>
      </c>
      <c r="AD159" s="253">
        <v>0</v>
      </c>
      <c r="AE159" s="253">
        <v>0</v>
      </c>
      <c r="AF159" s="253">
        <v>0</v>
      </c>
      <c r="AG159" s="255">
        <v>0</v>
      </c>
      <c r="AH159" s="255">
        <v>0</v>
      </c>
      <c r="AI159" s="255">
        <v>0</v>
      </c>
      <c r="AJ159" s="255">
        <v>0</v>
      </c>
      <c r="AK159" s="255">
        <v>0</v>
      </c>
      <c r="AL159" s="255">
        <v>0</v>
      </c>
      <c r="AM159" s="255">
        <v>0</v>
      </c>
      <c r="AN159" s="255">
        <v>0</v>
      </c>
      <c r="AO159" s="255">
        <v>0</v>
      </c>
      <c r="AP159" s="255">
        <v>0</v>
      </c>
      <c r="AQ159" s="255">
        <v>0</v>
      </c>
      <c r="AR159" s="255">
        <v>0</v>
      </c>
      <c r="AS159" s="255">
        <v>0</v>
      </c>
      <c r="AT159" s="255">
        <v>0</v>
      </c>
      <c r="AU159" s="255">
        <v>0</v>
      </c>
    </row>
    <row r="160" spans="1:47">
      <c r="B160" s="125" t="s">
        <v>352</v>
      </c>
      <c r="C160" s="125" t="s">
        <v>357</v>
      </c>
      <c r="D160" s="125" t="s">
        <v>365</v>
      </c>
      <c r="E160" s="125" t="s">
        <v>334</v>
      </c>
      <c r="F160" s="361"/>
      <c r="G160" s="253">
        <v>0</v>
      </c>
      <c r="H160" s="254">
        <f>G160 + (($AG160 - $G160)/($AG$89-$G$89))</f>
        <v>5.837752309186396E-3</v>
      </c>
      <c r="I160" s="254">
        <f>H160 + (($AG160 - $G160)/($AG$89-$G$89))</f>
        <v>1.1675504618372792E-2</v>
      </c>
      <c r="J160" s="254">
        <f t="shared" ref="J160:Y161" si="73">I160 + (($AG160 - $G160)/($AG$89-$G$89))</f>
        <v>1.7513256927559187E-2</v>
      </c>
      <c r="K160" s="254">
        <f t="shared" si="73"/>
        <v>2.3351009236745584E-2</v>
      </c>
      <c r="L160" s="254">
        <f t="shared" si="73"/>
        <v>2.9188761545931981E-2</v>
      </c>
      <c r="M160" s="254">
        <f t="shared" si="73"/>
        <v>3.5026513855118374E-2</v>
      </c>
      <c r="N160" s="254">
        <f t="shared" si="73"/>
        <v>4.0864266164304767E-2</v>
      </c>
      <c r="O160" s="254">
        <f t="shared" si="73"/>
        <v>4.6702018473491161E-2</v>
      </c>
      <c r="P160" s="254">
        <f t="shared" si="73"/>
        <v>5.2539770782677554E-2</v>
      </c>
      <c r="Q160" s="254">
        <f t="shared" si="73"/>
        <v>5.8377523091863948E-2</v>
      </c>
      <c r="R160" s="254">
        <f t="shared" si="73"/>
        <v>6.4215275401050348E-2</v>
      </c>
      <c r="S160" s="254">
        <f t="shared" si="73"/>
        <v>7.0053027710236748E-2</v>
      </c>
      <c r="T160" s="254">
        <f t="shared" si="73"/>
        <v>7.5890780019423149E-2</v>
      </c>
      <c r="U160" s="254">
        <f t="shared" si="73"/>
        <v>8.1728532328609549E-2</v>
      </c>
      <c r="V160" s="254">
        <f t="shared" si="73"/>
        <v>8.7566284637795949E-2</v>
      </c>
      <c r="W160" s="254">
        <f t="shared" si="73"/>
        <v>9.3404036946982349E-2</v>
      </c>
      <c r="X160" s="254">
        <f t="shared" si="73"/>
        <v>9.924178925616875E-2</v>
      </c>
      <c r="Y160" s="254">
        <f t="shared" si="73"/>
        <v>0.10507954156535515</v>
      </c>
      <c r="Z160" s="254">
        <f t="shared" ref="Z160:AF161" si="74">Y160 + (($AG160 - $G160)/($AG$89-$G$89))</f>
        <v>0.11091729387454155</v>
      </c>
      <c r="AA160" s="254">
        <f t="shared" si="74"/>
        <v>0.11675504618372795</v>
      </c>
      <c r="AB160" s="254">
        <f t="shared" si="74"/>
        <v>0.12259279849291435</v>
      </c>
      <c r="AC160" s="254">
        <f t="shared" si="74"/>
        <v>0.12843055080210075</v>
      </c>
      <c r="AD160" s="254">
        <f t="shared" si="74"/>
        <v>0.13426830311128715</v>
      </c>
      <c r="AE160" s="254">
        <f t="shared" si="74"/>
        <v>0.14010605542047355</v>
      </c>
      <c r="AF160" s="254">
        <f t="shared" si="74"/>
        <v>0.14594380772965995</v>
      </c>
      <c r="AG160" s="255">
        <f>'[6]manure aplication'!$C$37</f>
        <v>0.1517815600388463</v>
      </c>
      <c r="AH160" s="256">
        <f t="shared" ref="AH160:AJ161" si="75">AG160 + (($AK160 - $AG160)/($AK$89-$AG$89))</f>
        <v>0.14394472835176453</v>
      </c>
      <c r="AI160" s="256">
        <f t="shared" si="75"/>
        <v>0.13610789666468276</v>
      </c>
      <c r="AJ160" s="256">
        <f t="shared" si="75"/>
        <v>0.12827106497760099</v>
      </c>
      <c r="AK160" s="255">
        <f>'[6]manure aplication'!$C$89</f>
        <v>0.12043423329051921</v>
      </c>
      <c r="AL160" s="256">
        <f t="shared" ref="AL160:AO161" si="76">AK160</f>
        <v>0.12043423329051921</v>
      </c>
      <c r="AM160" s="256">
        <f t="shared" si="76"/>
        <v>0.12043423329051921</v>
      </c>
      <c r="AN160" s="256">
        <f t="shared" si="76"/>
        <v>0.12043423329051921</v>
      </c>
      <c r="AO160" s="256">
        <f t="shared" si="76"/>
        <v>0.12043423329051921</v>
      </c>
      <c r="AP160" s="256">
        <f>AL160</f>
        <v>0.12043423329051921</v>
      </c>
      <c r="AQ160" s="256">
        <f t="shared" ref="AQ160:AU161" si="77">AP160</f>
        <v>0.12043423329051921</v>
      </c>
      <c r="AR160" s="256">
        <f t="shared" si="77"/>
        <v>0.12043423329051921</v>
      </c>
      <c r="AS160" s="256">
        <f t="shared" si="77"/>
        <v>0.12043423329051921</v>
      </c>
      <c r="AT160" s="256">
        <f t="shared" si="77"/>
        <v>0.12043423329051921</v>
      </c>
      <c r="AU160" s="256">
        <f t="shared" si="77"/>
        <v>0.12043423329051921</v>
      </c>
    </row>
    <row r="161" spans="2:47">
      <c r="B161" s="125" t="s">
        <v>352</v>
      </c>
      <c r="C161" s="125" t="s">
        <v>357</v>
      </c>
      <c r="D161" s="125" t="s">
        <v>366</v>
      </c>
      <c r="E161" s="125" t="s">
        <v>334</v>
      </c>
      <c r="F161" s="361"/>
      <c r="G161" s="253">
        <v>0</v>
      </c>
      <c r="H161" s="254">
        <f>G161 + (($AG161 - $G161)/($AG$89-$G$89))</f>
        <v>7.5546147408702266E-3</v>
      </c>
      <c r="I161" s="254">
        <f t="shared" ref="I161" si="78">H161 + (($AG161 - $G161)/($AG$89-$G$89))</f>
        <v>1.5109229481740453E-2</v>
      </c>
      <c r="J161" s="254">
        <f t="shared" si="73"/>
        <v>2.2663844222610679E-2</v>
      </c>
      <c r="K161" s="254">
        <f t="shared" si="73"/>
        <v>3.0218458963480906E-2</v>
      </c>
      <c r="L161" s="254">
        <f t="shared" si="73"/>
        <v>3.777307370435113E-2</v>
      </c>
      <c r="M161" s="254">
        <f t="shared" si="73"/>
        <v>4.5327688445221358E-2</v>
      </c>
      <c r="N161" s="254">
        <f t="shared" si="73"/>
        <v>5.2882303186091585E-2</v>
      </c>
      <c r="O161" s="254">
        <f t="shared" si="73"/>
        <v>6.0436917926961813E-2</v>
      </c>
      <c r="P161" s="254">
        <f t="shared" si="73"/>
        <v>6.7991532667832033E-2</v>
      </c>
      <c r="Q161" s="254">
        <f t="shared" si="73"/>
        <v>7.5546147408702261E-2</v>
      </c>
      <c r="R161" s="254">
        <f t="shared" si="73"/>
        <v>8.3100762149572488E-2</v>
      </c>
      <c r="S161" s="254">
        <f t="shared" si="73"/>
        <v>9.0655376890442715E-2</v>
      </c>
      <c r="T161" s="254">
        <f t="shared" si="73"/>
        <v>9.8209991631312943E-2</v>
      </c>
      <c r="U161" s="254">
        <f t="shared" si="73"/>
        <v>0.10576460637218317</v>
      </c>
      <c r="V161" s="254">
        <f t="shared" si="73"/>
        <v>0.1133192211130534</v>
      </c>
      <c r="W161" s="254">
        <f t="shared" si="73"/>
        <v>0.12087383585392363</v>
      </c>
      <c r="X161" s="254">
        <f t="shared" si="73"/>
        <v>0.12842845059479385</v>
      </c>
      <c r="Y161" s="254">
        <f t="shared" si="73"/>
        <v>0.13598306533566407</v>
      </c>
      <c r="Z161" s="254">
        <f t="shared" si="74"/>
        <v>0.14353768007653428</v>
      </c>
      <c r="AA161" s="254">
        <f t="shared" si="74"/>
        <v>0.15109229481740449</v>
      </c>
      <c r="AB161" s="254">
        <f t="shared" si="74"/>
        <v>0.15864690955827471</v>
      </c>
      <c r="AC161" s="254">
        <f t="shared" si="74"/>
        <v>0.16620152429914492</v>
      </c>
      <c r="AD161" s="254">
        <f t="shared" si="74"/>
        <v>0.17375613904001513</v>
      </c>
      <c r="AE161" s="254">
        <f t="shared" si="74"/>
        <v>0.18131075378088535</v>
      </c>
      <c r="AF161" s="254">
        <f t="shared" si="74"/>
        <v>0.18886536852175556</v>
      </c>
      <c r="AG161" s="255">
        <f>'[6]manure aplication'!$C$38</f>
        <v>0.19641998326262589</v>
      </c>
      <c r="AH161" s="256">
        <f t="shared" si="75"/>
        <v>0.19919405032812129</v>
      </c>
      <c r="AI161" s="256">
        <f t="shared" si="75"/>
        <v>0.2019681173936167</v>
      </c>
      <c r="AJ161" s="256">
        <f t="shared" si="75"/>
        <v>0.2047421844591121</v>
      </c>
      <c r="AK161" s="255">
        <f>'[6]manure aplication'!$C$90</f>
        <v>0.20751625152460754</v>
      </c>
      <c r="AL161" s="256">
        <f t="shared" si="76"/>
        <v>0.20751625152460754</v>
      </c>
      <c r="AM161" s="256">
        <f t="shared" si="76"/>
        <v>0.20751625152460754</v>
      </c>
      <c r="AN161" s="256">
        <f t="shared" si="76"/>
        <v>0.20751625152460754</v>
      </c>
      <c r="AO161" s="256">
        <f t="shared" si="76"/>
        <v>0.20751625152460754</v>
      </c>
      <c r="AP161" s="256">
        <f>AL161</f>
        <v>0.20751625152460754</v>
      </c>
      <c r="AQ161" s="256">
        <f t="shared" si="77"/>
        <v>0.20751625152460754</v>
      </c>
      <c r="AR161" s="256">
        <f t="shared" si="77"/>
        <v>0.20751625152460754</v>
      </c>
      <c r="AS161" s="256">
        <f t="shared" si="77"/>
        <v>0.20751625152460754</v>
      </c>
      <c r="AT161" s="256">
        <f t="shared" si="77"/>
        <v>0.20751625152460754</v>
      </c>
      <c r="AU161" s="256">
        <f t="shared" si="77"/>
        <v>0.20751625152460754</v>
      </c>
    </row>
    <row r="162" spans="2:47">
      <c r="B162" s="125" t="s">
        <v>352</v>
      </c>
      <c r="C162" s="125" t="s">
        <v>357</v>
      </c>
      <c r="D162" s="125" t="s">
        <v>367</v>
      </c>
      <c r="E162" s="125" t="s">
        <v>334</v>
      </c>
      <c r="F162" s="138" t="s">
        <v>407</v>
      </c>
      <c r="G162" s="250">
        <v>0</v>
      </c>
      <c r="H162" s="250">
        <v>0</v>
      </c>
      <c r="I162" s="250">
        <v>0</v>
      </c>
      <c r="J162" s="250">
        <v>0</v>
      </c>
      <c r="K162" s="250">
        <v>0</v>
      </c>
      <c r="L162" s="250">
        <v>0</v>
      </c>
      <c r="M162" s="250">
        <v>0</v>
      </c>
      <c r="N162" s="250">
        <v>0</v>
      </c>
      <c r="O162" s="250">
        <v>0</v>
      </c>
      <c r="P162" s="250">
        <v>0</v>
      </c>
      <c r="Q162" s="250">
        <v>0</v>
      </c>
      <c r="R162" s="250">
        <v>0</v>
      </c>
      <c r="S162" s="250">
        <v>0</v>
      </c>
      <c r="T162" s="250">
        <v>0</v>
      </c>
      <c r="U162" s="250">
        <v>0</v>
      </c>
      <c r="V162" s="250">
        <v>0</v>
      </c>
      <c r="W162" s="250">
        <v>0</v>
      </c>
      <c r="X162" s="250">
        <v>0</v>
      </c>
      <c r="Y162" s="250">
        <v>0</v>
      </c>
      <c r="Z162" s="250">
        <v>0</v>
      </c>
      <c r="AA162" s="250">
        <v>0</v>
      </c>
      <c r="AB162" s="250">
        <v>0</v>
      </c>
      <c r="AC162" s="250">
        <v>0</v>
      </c>
      <c r="AD162" s="250">
        <v>0</v>
      </c>
      <c r="AE162" s="250">
        <v>0</v>
      </c>
      <c r="AF162" s="250">
        <v>0</v>
      </c>
      <c r="AG162" s="250">
        <v>0</v>
      </c>
      <c r="AH162" s="250">
        <v>0</v>
      </c>
      <c r="AI162" s="250">
        <v>0</v>
      </c>
      <c r="AJ162" s="250">
        <v>0</v>
      </c>
      <c r="AK162" s="250">
        <v>0</v>
      </c>
      <c r="AL162" s="250">
        <v>0</v>
      </c>
      <c r="AM162" s="250">
        <v>0</v>
      </c>
      <c r="AN162" s="250">
        <v>0</v>
      </c>
      <c r="AO162" s="250">
        <v>0</v>
      </c>
      <c r="AP162" s="250">
        <v>0</v>
      </c>
      <c r="AQ162" s="250">
        <v>0</v>
      </c>
      <c r="AR162" s="250">
        <v>0</v>
      </c>
      <c r="AS162" s="250">
        <v>0</v>
      </c>
      <c r="AT162" s="250">
        <v>0</v>
      </c>
      <c r="AU162" s="250">
        <v>0</v>
      </c>
    </row>
    <row r="163" spans="2:47">
      <c r="B163" s="125" t="s">
        <v>352</v>
      </c>
      <c r="C163" s="125" t="s">
        <v>357</v>
      </c>
      <c r="D163" s="125" t="s">
        <v>368</v>
      </c>
      <c r="E163" s="125" t="s">
        <v>334</v>
      </c>
      <c r="F163" s="138" t="s">
        <v>407</v>
      </c>
      <c r="G163" s="250">
        <v>0</v>
      </c>
      <c r="H163" s="250">
        <v>0</v>
      </c>
      <c r="I163" s="250">
        <v>0</v>
      </c>
      <c r="J163" s="250">
        <v>0</v>
      </c>
      <c r="K163" s="250">
        <v>0</v>
      </c>
      <c r="L163" s="250">
        <v>0</v>
      </c>
      <c r="M163" s="250">
        <v>0</v>
      </c>
      <c r="N163" s="250">
        <v>0</v>
      </c>
      <c r="O163" s="250">
        <v>0</v>
      </c>
      <c r="P163" s="250">
        <v>0</v>
      </c>
      <c r="Q163" s="250">
        <v>0</v>
      </c>
      <c r="R163" s="250">
        <v>0</v>
      </c>
      <c r="S163" s="250">
        <v>0</v>
      </c>
      <c r="T163" s="250">
        <v>0</v>
      </c>
      <c r="U163" s="250">
        <v>0</v>
      </c>
      <c r="V163" s="250">
        <v>0</v>
      </c>
      <c r="W163" s="250">
        <v>0</v>
      </c>
      <c r="X163" s="250">
        <v>0</v>
      </c>
      <c r="Y163" s="250">
        <v>0</v>
      </c>
      <c r="Z163" s="250">
        <v>0</v>
      </c>
      <c r="AA163" s="250">
        <v>0</v>
      </c>
      <c r="AB163" s="250">
        <v>0</v>
      </c>
      <c r="AC163" s="250">
        <v>0</v>
      </c>
      <c r="AD163" s="250">
        <v>0</v>
      </c>
      <c r="AE163" s="250">
        <v>0</v>
      </c>
      <c r="AF163" s="250">
        <v>0</v>
      </c>
      <c r="AG163" s="250">
        <v>0</v>
      </c>
      <c r="AH163" s="250">
        <v>0</v>
      </c>
      <c r="AI163" s="250">
        <v>0</v>
      </c>
      <c r="AJ163" s="250">
        <v>0</v>
      </c>
      <c r="AK163" s="250">
        <v>0</v>
      </c>
      <c r="AL163" s="250">
        <v>0</v>
      </c>
      <c r="AM163" s="250">
        <v>0</v>
      </c>
      <c r="AN163" s="250">
        <v>0</v>
      </c>
      <c r="AO163" s="250">
        <v>0</v>
      </c>
      <c r="AP163" s="250">
        <v>0</v>
      </c>
      <c r="AQ163" s="250">
        <v>0</v>
      </c>
      <c r="AR163" s="250">
        <v>0</v>
      </c>
      <c r="AS163" s="250">
        <v>0</v>
      </c>
      <c r="AT163" s="250">
        <v>0</v>
      </c>
      <c r="AU163" s="250">
        <v>0</v>
      </c>
    </row>
    <row r="164" spans="2:47">
      <c r="B164" s="125" t="s">
        <v>352</v>
      </c>
      <c r="C164" s="125" t="s">
        <v>357</v>
      </c>
      <c r="D164" s="125" t="s">
        <v>369</v>
      </c>
      <c r="E164" s="125" t="s">
        <v>334</v>
      </c>
      <c r="F164" s="138" t="s">
        <v>407</v>
      </c>
      <c r="G164" s="250">
        <v>0</v>
      </c>
      <c r="H164" s="250">
        <v>0</v>
      </c>
      <c r="I164" s="250">
        <v>0</v>
      </c>
      <c r="J164" s="250">
        <v>0</v>
      </c>
      <c r="K164" s="250">
        <v>0</v>
      </c>
      <c r="L164" s="250">
        <v>0</v>
      </c>
      <c r="M164" s="250">
        <v>0</v>
      </c>
      <c r="N164" s="250">
        <v>0</v>
      </c>
      <c r="O164" s="250">
        <v>0</v>
      </c>
      <c r="P164" s="250">
        <v>0</v>
      </c>
      <c r="Q164" s="250">
        <v>0</v>
      </c>
      <c r="R164" s="250">
        <v>0</v>
      </c>
      <c r="S164" s="250">
        <v>0</v>
      </c>
      <c r="T164" s="250">
        <v>0</v>
      </c>
      <c r="U164" s="250">
        <v>0</v>
      </c>
      <c r="V164" s="250">
        <v>0</v>
      </c>
      <c r="W164" s="250">
        <v>0</v>
      </c>
      <c r="X164" s="250">
        <v>0</v>
      </c>
      <c r="Y164" s="250">
        <v>0</v>
      </c>
      <c r="Z164" s="250">
        <v>0</v>
      </c>
      <c r="AA164" s="250">
        <v>0</v>
      </c>
      <c r="AB164" s="250">
        <v>0</v>
      </c>
      <c r="AC164" s="250">
        <v>0</v>
      </c>
      <c r="AD164" s="250">
        <v>0</v>
      </c>
      <c r="AE164" s="250">
        <v>0</v>
      </c>
      <c r="AF164" s="250">
        <v>0</v>
      </c>
      <c r="AG164" s="250">
        <v>0</v>
      </c>
      <c r="AH164" s="250">
        <v>0</v>
      </c>
      <c r="AI164" s="250">
        <v>0</v>
      </c>
      <c r="AJ164" s="250">
        <v>0</v>
      </c>
      <c r="AK164" s="250">
        <v>0</v>
      </c>
      <c r="AL164" s="250">
        <v>0</v>
      </c>
      <c r="AM164" s="250">
        <v>0</v>
      </c>
      <c r="AN164" s="250">
        <v>0</v>
      </c>
      <c r="AO164" s="250">
        <v>0</v>
      </c>
      <c r="AP164" s="250">
        <v>0</v>
      </c>
      <c r="AQ164" s="250">
        <v>0</v>
      </c>
      <c r="AR164" s="250">
        <v>0</v>
      </c>
      <c r="AS164" s="250">
        <v>0</v>
      </c>
      <c r="AT164" s="250">
        <v>0</v>
      </c>
      <c r="AU164" s="250">
        <v>0</v>
      </c>
    </row>
    <row r="165" spans="2:47">
      <c r="B165" s="125" t="s">
        <v>352</v>
      </c>
      <c r="C165" s="125" t="s">
        <v>357</v>
      </c>
      <c r="D165" s="125" t="s">
        <v>370</v>
      </c>
      <c r="E165" s="125" t="s">
        <v>334</v>
      </c>
      <c r="F165" s="138" t="s">
        <v>407</v>
      </c>
      <c r="G165" s="250">
        <v>0</v>
      </c>
      <c r="H165" s="250">
        <v>0</v>
      </c>
      <c r="I165" s="250">
        <v>0</v>
      </c>
      <c r="J165" s="250">
        <v>0</v>
      </c>
      <c r="K165" s="250">
        <v>0</v>
      </c>
      <c r="L165" s="250">
        <v>0</v>
      </c>
      <c r="M165" s="250">
        <v>0</v>
      </c>
      <c r="N165" s="250">
        <v>0</v>
      </c>
      <c r="O165" s="250">
        <v>0</v>
      </c>
      <c r="P165" s="250">
        <v>0</v>
      </c>
      <c r="Q165" s="250">
        <v>0</v>
      </c>
      <c r="R165" s="250">
        <v>0</v>
      </c>
      <c r="S165" s="250">
        <v>0</v>
      </c>
      <c r="T165" s="250">
        <v>0</v>
      </c>
      <c r="U165" s="250">
        <v>0</v>
      </c>
      <c r="V165" s="250">
        <v>0</v>
      </c>
      <c r="W165" s="250">
        <v>0</v>
      </c>
      <c r="X165" s="250">
        <v>0</v>
      </c>
      <c r="Y165" s="250">
        <v>0</v>
      </c>
      <c r="Z165" s="250">
        <v>0</v>
      </c>
      <c r="AA165" s="250">
        <v>0</v>
      </c>
      <c r="AB165" s="250">
        <v>0</v>
      </c>
      <c r="AC165" s="250">
        <v>0</v>
      </c>
      <c r="AD165" s="250">
        <v>0</v>
      </c>
      <c r="AE165" s="250">
        <v>0</v>
      </c>
      <c r="AF165" s="250">
        <v>0</v>
      </c>
      <c r="AG165" s="250">
        <v>0</v>
      </c>
      <c r="AH165" s="250">
        <v>0</v>
      </c>
      <c r="AI165" s="250">
        <v>0</v>
      </c>
      <c r="AJ165" s="250">
        <v>0</v>
      </c>
      <c r="AK165" s="250">
        <v>0</v>
      </c>
      <c r="AL165" s="250">
        <v>0</v>
      </c>
      <c r="AM165" s="250">
        <v>0</v>
      </c>
      <c r="AN165" s="250">
        <v>0</v>
      </c>
      <c r="AO165" s="250">
        <v>0</v>
      </c>
      <c r="AP165" s="250">
        <v>0</v>
      </c>
      <c r="AQ165" s="250">
        <v>0</v>
      </c>
      <c r="AR165" s="250">
        <v>0</v>
      </c>
      <c r="AS165" s="250">
        <v>0</v>
      </c>
      <c r="AT165" s="250">
        <v>0</v>
      </c>
      <c r="AU165" s="250">
        <v>0</v>
      </c>
    </row>
    <row r="166" spans="2:47">
      <c r="B166" s="125"/>
      <c r="C166" s="125"/>
      <c r="D166" s="125"/>
      <c r="E166" s="125"/>
      <c r="F166" s="125"/>
      <c r="G166" s="250"/>
      <c r="H166" s="250"/>
      <c r="I166" s="250"/>
      <c r="J166" s="250"/>
      <c r="K166" s="250"/>
      <c r="L166" s="250"/>
      <c r="M166" s="250"/>
      <c r="N166" s="250"/>
      <c r="O166" s="250"/>
      <c r="P166" s="250"/>
      <c r="Q166" s="250"/>
      <c r="R166" s="250"/>
      <c r="S166" s="250"/>
      <c r="T166" s="250"/>
      <c r="U166" s="250"/>
      <c r="V166" s="250"/>
      <c r="W166" s="250"/>
      <c r="X166" s="250"/>
      <c r="Y166" s="250"/>
      <c r="Z166" s="250"/>
      <c r="AA166" s="250"/>
      <c r="AB166" s="250"/>
      <c r="AC166" s="250"/>
      <c r="AD166" s="250"/>
      <c r="AE166" s="250"/>
      <c r="AF166" s="250"/>
      <c r="AG166" s="250"/>
      <c r="AH166" s="250"/>
      <c r="AI166" s="250"/>
      <c r="AJ166" s="250"/>
      <c r="AK166" s="250"/>
      <c r="AL166" s="250"/>
      <c r="AM166" s="250"/>
      <c r="AN166" s="250"/>
      <c r="AO166" s="250"/>
      <c r="AP166" s="250"/>
      <c r="AQ166" s="255"/>
      <c r="AR166" s="255"/>
      <c r="AS166" s="255"/>
      <c r="AT166" s="255"/>
      <c r="AU166" s="255"/>
    </row>
    <row r="167" spans="2:47">
      <c r="B167" s="125" t="s">
        <v>352</v>
      </c>
      <c r="C167" s="125" t="s">
        <v>357</v>
      </c>
      <c r="D167" s="125" t="s">
        <v>358</v>
      </c>
      <c r="E167" s="125" t="s">
        <v>336</v>
      </c>
      <c r="F167" s="125" t="s">
        <v>337</v>
      </c>
      <c r="G167" s="253">
        <v>0</v>
      </c>
      <c r="H167" s="253">
        <v>0</v>
      </c>
      <c r="I167" s="253">
        <v>0</v>
      </c>
      <c r="J167" s="253">
        <v>0</v>
      </c>
      <c r="K167" s="253">
        <v>0</v>
      </c>
      <c r="L167" s="253">
        <v>0</v>
      </c>
      <c r="M167" s="253">
        <v>0</v>
      </c>
      <c r="N167" s="253">
        <v>0</v>
      </c>
      <c r="O167" s="253">
        <v>0</v>
      </c>
      <c r="P167" s="253">
        <v>0</v>
      </c>
      <c r="Q167" s="253">
        <v>0</v>
      </c>
      <c r="R167" s="253">
        <v>0</v>
      </c>
      <c r="S167" s="253">
        <v>0</v>
      </c>
      <c r="T167" s="253">
        <v>0</v>
      </c>
      <c r="U167" s="253">
        <v>0</v>
      </c>
      <c r="V167" s="253">
        <v>0</v>
      </c>
      <c r="W167" s="253">
        <v>0</v>
      </c>
      <c r="X167" s="253">
        <v>0</v>
      </c>
      <c r="Y167" s="253">
        <v>0</v>
      </c>
      <c r="Z167" s="253">
        <v>0</v>
      </c>
      <c r="AA167" s="253">
        <v>0</v>
      </c>
      <c r="AB167" s="253">
        <v>0</v>
      </c>
      <c r="AC167" s="253">
        <v>0</v>
      </c>
      <c r="AD167" s="253">
        <v>0</v>
      </c>
      <c r="AE167" s="253">
        <v>0</v>
      </c>
      <c r="AF167" s="253">
        <v>0</v>
      </c>
      <c r="AG167" s="253">
        <v>0</v>
      </c>
      <c r="AH167" s="253">
        <v>0</v>
      </c>
      <c r="AI167" s="253">
        <v>0</v>
      </c>
      <c r="AJ167" s="253">
        <v>0</v>
      </c>
      <c r="AK167" s="253">
        <v>0</v>
      </c>
      <c r="AL167" s="253">
        <v>0</v>
      </c>
      <c r="AM167" s="253">
        <v>0</v>
      </c>
      <c r="AN167" s="253">
        <v>0</v>
      </c>
      <c r="AO167" s="253">
        <v>0</v>
      </c>
      <c r="AP167" s="253">
        <v>0</v>
      </c>
      <c r="AQ167" s="253">
        <v>0</v>
      </c>
      <c r="AR167" s="253">
        <v>0</v>
      </c>
      <c r="AS167" s="253">
        <v>0</v>
      </c>
      <c r="AT167" s="253">
        <v>0</v>
      </c>
      <c r="AU167" s="253">
        <v>0</v>
      </c>
    </row>
    <row r="168" spans="2:47">
      <c r="B168" s="125" t="s">
        <v>352</v>
      </c>
      <c r="C168" s="125" t="s">
        <v>357</v>
      </c>
      <c r="D168" s="125" t="s">
        <v>371</v>
      </c>
      <c r="E168" s="125" t="s">
        <v>336</v>
      </c>
      <c r="F168" s="125" t="s">
        <v>337</v>
      </c>
      <c r="G168" s="253">
        <v>0.32500000000000001</v>
      </c>
      <c r="H168" s="253">
        <v>0.32500000000000001</v>
      </c>
      <c r="I168" s="253">
        <v>0.32500000000000001</v>
      </c>
      <c r="J168" s="253">
        <v>0.32500000000000001</v>
      </c>
      <c r="K168" s="253">
        <v>0.32500000000000001</v>
      </c>
      <c r="L168" s="253">
        <v>0.32500000000000001</v>
      </c>
      <c r="M168" s="253">
        <v>0.32500000000000001</v>
      </c>
      <c r="N168" s="253">
        <v>0.32500000000000001</v>
      </c>
      <c r="O168" s="253">
        <v>0.32500000000000001</v>
      </c>
      <c r="P168" s="253">
        <v>0.32500000000000001</v>
      </c>
      <c r="Q168" s="253">
        <v>0.32500000000000001</v>
      </c>
      <c r="R168" s="253">
        <v>0.32500000000000001</v>
      </c>
      <c r="S168" s="253">
        <v>0.32500000000000001</v>
      </c>
      <c r="T168" s="253">
        <v>0.32500000000000001</v>
      </c>
      <c r="U168" s="253">
        <v>0.32500000000000001</v>
      </c>
      <c r="V168" s="253">
        <v>0.32500000000000001</v>
      </c>
      <c r="W168" s="253">
        <v>0.32500000000000001</v>
      </c>
      <c r="X168" s="253">
        <v>0.32500000000000001</v>
      </c>
      <c r="Y168" s="253">
        <v>0.32500000000000001</v>
      </c>
      <c r="Z168" s="253">
        <v>0.32500000000000001</v>
      </c>
      <c r="AA168" s="253">
        <v>0.32500000000000001</v>
      </c>
      <c r="AB168" s="253">
        <v>0.32500000000000001</v>
      </c>
      <c r="AC168" s="253">
        <v>0.32500000000000001</v>
      </c>
      <c r="AD168" s="253">
        <v>0.32500000000000001</v>
      </c>
      <c r="AE168" s="253">
        <v>0.32500000000000001</v>
      </c>
      <c r="AF168" s="253">
        <v>0.32500000000000001</v>
      </c>
      <c r="AG168" s="253">
        <v>0.32500000000000001</v>
      </c>
      <c r="AH168" s="253">
        <v>0.32500000000000001</v>
      </c>
      <c r="AI168" s="253">
        <v>0.32500000000000001</v>
      </c>
      <c r="AJ168" s="253">
        <v>0.32500000000000001</v>
      </c>
      <c r="AK168" s="253">
        <v>0.32500000000000001</v>
      </c>
      <c r="AL168" s="253">
        <v>0.32500000000000001</v>
      </c>
      <c r="AM168" s="253">
        <v>0.32500000000000001</v>
      </c>
      <c r="AN168" s="253">
        <v>0.32500000000000001</v>
      </c>
      <c r="AO168" s="253">
        <v>0.32500000000000001</v>
      </c>
      <c r="AP168" s="253">
        <v>0.32500000000000001</v>
      </c>
      <c r="AQ168" s="253">
        <v>0.32500000000000001</v>
      </c>
      <c r="AR168" s="253">
        <v>0.32500000000000001</v>
      </c>
      <c r="AS168" s="253">
        <v>0.32500000000000001</v>
      </c>
      <c r="AT168" s="253">
        <v>0.32500000000000001</v>
      </c>
      <c r="AU168" s="253">
        <v>0.32500000000000001</v>
      </c>
    </row>
    <row r="169" spans="2:47">
      <c r="B169" s="125" t="s">
        <v>352</v>
      </c>
      <c r="C169" s="125" t="s">
        <v>357</v>
      </c>
      <c r="D169" s="125" t="s">
        <v>372</v>
      </c>
      <c r="E169" s="125" t="s">
        <v>336</v>
      </c>
      <c r="F169" s="125" t="s">
        <v>337</v>
      </c>
      <c r="G169" s="250">
        <v>0.45</v>
      </c>
      <c r="H169" s="250">
        <v>0.45</v>
      </c>
      <c r="I169" s="250">
        <v>0.45</v>
      </c>
      <c r="J169" s="250">
        <v>0.45</v>
      </c>
      <c r="K169" s="250">
        <v>0.45</v>
      </c>
      <c r="L169" s="250">
        <v>0.45</v>
      </c>
      <c r="M169" s="250">
        <v>0.45</v>
      </c>
      <c r="N169" s="250">
        <v>0.45</v>
      </c>
      <c r="O169" s="250">
        <v>0.45</v>
      </c>
      <c r="P169" s="250">
        <v>0.45</v>
      </c>
      <c r="Q169" s="250">
        <v>0.45</v>
      </c>
      <c r="R169" s="250">
        <v>0.45</v>
      </c>
      <c r="S169" s="250">
        <v>0.45</v>
      </c>
      <c r="T169" s="250">
        <v>0.45</v>
      </c>
      <c r="U169" s="250">
        <v>0.45</v>
      </c>
      <c r="V169" s="250">
        <v>0.45</v>
      </c>
      <c r="W169" s="250">
        <v>0.45</v>
      </c>
      <c r="X169" s="250">
        <v>0.45</v>
      </c>
      <c r="Y169" s="250">
        <v>0.45</v>
      </c>
      <c r="Z169" s="250">
        <v>0.45</v>
      </c>
      <c r="AA169" s="250">
        <v>0.45</v>
      </c>
      <c r="AB169" s="250">
        <v>0.45</v>
      </c>
      <c r="AC169" s="250">
        <v>0.45</v>
      </c>
      <c r="AD169" s="250">
        <v>0.45</v>
      </c>
      <c r="AE169" s="250">
        <v>0.45</v>
      </c>
      <c r="AF169" s="250">
        <v>0.45</v>
      </c>
      <c r="AG169" s="250">
        <v>0.45</v>
      </c>
      <c r="AH169" s="250">
        <v>0.45</v>
      </c>
      <c r="AI169" s="250">
        <v>0.45</v>
      </c>
      <c r="AJ169" s="250">
        <v>0.45</v>
      </c>
      <c r="AK169" s="250">
        <v>0.45</v>
      </c>
      <c r="AL169" s="250">
        <v>0.45</v>
      </c>
      <c r="AM169" s="250">
        <v>0.45</v>
      </c>
      <c r="AN169" s="250">
        <v>0.45</v>
      </c>
      <c r="AO169" s="250">
        <v>0.45</v>
      </c>
      <c r="AP169" s="250">
        <v>0.45</v>
      </c>
      <c r="AQ169" s="250">
        <v>0.45</v>
      </c>
      <c r="AR169" s="250">
        <v>0.45</v>
      </c>
      <c r="AS169" s="250">
        <v>0.45</v>
      </c>
      <c r="AT169" s="250">
        <v>0.45</v>
      </c>
      <c r="AU169" s="250">
        <v>0.45</v>
      </c>
    </row>
    <row r="170" spans="2:47">
      <c r="B170" s="125" t="s">
        <v>352</v>
      </c>
      <c r="C170" s="125" t="s">
        <v>357</v>
      </c>
      <c r="D170" s="125" t="s">
        <v>373</v>
      </c>
      <c r="E170" s="125" t="s">
        <v>336</v>
      </c>
      <c r="F170" s="125" t="s">
        <v>337</v>
      </c>
      <c r="G170" s="253">
        <v>0.7</v>
      </c>
      <c r="H170" s="253">
        <v>0.7</v>
      </c>
      <c r="I170" s="253">
        <v>0.7</v>
      </c>
      <c r="J170" s="253">
        <v>0.7</v>
      </c>
      <c r="K170" s="253">
        <v>0.7</v>
      </c>
      <c r="L170" s="253">
        <v>0.7</v>
      </c>
      <c r="M170" s="253">
        <v>0.7</v>
      </c>
      <c r="N170" s="253">
        <v>0.7</v>
      </c>
      <c r="O170" s="253">
        <v>0.7</v>
      </c>
      <c r="P170" s="253">
        <v>0.7</v>
      </c>
      <c r="Q170" s="253">
        <v>0.7</v>
      </c>
      <c r="R170" s="253">
        <v>0.7</v>
      </c>
      <c r="S170" s="253">
        <v>0.7</v>
      </c>
      <c r="T170" s="253">
        <v>0.7</v>
      </c>
      <c r="U170" s="253">
        <v>0.7</v>
      </c>
      <c r="V170" s="253">
        <v>0.7</v>
      </c>
      <c r="W170" s="253">
        <v>0.7</v>
      </c>
      <c r="X170" s="253">
        <v>0.7</v>
      </c>
      <c r="Y170" s="253">
        <v>0.7</v>
      </c>
      <c r="Z170" s="253">
        <v>0.7</v>
      </c>
      <c r="AA170" s="253">
        <v>0.7</v>
      </c>
      <c r="AB170" s="253">
        <v>0.7</v>
      </c>
      <c r="AC170" s="253">
        <v>0.7</v>
      </c>
      <c r="AD170" s="253">
        <v>0.7</v>
      </c>
      <c r="AE170" s="253">
        <v>0.7</v>
      </c>
      <c r="AF170" s="253">
        <v>0.7</v>
      </c>
      <c r="AG170" s="253">
        <v>0.7</v>
      </c>
      <c r="AH170" s="253">
        <v>0.7</v>
      </c>
      <c r="AI170" s="253">
        <v>0.7</v>
      </c>
      <c r="AJ170" s="253">
        <v>0.7</v>
      </c>
      <c r="AK170" s="253">
        <v>0.7</v>
      </c>
      <c r="AL170" s="253">
        <v>0.7</v>
      </c>
      <c r="AM170" s="253">
        <v>0.7</v>
      </c>
      <c r="AN170" s="253">
        <v>0.7</v>
      </c>
      <c r="AO170" s="253">
        <v>0.7</v>
      </c>
      <c r="AP170" s="253">
        <v>0.7</v>
      </c>
      <c r="AQ170" s="253">
        <v>0.7</v>
      </c>
      <c r="AR170" s="253">
        <v>0.7</v>
      </c>
      <c r="AS170" s="253">
        <v>0.7</v>
      </c>
      <c r="AT170" s="253">
        <v>0.7</v>
      </c>
      <c r="AU170" s="253">
        <v>0.7</v>
      </c>
    </row>
    <row r="171" spans="2:47">
      <c r="B171" s="125" t="s">
        <v>352</v>
      </c>
      <c r="C171" s="125" t="s">
        <v>357</v>
      </c>
      <c r="D171" s="125" t="s">
        <v>374</v>
      </c>
      <c r="E171" s="125" t="s">
        <v>336</v>
      </c>
      <c r="F171" s="125" t="s">
        <v>337</v>
      </c>
      <c r="G171" s="253">
        <v>0.8</v>
      </c>
      <c r="H171" s="253">
        <v>0.8</v>
      </c>
      <c r="I171" s="253">
        <v>0.8</v>
      </c>
      <c r="J171" s="253">
        <v>0.8</v>
      </c>
      <c r="K171" s="253">
        <v>0.8</v>
      </c>
      <c r="L171" s="253">
        <v>0.8</v>
      </c>
      <c r="M171" s="253">
        <v>0.8</v>
      </c>
      <c r="N171" s="253">
        <v>0.8</v>
      </c>
      <c r="O171" s="253">
        <v>0.8</v>
      </c>
      <c r="P171" s="253">
        <v>0.8</v>
      </c>
      <c r="Q171" s="253">
        <v>0.8</v>
      </c>
      <c r="R171" s="253">
        <v>0.8</v>
      </c>
      <c r="S171" s="253">
        <v>0.8</v>
      </c>
      <c r="T171" s="253">
        <v>0.8</v>
      </c>
      <c r="U171" s="253">
        <v>0.8</v>
      </c>
      <c r="V171" s="253">
        <v>0.8</v>
      </c>
      <c r="W171" s="253">
        <v>0.8</v>
      </c>
      <c r="X171" s="253">
        <v>0.8</v>
      </c>
      <c r="Y171" s="253">
        <v>0.8</v>
      </c>
      <c r="Z171" s="253">
        <v>0.8</v>
      </c>
      <c r="AA171" s="253">
        <v>0.8</v>
      </c>
      <c r="AB171" s="253">
        <v>0.8</v>
      </c>
      <c r="AC171" s="253">
        <v>0.8</v>
      </c>
      <c r="AD171" s="253">
        <v>0.8</v>
      </c>
      <c r="AE171" s="253">
        <v>0.8</v>
      </c>
      <c r="AF171" s="253">
        <v>0.8</v>
      </c>
      <c r="AG171" s="253">
        <v>0.8</v>
      </c>
      <c r="AH171" s="253">
        <v>0.8</v>
      </c>
      <c r="AI171" s="253">
        <v>0.8</v>
      </c>
      <c r="AJ171" s="253">
        <v>0.8</v>
      </c>
      <c r="AK171" s="253">
        <v>0.8</v>
      </c>
      <c r="AL171" s="253">
        <v>0.8</v>
      </c>
      <c r="AM171" s="253">
        <v>0.8</v>
      </c>
      <c r="AN171" s="253">
        <v>0.8</v>
      </c>
      <c r="AO171" s="253">
        <v>0.8</v>
      </c>
      <c r="AP171" s="253">
        <v>0.8</v>
      </c>
      <c r="AQ171" s="253">
        <v>0.8</v>
      </c>
      <c r="AR171" s="253">
        <v>0.8</v>
      </c>
      <c r="AS171" s="253">
        <v>0.8</v>
      </c>
      <c r="AT171" s="253">
        <v>0.8</v>
      </c>
      <c r="AU171" s="253">
        <v>0.8</v>
      </c>
    </row>
    <row r="172" spans="2:47">
      <c r="B172" s="125" t="s">
        <v>352</v>
      </c>
      <c r="C172" s="125" t="s">
        <v>357</v>
      </c>
      <c r="D172" s="125" t="s">
        <v>363</v>
      </c>
      <c r="E172" s="125" t="s">
        <v>336</v>
      </c>
      <c r="F172" s="125" t="s">
        <v>337</v>
      </c>
      <c r="G172" s="253">
        <v>0.9</v>
      </c>
      <c r="H172" s="253">
        <v>0.9</v>
      </c>
      <c r="I172" s="253">
        <v>0.9</v>
      </c>
      <c r="J172" s="253">
        <v>0.9</v>
      </c>
      <c r="K172" s="253">
        <v>0.9</v>
      </c>
      <c r="L172" s="253">
        <v>0.9</v>
      </c>
      <c r="M172" s="253">
        <v>0.9</v>
      </c>
      <c r="N172" s="253">
        <v>0.9</v>
      </c>
      <c r="O172" s="253">
        <v>0.9</v>
      </c>
      <c r="P172" s="253">
        <v>0.9</v>
      </c>
      <c r="Q172" s="253">
        <v>0.9</v>
      </c>
      <c r="R172" s="253">
        <v>0.9</v>
      </c>
      <c r="S172" s="253">
        <v>0.9</v>
      </c>
      <c r="T172" s="253">
        <v>0.9</v>
      </c>
      <c r="U172" s="253">
        <v>0.9</v>
      </c>
      <c r="V172" s="253">
        <v>0.9</v>
      </c>
      <c r="W172" s="253">
        <v>0.9</v>
      </c>
      <c r="X172" s="253">
        <v>0.9</v>
      </c>
      <c r="Y172" s="253">
        <v>0.9</v>
      </c>
      <c r="Z172" s="253">
        <v>0.9</v>
      </c>
      <c r="AA172" s="253">
        <v>0.9</v>
      </c>
      <c r="AB172" s="253">
        <v>0.9</v>
      </c>
      <c r="AC172" s="253">
        <v>0.9</v>
      </c>
      <c r="AD172" s="253">
        <v>0.9</v>
      </c>
      <c r="AE172" s="253">
        <v>0.9</v>
      </c>
      <c r="AF172" s="253">
        <v>0.9</v>
      </c>
      <c r="AG172" s="253">
        <v>0.9</v>
      </c>
      <c r="AH172" s="253">
        <v>0.9</v>
      </c>
      <c r="AI172" s="253">
        <v>0.9</v>
      </c>
      <c r="AJ172" s="253">
        <v>0.9</v>
      </c>
      <c r="AK172" s="253">
        <v>0.9</v>
      </c>
      <c r="AL172" s="253">
        <v>0.9</v>
      </c>
      <c r="AM172" s="253">
        <v>0.9</v>
      </c>
      <c r="AN172" s="253">
        <v>0.9</v>
      </c>
      <c r="AO172" s="253">
        <v>0.9</v>
      </c>
      <c r="AP172" s="253">
        <v>0.9</v>
      </c>
      <c r="AQ172" s="253">
        <v>0.9</v>
      </c>
      <c r="AR172" s="253">
        <v>0.9</v>
      </c>
      <c r="AS172" s="253">
        <v>0.9</v>
      </c>
      <c r="AT172" s="253">
        <v>0.9</v>
      </c>
      <c r="AU172" s="253">
        <v>0.9</v>
      </c>
    </row>
    <row r="173" spans="2:47">
      <c r="B173" s="125" t="s">
        <v>352</v>
      </c>
      <c r="C173" s="125" t="s">
        <v>357</v>
      </c>
      <c r="D173" s="125" t="s">
        <v>364</v>
      </c>
      <c r="E173" s="125" t="s">
        <v>336</v>
      </c>
      <c r="F173" s="125" t="s">
        <v>337</v>
      </c>
      <c r="G173" s="253">
        <v>0.7</v>
      </c>
      <c r="H173" s="253">
        <v>0.7</v>
      </c>
      <c r="I173" s="253">
        <v>0.7</v>
      </c>
      <c r="J173" s="253">
        <v>0.7</v>
      </c>
      <c r="K173" s="253">
        <v>0.7</v>
      </c>
      <c r="L173" s="253">
        <v>0.7</v>
      </c>
      <c r="M173" s="253">
        <v>0.7</v>
      </c>
      <c r="N173" s="253">
        <v>0.7</v>
      </c>
      <c r="O173" s="253">
        <v>0.7</v>
      </c>
      <c r="P173" s="253">
        <v>0.7</v>
      </c>
      <c r="Q173" s="253">
        <v>0.7</v>
      </c>
      <c r="R173" s="253">
        <v>0.7</v>
      </c>
      <c r="S173" s="253">
        <v>0.7</v>
      </c>
      <c r="T173" s="253">
        <v>0.7</v>
      </c>
      <c r="U173" s="253">
        <v>0.7</v>
      </c>
      <c r="V173" s="253">
        <v>0.7</v>
      </c>
      <c r="W173" s="253">
        <v>0.7</v>
      </c>
      <c r="X173" s="253">
        <v>0.7</v>
      </c>
      <c r="Y173" s="253">
        <v>0.7</v>
      </c>
      <c r="Z173" s="253">
        <v>0.7</v>
      </c>
      <c r="AA173" s="253">
        <v>0.7</v>
      </c>
      <c r="AB173" s="253">
        <v>0.7</v>
      </c>
      <c r="AC173" s="253">
        <v>0.7</v>
      </c>
      <c r="AD173" s="253">
        <v>0.7</v>
      </c>
      <c r="AE173" s="253">
        <v>0.7</v>
      </c>
      <c r="AF173" s="253">
        <v>0.7</v>
      </c>
      <c r="AG173" s="253">
        <v>0.7</v>
      </c>
      <c r="AH173" s="253">
        <v>0.7</v>
      </c>
      <c r="AI173" s="253">
        <v>0.7</v>
      </c>
      <c r="AJ173" s="253">
        <v>0.7</v>
      </c>
      <c r="AK173" s="253">
        <v>0.7</v>
      </c>
      <c r="AL173" s="253">
        <v>0.7</v>
      </c>
      <c r="AM173" s="253">
        <v>0.7</v>
      </c>
      <c r="AN173" s="253">
        <v>0.7</v>
      </c>
      <c r="AO173" s="253">
        <v>0.7</v>
      </c>
      <c r="AP173" s="253">
        <v>0.7</v>
      </c>
      <c r="AQ173" s="253">
        <v>0.7</v>
      </c>
      <c r="AR173" s="253">
        <v>0.7</v>
      </c>
      <c r="AS173" s="253">
        <v>0.7</v>
      </c>
      <c r="AT173" s="253">
        <v>0.7</v>
      </c>
      <c r="AU173" s="253">
        <v>0.7</v>
      </c>
    </row>
    <row r="174" spans="2:47">
      <c r="B174" s="125" t="s">
        <v>352</v>
      </c>
      <c r="C174" s="125" t="s">
        <v>357</v>
      </c>
      <c r="D174" s="125" t="s">
        <v>365</v>
      </c>
      <c r="E174" s="125" t="s">
        <v>336</v>
      </c>
      <c r="F174" s="125" t="s">
        <v>337</v>
      </c>
      <c r="G174" s="253">
        <v>0.45</v>
      </c>
      <c r="H174" s="253">
        <v>0.45</v>
      </c>
      <c r="I174" s="253">
        <v>0.45</v>
      </c>
      <c r="J174" s="253">
        <v>0.45</v>
      </c>
      <c r="K174" s="253">
        <v>0.45</v>
      </c>
      <c r="L174" s="253">
        <v>0.45</v>
      </c>
      <c r="M174" s="253">
        <v>0.45</v>
      </c>
      <c r="N174" s="253">
        <v>0.45</v>
      </c>
      <c r="O174" s="253">
        <v>0.45</v>
      </c>
      <c r="P174" s="253">
        <v>0.45</v>
      </c>
      <c r="Q174" s="253">
        <v>0.45</v>
      </c>
      <c r="R174" s="253">
        <v>0.45</v>
      </c>
      <c r="S174" s="253">
        <v>0.45</v>
      </c>
      <c r="T174" s="253">
        <v>0.45</v>
      </c>
      <c r="U174" s="253">
        <v>0.45</v>
      </c>
      <c r="V174" s="253">
        <v>0.45</v>
      </c>
      <c r="W174" s="253">
        <v>0.45</v>
      </c>
      <c r="X174" s="253">
        <v>0.45</v>
      </c>
      <c r="Y174" s="253">
        <v>0.45</v>
      </c>
      <c r="Z174" s="253">
        <v>0.45</v>
      </c>
      <c r="AA174" s="253">
        <v>0.45</v>
      </c>
      <c r="AB174" s="253">
        <v>0.45</v>
      </c>
      <c r="AC174" s="253">
        <v>0.45</v>
      </c>
      <c r="AD174" s="253">
        <v>0.45</v>
      </c>
      <c r="AE174" s="253">
        <v>0.45</v>
      </c>
      <c r="AF174" s="253">
        <v>0.45</v>
      </c>
      <c r="AG174" s="253">
        <v>0.45</v>
      </c>
      <c r="AH174" s="253">
        <v>0.45</v>
      </c>
      <c r="AI174" s="253">
        <v>0.45</v>
      </c>
      <c r="AJ174" s="253">
        <v>0.45</v>
      </c>
      <c r="AK174" s="253">
        <v>0.45</v>
      </c>
      <c r="AL174" s="253">
        <v>0.45</v>
      </c>
      <c r="AM174" s="253">
        <v>0.45</v>
      </c>
      <c r="AN174" s="253">
        <v>0.45</v>
      </c>
      <c r="AO174" s="253">
        <v>0.45</v>
      </c>
      <c r="AP174" s="253">
        <v>0.45</v>
      </c>
      <c r="AQ174" s="253">
        <v>0.55000000000000004</v>
      </c>
      <c r="AR174" s="253">
        <v>0.55000000000000004</v>
      </c>
      <c r="AS174" s="253">
        <v>0.55000000000000004</v>
      </c>
      <c r="AT174" s="253">
        <v>0.55000000000000004</v>
      </c>
      <c r="AU174" s="253">
        <v>0.55000000000000004</v>
      </c>
    </row>
    <row r="175" spans="2:47">
      <c r="B175" s="125" t="s">
        <v>352</v>
      </c>
      <c r="C175" s="125" t="s">
        <v>357</v>
      </c>
      <c r="D175" s="125" t="s">
        <v>366</v>
      </c>
      <c r="E175" s="125" t="s">
        <v>336</v>
      </c>
      <c r="F175" s="125" t="s">
        <v>337</v>
      </c>
      <c r="G175" s="253">
        <v>0.3</v>
      </c>
      <c r="H175" s="253">
        <v>0.3</v>
      </c>
      <c r="I175" s="253">
        <v>0.3</v>
      </c>
      <c r="J175" s="253">
        <v>0.3</v>
      </c>
      <c r="K175" s="253">
        <v>0.3</v>
      </c>
      <c r="L175" s="253">
        <v>0.3</v>
      </c>
      <c r="M175" s="253">
        <v>0.3</v>
      </c>
      <c r="N175" s="253">
        <v>0.3</v>
      </c>
      <c r="O175" s="253">
        <v>0.3</v>
      </c>
      <c r="P175" s="253">
        <v>0.3</v>
      </c>
      <c r="Q175" s="253">
        <v>0.3</v>
      </c>
      <c r="R175" s="253">
        <v>0.3</v>
      </c>
      <c r="S175" s="253">
        <v>0.3</v>
      </c>
      <c r="T175" s="253">
        <v>0.3</v>
      </c>
      <c r="U175" s="253">
        <v>0.3</v>
      </c>
      <c r="V175" s="253">
        <v>0.3</v>
      </c>
      <c r="W175" s="253">
        <v>0.3</v>
      </c>
      <c r="X175" s="253">
        <v>0.3</v>
      </c>
      <c r="Y175" s="253">
        <v>0.3</v>
      </c>
      <c r="Z175" s="253">
        <v>0.3</v>
      </c>
      <c r="AA175" s="253">
        <v>0.3</v>
      </c>
      <c r="AB175" s="253">
        <v>0.3</v>
      </c>
      <c r="AC175" s="253">
        <v>0.3</v>
      </c>
      <c r="AD175" s="253">
        <v>0.3</v>
      </c>
      <c r="AE175" s="253">
        <v>0.3</v>
      </c>
      <c r="AF175" s="253">
        <v>0.3</v>
      </c>
      <c r="AG175" s="253">
        <v>0.3</v>
      </c>
      <c r="AH175" s="253">
        <v>0.3</v>
      </c>
      <c r="AI175" s="253">
        <v>0.3</v>
      </c>
      <c r="AJ175" s="253">
        <v>0.3</v>
      </c>
      <c r="AK175" s="253">
        <v>0.3</v>
      </c>
      <c r="AL175" s="253">
        <v>0.3</v>
      </c>
      <c r="AM175" s="253">
        <v>0.3</v>
      </c>
      <c r="AN175" s="253">
        <v>0.3</v>
      </c>
      <c r="AO175" s="253">
        <v>0.3</v>
      </c>
      <c r="AP175" s="253">
        <v>0.3</v>
      </c>
      <c r="AQ175" s="253">
        <v>0.3</v>
      </c>
      <c r="AR175" s="253">
        <v>0.3</v>
      </c>
      <c r="AS175" s="253">
        <v>0.3</v>
      </c>
      <c r="AT175" s="253">
        <v>0.3</v>
      </c>
      <c r="AU175" s="253">
        <v>0.3</v>
      </c>
    </row>
    <row r="176" spans="2:47">
      <c r="B176" s="125" t="s">
        <v>352</v>
      </c>
      <c r="C176" s="125" t="s">
        <v>357</v>
      </c>
      <c r="D176" s="125" t="s">
        <v>367</v>
      </c>
      <c r="E176" s="125" t="s">
        <v>336</v>
      </c>
      <c r="F176" s="138" t="s">
        <v>407</v>
      </c>
      <c r="G176" s="253">
        <f>1-((1-G168)*0.5)</f>
        <v>0.66249999999999998</v>
      </c>
      <c r="H176" s="253">
        <f t="shared" ref="H176:AO179" si="79">1-((1-H168)*0.5)</f>
        <v>0.66249999999999998</v>
      </c>
      <c r="I176" s="253">
        <f t="shared" si="79"/>
        <v>0.66249999999999998</v>
      </c>
      <c r="J176" s="253">
        <f t="shared" si="79"/>
        <v>0.66249999999999998</v>
      </c>
      <c r="K176" s="253">
        <f t="shared" si="79"/>
        <v>0.66249999999999998</v>
      </c>
      <c r="L176" s="253">
        <f t="shared" si="79"/>
        <v>0.66249999999999998</v>
      </c>
      <c r="M176" s="253">
        <f t="shared" si="79"/>
        <v>0.66249999999999998</v>
      </c>
      <c r="N176" s="253">
        <f t="shared" si="79"/>
        <v>0.66249999999999998</v>
      </c>
      <c r="O176" s="253">
        <f t="shared" si="79"/>
        <v>0.66249999999999998</v>
      </c>
      <c r="P176" s="253">
        <f t="shared" si="79"/>
        <v>0.66249999999999998</v>
      </c>
      <c r="Q176" s="253">
        <f t="shared" si="79"/>
        <v>0.66249999999999998</v>
      </c>
      <c r="R176" s="253">
        <f t="shared" si="79"/>
        <v>0.66249999999999998</v>
      </c>
      <c r="S176" s="253">
        <f t="shared" si="79"/>
        <v>0.66249999999999998</v>
      </c>
      <c r="T176" s="253">
        <f t="shared" si="79"/>
        <v>0.66249999999999998</v>
      </c>
      <c r="U176" s="253">
        <f t="shared" si="79"/>
        <v>0.66249999999999998</v>
      </c>
      <c r="V176" s="253">
        <f t="shared" si="79"/>
        <v>0.66249999999999998</v>
      </c>
      <c r="W176" s="253">
        <f t="shared" si="79"/>
        <v>0.66249999999999998</v>
      </c>
      <c r="X176" s="253">
        <f t="shared" si="79"/>
        <v>0.66249999999999998</v>
      </c>
      <c r="Y176" s="253">
        <f t="shared" si="79"/>
        <v>0.66249999999999998</v>
      </c>
      <c r="Z176" s="253">
        <f t="shared" si="79"/>
        <v>0.66249999999999998</v>
      </c>
      <c r="AA176" s="253">
        <f t="shared" si="79"/>
        <v>0.66249999999999998</v>
      </c>
      <c r="AB176" s="253">
        <f t="shared" si="79"/>
        <v>0.66249999999999998</v>
      </c>
      <c r="AC176" s="253">
        <f t="shared" si="79"/>
        <v>0.66249999999999998</v>
      </c>
      <c r="AD176" s="253">
        <f t="shared" si="79"/>
        <v>0.66249999999999998</v>
      </c>
      <c r="AE176" s="253">
        <f t="shared" si="79"/>
        <v>0.66249999999999998</v>
      </c>
      <c r="AF176" s="253">
        <f t="shared" si="79"/>
        <v>0.66249999999999998</v>
      </c>
      <c r="AG176" s="253">
        <f t="shared" si="79"/>
        <v>0.66249999999999998</v>
      </c>
      <c r="AH176" s="253">
        <f t="shared" si="79"/>
        <v>0.66249999999999998</v>
      </c>
      <c r="AI176" s="253">
        <f t="shared" si="79"/>
        <v>0.66249999999999998</v>
      </c>
      <c r="AJ176" s="253">
        <f t="shared" si="79"/>
        <v>0.66249999999999998</v>
      </c>
      <c r="AK176" s="253">
        <f t="shared" si="79"/>
        <v>0.66249999999999998</v>
      </c>
      <c r="AL176" s="253">
        <f t="shared" si="79"/>
        <v>0.66249999999999998</v>
      </c>
      <c r="AM176" s="253">
        <f t="shared" si="79"/>
        <v>0.66249999999999998</v>
      </c>
      <c r="AN176" s="253">
        <f t="shared" si="79"/>
        <v>0.66249999999999998</v>
      </c>
      <c r="AO176" s="253">
        <f t="shared" si="79"/>
        <v>0.66249999999999998</v>
      </c>
      <c r="AP176" s="253">
        <f>1-((1-AP168)*0.5)</f>
        <v>0.66249999999999998</v>
      </c>
      <c r="AQ176" s="253">
        <f t="shared" ref="AQ176:AT179" si="80">1-((1-AQ168)*0.5)</f>
        <v>0.66249999999999998</v>
      </c>
      <c r="AR176" s="253">
        <f t="shared" si="80"/>
        <v>0.66249999999999998</v>
      </c>
      <c r="AS176" s="253">
        <f t="shared" si="80"/>
        <v>0.66249999999999998</v>
      </c>
      <c r="AT176" s="253">
        <f t="shared" si="80"/>
        <v>0.66249999999999998</v>
      </c>
      <c r="AU176" s="253">
        <f>1-((1-AU168)*0.5)</f>
        <v>0.66249999999999998</v>
      </c>
    </row>
    <row r="177" spans="1:47">
      <c r="B177" s="125" t="s">
        <v>352</v>
      </c>
      <c r="C177" s="125" t="s">
        <v>357</v>
      </c>
      <c r="D177" s="125" t="s">
        <v>368</v>
      </c>
      <c r="E177" s="125" t="s">
        <v>336</v>
      </c>
      <c r="F177" s="138" t="s">
        <v>407</v>
      </c>
      <c r="G177" s="253">
        <f t="shared" ref="G177:AI179" si="81">1-((1-G169)*0.5)</f>
        <v>0.72499999999999998</v>
      </c>
      <c r="H177" s="253">
        <f t="shared" si="81"/>
        <v>0.72499999999999998</v>
      </c>
      <c r="I177" s="253">
        <f t="shared" si="81"/>
        <v>0.72499999999999998</v>
      </c>
      <c r="J177" s="253">
        <f t="shared" si="81"/>
        <v>0.72499999999999998</v>
      </c>
      <c r="K177" s="253">
        <f t="shared" si="81"/>
        <v>0.72499999999999998</v>
      </c>
      <c r="L177" s="253">
        <f t="shared" si="81"/>
        <v>0.72499999999999998</v>
      </c>
      <c r="M177" s="253">
        <f t="shared" si="81"/>
        <v>0.72499999999999998</v>
      </c>
      <c r="N177" s="253">
        <f t="shared" si="81"/>
        <v>0.72499999999999998</v>
      </c>
      <c r="O177" s="253">
        <f t="shared" si="81"/>
        <v>0.72499999999999998</v>
      </c>
      <c r="P177" s="253">
        <f t="shared" si="81"/>
        <v>0.72499999999999998</v>
      </c>
      <c r="Q177" s="253">
        <f t="shared" si="81"/>
        <v>0.72499999999999998</v>
      </c>
      <c r="R177" s="253">
        <f t="shared" si="81"/>
        <v>0.72499999999999998</v>
      </c>
      <c r="S177" s="253">
        <f t="shared" si="81"/>
        <v>0.72499999999999998</v>
      </c>
      <c r="T177" s="253">
        <f t="shared" si="81"/>
        <v>0.72499999999999998</v>
      </c>
      <c r="U177" s="253">
        <f t="shared" si="81"/>
        <v>0.72499999999999998</v>
      </c>
      <c r="V177" s="253">
        <f t="shared" si="81"/>
        <v>0.72499999999999998</v>
      </c>
      <c r="W177" s="253">
        <f t="shared" si="81"/>
        <v>0.72499999999999998</v>
      </c>
      <c r="X177" s="253">
        <f t="shared" si="81"/>
        <v>0.72499999999999998</v>
      </c>
      <c r="Y177" s="253">
        <f t="shared" si="81"/>
        <v>0.72499999999999998</v>
      </c>
      <c r="Z177" s="253">
        <f t="shared" si="81"/>
        <v>0.72499999999999998</v>
      </c>
      <c r="AA177" s="253">
        <f t="shared" si="81"/>
        <v>0.72499999999999998</v>
      </c>
      <c r="AB177" s="253">
        <f t="shared" si="81"/>
        <v>0.72499999999999998</v>
      </c>
      <c r="AC177" s="253">
        <f t="shared" si="81"/>
        <v>0.72499999999999998</v>
      </c>
      <c r="AD177" s="253">
        <f t="shared" si="81"/>
        <v>0.72499999999999998</v>
      </c>
      <c r="AE177" s="253">
        <f t="shared" si="81"/>
        <v>0.72499999999999998</v>
      </c>
      <c r="AF177" s="253">
        <f t="shared" si="81"/>
        <v>0.72499999999999998</v>
      </c>
      <c r="AG177" s="253">
        <f t="shared" si="81"/>
        <v>0.72499999999999998</v>
      </c>
      <c r="AH177" s="253">
        <f t="shared" si="81"/>
        <v>0.72499999999999998</v>
      </c>
      <c r="AI177" s="253">
        <f t="shared" si="81"/>
        <v>0.72499999999999998</v>
      </c>
      <c r="AJ177" s="253">
        <f t="shared" si="79"/>
        <v>0.72499999999999998</v>
      </c>
      <c r="AK177" s="253">
        <f t="shared" si="79"/>
        <v>0.72499999999999998</v>
      </c>
      <c r="AL177" s="253">
        <f t="shared" si="79"/>
        <v>0.72499999999999998</v>
      </c>
      <c r="AM177" s="253">
        <f t="shared" si="79"/>
        <v>0.72499999999999998</v>
      </c>
      <c r="AN177" s="253">
        <f t="shared" si="79"/>
        <v>0.72499999999999998</v>
      </c>
      <c r="AO177" s="253">
        <f t="shared" si="79"/>
        <v>0.72499999999999998</v>
      </c>
      <c r="AP177" s="253">
        <f>1-((1-AP169)*0.5)</f>
        <v>0.72499999999999998</v>
      </c>
      <c r="AQ177" s="253">
        <f t="shared" si="80"/>
        <v>0.72499999999999998</v>
      </c>
      <c r="AR177" s="253">
        <f t="shared" si="80"/>
        <v>0.72499999999999998</v>
      </c>
      <c r="AS177" s="253">
        <f t="shared" si="80"/>
        <v>0.72499999999999998</v>
      </c>
      <c r="AT177" s="253">
        <f t="shared" si="80"/>
        <v>0.72499999999999998</v>
      </c>
      <c r="AU177" s="253">
        <f>1-((1-AU169)*0.5)</f>
        <v>0.72499999999999998</v>
      </c>
    </row>
    <row r="178" spans="1:47">
      <c r="B178" s="125" t="s">
        <v>352</v>
      </c>
      <c r="C178" s="125" t="s">
        <v>357</v>
      </c>
      <c r="D178" s="125" t="s">
        <v>369</v>
      </c>
      <c r="E178" s="125" t="s">
        <v>336</v>
      </c>
      <c r="F178" s="138" t="s">
        <v>407</v>
      </c>
      <c r="G178" s="253">
        <f t="shared" si="81"/>
        <v>0.85</v>
      </c>
      <c r="H178" s="253">
        <f t="shared" si="81"/>
        <v>0.85</v>
      </c>
      <c r="I178" s="253">
        <f t="shared" si="81"/>
        <v>0.85</v>
      </c>
      <c r="J178" s="253">
        <f t="shared" si="81"/>
        <v>0.85</v>
      </c>
      <c r="K178" s="253">
        <f t="shared" si="81"/>
        <v>0.85</v>
      </c>
      <c r="L178" s="253">
        <f t="shared" si="81"/>
        <v>0.85</v>
      </c>
      <c r="M178" s="253">
        <f t="shared" si="81"/>
        <v>0.85</v>
      </c>
      <c r="N178" s="253">
        <f t="shared" si="81"/>
        <v>0.85</v>
      </c>
      <c r="O178" s="253">
        <f t="shared" si="81"/>
        <v>0.85</v>
      </c>
      <c r="P178" s="253">
        <f t="shared" si="81"/>
        <v>0.85</v>
      </c>
      <c r="Q178" s="253">
        <f t="shared" si="81"/>
        <v>0.85</v>
      </c>
      <c r="R178" s="253">
        <f t="shared" si="81"/>
        <v>0.85</v>
      </c>
      <c r="S178" s="253">
        <f t="shared" si="81"/>
        <v>0.85</v>
      </c>
      <c r="T178" s="253">
        <f t="shared" si="81"/>
        <v>0.85</v>
      </c>
      <c r="U178" s="253">
        <f t="shared" si="81"/>
        <v>0.85</v>
      </c>
      <c r="V178" s="253">
        <f t="shared" si="81"/>
        <v>0.85</v>
      </c>
      <c r="W178" s="253">
        <f t="shared" si="81"/>
        <v>0.85</v>
      </c>
      <c r="X178" s="253">
        <f t="shared" si="81"/>
        <v>0.85</v>
      </c>
      <c r="Y178" s="253">
        <f t="shared" si="81"/>
        <v>0.85</v>
      </c>
      <c r="Z178" s="253">
        <f t="shared" si="81"/>
        <v>0.85</v>
      </c>
      <c r="AA178" s="253">
        <f t="shared" si="81"/>
        <v>0.85</v>
      </c>
      <c r="AB178" s="253">
        <f t="shared" si="81"/>
        <v>0.85</v>
      </c>
      <c r="AC178" s="253">
        <f t="shared" si="81"/>
        <v>0.85</v>
      </c>
      <c r="AD178" s="253">
        <f t="shared" si="81"/>
        <v>0.85</v>
      </c>
      <c r="AE178" s="253">
        <f t="shared" si="81"/>
        <v>0.85</v>
      </c>
      <c r="AF178" s="253">
        <f t="shared" si="81"/>
        <v>0.85</v>
      </c>
      <c r="AG178" s="253">
        <f t="shared" si="81"/>
        <v>0.85</v>
      </c>
      <c r="AH178" s="253">
        <f t="shared" si="81"/>
        <v>0.85</v>
      </c>
      <c r="AI178" s="253">
        <f t="shared" si="81"/>
        <v>0.85</v>
      </c>
      <c r="AJ178" s="253">
        <f t="shared" si="79"/>
        <v>0.85</v>
      </c>
      <c r="AK178" s="253">
        <f t="shared" si="79"/>
        <v>0.85</v>
      </c>
      <c r="AL178" s="253">
        <f t="shared" si="79"/>
        <v>0.85</v>
      </c>
      <c r="AM178" s="253">
        <f t="shared" si="79"/>
        <v>0.85</v>
      </c>
      <c r="AN178" s="253">
        <f t="shared" si="79"/>
        <v>0.85</v>
      </c>
      <c r="AO178" s="253">
        <f t="shared" si="79"/>
        <v>0.85</v>
      </c>
      <c r="AP178" s="253">
        <f>1-((1-AP170)*0.5)</f>
        <v>0.85</v>
      </c>
      <c r="AQ178" s="253">
        <f t="shared" si="80"/>
        <v>0.85</v>
      </c>
      <c r="AR178" s="253">
        <f t="shared" si="80"/>
        <v>0.85</v>
      </c>
      <c r="AS178" s="253">
        <f t="shared" si="80"/>
        <v>0.85</v>
      </c>
      <c r="AT178" s="253">
        <f t="shared" si="80"/>
        <v>0.85</v>
      </c>
      <c r="AU178" s="253">
        <f>1-((1-AU170)*0.5)</f>
        <v>0.85</v>
      </c>
    </row>
    <row r="179" spans="1:47">
      <c r="B179" s="125" t="s">
        <v>352</v>
      </c>
      <c r="C179" s="125" t="s">
        <v>357</v>
      </c>
      <c r="D179" s="125" t="s">
        <v>370</v>
      </c>
      <c r="E179" s="125" t="s">
        <v>336</v>
      </c>
      <c r="F179" s="138" t="s">
        <v>407</v>
      </c>
      <c r="G179" s="253">
        <f t="shared" si="81"/>
        <v>0.9</v>
      </c>
      <c r="H179" s="253">
        <f t="shared" si="81"/>
        <v>0.9</v>
      </c>
      <c r="I179" s="253">
        <f t="shared" si="81"/>
        <v>0.9</v>
      </c>
      <c r="J179" s="253">
        <f t="shared" si="81"/>
        <v>0.9</v>
      </c>
      <c r="K179" s="253">
        <f t="shared" si="81"/>
        <v>0.9</v>
      </c>
      <c r="L179" s="253">
        <f t="shared" si="81"/>
        <v>0.9</v>
      </c>
      <c r="M179" s="253">
        <f t="shared" si="81"/>
        <v>0.9</v>
      </c>
      <c r="N179" s="253">
        <f t="shared" si="81"/>
        <v>0.9</v>
      </c>
      <c r="O179" s="253">
        <f t="shared" si="81"/>
        <v>0.9</v>
      </c>
      <c r="P179" s="253">
        <f t="shared" si="81"/>
        <v>0.9</v>
      </c>
      <c r="Q179" s="253">
        <f t="shared" si="81"/>
        <v>0.9</v>
      </c>
      <c r="R179" s="253">
        <f t="shared" si="81"/>
        <v>0.9</v>
      </c>
      <c r="S179" s="253">
        <f t="shared" si="81"/>
        <v>0.9</v>
      </c>
      <c r="T179" s="253">
        <f t="shared" si="81"/>
        <v>0.9</v>
      </c>
      <c r="U179" s="253">
        <f t="shared" si="81"/>
        <v>0.9</v>
      </c>
      <c r="V179" s="253">
        <f t="shared" si="81"/>
        <v>0.9</v>
      </c>
      <c r="W179" s="253">
        <f t="shared" si="81"/>
        <v>0.9</v>
      </c>
      <c r="X179" s="253">
        <f t="shared" si="81"/>
        <v>0.9</v>
      </c>
      <c r="Y179" s="253">
        <f t="shared" si="81"/>
        <v>0.9</v>
      </c>
      <c r="Z179" s="253">
        <f t="shared" si="81"/>
        <v>0.9</v>
      </c>
      <c r="AA179" s="253">
        <f t="shared" si="81"/>
        <v>0.9</v>
      </c>
      <c r="AB179" s="253">
        <f t="shared" si="81"/>
        <v>0.9</v>
      </c>
      <c r="AC179" s="253">
        <f t="shared" si="81"/>
        <v>0.9</v>
      </c>
      <c r="AD179" s="253">
        <f t="shared" si="81"/>
        <v>0.9</v>
      </c>
      <c r="AE179" s="253">
        <f t="shared" si="81"/>
        <v>0.9</v>
      </c>
      <c r="AF179" s="253">
        <f t="shared" si="81"/>
        <v>0.9</v>
      </c>
      <c r="AG179" s="253">
        <f t="shared" si="81"/>
        <v>0.9</v>
      </c>
      <c r="AH179" s="253">
        <f t="shared" si="81"/>
        <v>0.9</v>
      </c>
      <c r="AI179" s="253">
        <f t="shared" si="81"/>
        <v>0.9</v>
      </c>
      <c r="AJ179" s="253">
        <f t="shared" si="79"/>
        <v>0.9</v>
      </c>
      <c r="AK179" s="253">
        <f t="shared" si="79"/>
        <v>0.9</v>
      </c>
      <c r="AL179" s="253">
        <f t="shared" si="79"/>
        <v>0.9</v>
      </c>
      <c r="AM179" s="253">
        <f t="shared" si="79"/>
        <v>0.9</v>
      </c>
      <c r="AN179" s="253">
        <f t="shared" si="79"/>
        <v>0.9</v>
      </c>
      <c r="AO179" s="253">
        <f t="shared" si="79"/>
        <v>0.9</v>
      </c>
      <c r="AP179" s="253">
        <f>1-((1-AP171)*0.5)</f>
        <v>0.9</v>
      </c>
      <c r="AQ179" s="253">
        <f t="shared" si="80"/>
        <v>0.9</v>
      </c>
      <c r="AR179" s="253">
        <f t="shared" si="80"/>
        <v>0.9</v>
      </c>
      <c r="AS179" s="253">
        <f t="shared" si="80"/>
        <v>0.9</v>
      </c>
      <c r="AT179" s="253">
        <f t="shared" si="80"/>
        <v>0.9</v>
      </c>
      <c r="AU179" s="253">
        <f>1-((1-AU171)*0.5)</f>
        <v>0.9</v>
      </c>
    </row>
    <row r="180" spans="1:47">
      <c r="A180" s="126" t="str">
        <f>C180&amp;"_"&amp;B180</f>
        <v>EF_NH3_applic_slurry_Swine (finishing pigs)</v>
      </c>
      <c r="B180" s="125" t="s">
        <v>352</v>
      </c>
      <c r="C180" s="127" t="s">
        <v>357</v>
      </c>
      <c r="D180" s="127" t="s">
        <v>338</v>
      </c>
      <c r="E180" s="127"/>
      <c r="F180" s="128" t="s">
        <v>378</v>
      </c>
      <c r="G180" s="245">
        <f t="array" ref="G180">G152*SUMPRODUCT(G153:G165,1-G167:G179)</f>
        <v>0.4</v>
      </c>
      <c r="H180" s="245">
        <f t="array" ref="H180">H152*SUMPRODUCT(H153:H165,1-H167:H179)</f>
        <v>0.3939287497263973</v>
      </c>
      <c r="I180" s="245">
        <f t="array" ref="I180">I152*SUMPRODUCT(I153:I165,1-I167:I179)</f>
        <v>0.38785749945279457</v>
      </c>
      <c r="J180" s="245">
        <f t="array" ref="J180">J152*SUMPRODUCT(J153:J165,1-J167:J179)</f>
        <v>0.38178624917919185</v>
      </c>
      <c r="K180" s="245">
        <f t="array" ref="K180">K152*SUMPRODUCT(K153:K165,1-K167:K179)</f>
        <v>0.37571499890558924</v>
      </c>
      <c r="L180" s="245">
        <f t="array" ref="L180">L152*SUMPRODUCT(L153:L165,1-L167:L179)</f>
        <v>0.36964374863198651</v>
      </c>
      <c r="M180" s="245">
        <f t="array" ref="M180">M152*SUMPRODUCT(M153:M165,1-M167:M179)</f>
        <v>0.36357249835838368</v>
      </c>
      <c r="N180" s="245">
        <f t="array" ref="N180">N152*SUMPRODUCT(N153:N165,1-N167:N179)</f>
        <v>0.35750124808478101</v>
      </c>
      <c r="O180" s="245">
        <f t="array" ref="O180">O152*SUMPRODUCT(O153:O165,1-O167:O179)</f>
        <v>0.35142999781117834</v>
      </c>
      <c r="P180" s="245">
        <f t="array" ref="P180">P152*SUMPRODUCT(P153:P165,1-P167:P179)</f>
        <v>0.34535874753757567</v>
      </c>
      <c r="Q180" s="245">
        <f t="array" ref="Q180">Q152*SUMPRODUCT(Q153:Q165,1-Q167:Q179)</f>
        <v>0.33928749726397295</v>
      </c>
      <c r="R180" s="245">
        <f t="array" ref="R180">R152*SUMPRODUCT(R153:R165,1-R167:R179)</f>
        <v>0.33321624699037022</v>
      </c>
      <c r="S180" s="245">
        <f t="array" ref="S180">S152*SUMPRODUCT(S153:S165,1-S167:S179)</f>
        <v>0.32714499671676756</v>
      </c>
      <c r="T180" s="245">
        <f t="array" ref="T180">T152*SUMPRODUCT(T153:T165,1-T167:T179)</f>
        <v>0.32107374644316483</v>
      </c>
      <c r="U180" s="245">
        <f t="array" ref="U180">U152*SUMPRODUCT(U153:U165,1-U167:U179)</f>
        <v>0.31500249616956211</v>
      </c>
      <c r="V180" s="245">
        <f t="array" ref="V180">V152*SUMPRODUCT(V153:V165,1-V167:V179)</f>
        <v>0.30893124589595938</v>
      </c>
      <c r="W180" s="245">
        <f t="array" ref="W180">W152*SUMPRODUCT(W153:W165,1-W167:W179)</f>
        <v>0.30285999562235671</v>
      </c>
      <c r="X180" s="245">
        <f t="array" ref="X180">X152*SUMPRODUCT(X153:X165,1-X167:X179)</f>
        <v>0.29678874534875394</v>
      </c>
      <c r="Y180" s="245">
        <f t="array" ref="Y180">Y152*SUMPRODUCT(Y153:Y165,1-Y167:Y179)</f>
        <v>0.29071749507515127</v>
      </c>
      <c r="Z180" s="245">
        <f t="array" ref="Z180">Z152*SUMPRODUCT(Z153:Z165,1-Z167:Z179)</f>
        <v>0.28464624480154854</v>
      </c>
      <c r="AA180" s="245">
        <f t="array" ref="AA180">AA152*SUMPRODUCT(AA153:AA165,1-AA167:AA179)</f>
        <v>0.27857499452794576</v>
      </c>
      <c r="AB180" s="245">
        <f t="array" ref="AB180">AB152*SUMPRODUCT(AB153:AB165,1-AB167:AB179)</f>
        <v>0.27250374425434315</v>
      </c>
      <c r="AC180" s="245">
        <f t="array" ref="AC180">AC152*SUMPRODUCT(AC153:AC165,1-AC167:AC179)</f>
        <v>0.26643249398074037</v>
      </c>
      <c r="AD180" s="245">
        <f t="array" ref="AD180">AD152*SUMPRODUCT(AD153:AD165,1-AD167:AD179)</f>
        <v>0.26036124370713776</v>
      </c>
      <c r="AE180" s="245">
        <f t="array" ref="AE180">AE152*SUMPRODUCT(AE153:AE165,1-AE167:AE179)</f>
        <v>0.25428999343353498</v>
      </c>
      <c r="AF180" s="245">
        <f t="array" ref="AF180">AF152*SUMPRODUCT(AF153:AF165,1-AF167:AF179)</f>
        <v>0.24821874315993223</v>
      </c>
      <c r="AG180" s="245">
        <f t="array" ref="AG180">AG152*SUMPRODUCT(AG153:AG165,1-AG167:AG179)</f>
        <v>0.24214749288632956</v>
      </c>
      <c r="AH180" s="245">
        <f t="array" ref="AH180">AH152*SUMPRODUCT(AH153:AH165,1-AH167:AH179)</f>
        <v>0.24088437656241846</v>
      </c>
      <c r="AI180" s="245">
        <f t="array" ref="AI180">AI152*SUMPRODUCT(AI153:AI165,1-AI167:AI179)</f>
        <v>0.23962126023850741</v>
      </c>
      <c r="AJ180" s="245">
        <f t="array" ref="AJ180">AJ152*SUMPRODUCT(AJ153:AJ165,1-AJ167:AJ179)</f>
        <v>0.23835814391459637</v>
      </c>
      <c r="AK180" s="245">
        <f t="array" ref="AK180">AK152*SUMPRODUCT(AK153:AK165,1-AK167:AK179)</f>
        <v>0.23709502759068526</v>
      </c>
      <c r="AL180" s="245">
        <f t="array" ref="AL180">AL152*SUMPRODUCT(AL153:AL165,1-AL167:AL179)</f>
        <v>0.23709502759068526</v>
      </c>
      <c r="AM180" s="245">
        <f t="array" ref="AM180">AM152*SUMPRODUCT(AM153:AM165,1-AM167:AM179)</f>
        <v>0.23709502759068526</v>
      </c>
      <c r="AN180" s="245">
        <f t="array" ref="AN180">AN152*SUMPRODUCT(AN153:AN165,1-AN167:AN179)</f>
        <v>0.23709502759068526</v>
      </c>
      <c r="AO180" s="245">
        <f t="array" ref="AO180">AO152*SUMPRODUCT(AO153:AO165,1-AO167:AO179)</f>
        <v>0.23709502759068526</v>
      </c>
      <c r="AP180" s="245">
        <f t="array" ref="AP180">AP152*SUMPRODUCT(AP153:AP165,1-AP167:AP179)</f>
        <v>0.23709502759068526</v>
      </c>
      <c r="AQ180" s="245">
        <f t="array" ref="AQ180">AQ152*SUMPRODUCT(AQ153:AQ165,1-AQ167:AQ179)</f>
        <v>0.23227765825906455</v>
      </c>
      <c r="AR180" s="245">
        <f t="array" ref="AR180">AR152*SUMPRODUCT(AR153:AR165,1-AR167:AR179)</f>
        <v>0.23227765825906455</v>
      </c>
      <c r="AS180" s="245">
        <f t="array" ref="AS180">AS152*SUMPRODUCT(AS153:AS165,1-AS167:AS179)</f>
        <v>0.23227765825906455</v>
      </c>
      <c r="AT180" s="245">
        <f t="array" ref="AT180">AT152*SUMPRODUCT(AT153:AT165,1-AT167:AT179)</f>
        <v>0.23227765825906455</v>
      </c>
      <c r="AU180" s="245">
        <f t="array" ref="AU180">AU152*SUMPRODUCT(AU153:AU165,1-AU167:AU179)</f>
        <v>0.23227765825906455</v>
      </c>
    </row>
    <row r="182" spans="1:47">
      <c r="A182" s="124" t="s">
        <v>300</v>
      </c>
      <c r="B182" s="124" t="s">
        <v>327</v>
      </c>
      <c r="C182" s="124" t="s">
        <v>328</v>
      </c>
      <c r="D182" s="124" t="s">
        <v>329</v>
      </c>
      <c r="E182" s="124" t="s">
        <v>330</v>
      </c>
      <c r="F182" s="124" t="s">
        <v>331</v>
      </c>
      <c r="G182" s="124">
        <v>1990</v>
      </c>
      <c r="H182" s="124">
        <f t="shared" ref="H182:AO182" si="82">G182+1</f>
        <v>1991</v>
      </c>
      <c r="I182" s="124">
        <f t="shared" si="82"/>
        <v>1992</v>
      </c>
      <c r="J182" s="124">
        <f t="shared" si="82"/>
        <v>1993</v>
      </c>
      <c r="K182" s="124">
        <f t="shared" si="82"/>
        <v>1994</v>
      </c>
      <c r="L182" s="124">
        <f t="shared" si="82"/>
        <v>1995</v>
      </c>
      <c r="M182" s="124">
        <f t="shared" si="82"/>
        <v>1996</v>
      </c>
      <c r="N182" s="124">
        <f t="shared" si="82"/>
        <v>1997</v>
      </c>
      <c r="O182" s="124">
        <f t="shared" si="82"/>
        <v>1998</v>
      </c>
      <c r="P182" s="124">
        <f t="shared" si="82"/>
        <v>1999</v>
      </c>
      <c r="Q182" s="124">
        <f t="shared" si="82"/>
        <v>2000</v>
      </c>
      <c r="R182" s="124">
        <f t="shared" si="82"/>
        <v>2001</v>
      </c>
      <c r="S182" s="124">
        <f t="shared" si="82"/>
        <v>2002</v>
      </c>
      <c r="T182" s="124">
        <f t="shared" si="82"/>
        <v>2003</v>
      </c>
      <c r="U182" s="124">
        <f t="shared" si="82"/>
        <v>2004</v>
      </c>
      <c r="V182" s="124">
        <f t="shared" si="82"/>
        <v>2005</v>
      </c>
      <c r="W182" s="124">
        <f t="shared" si="82"/>
        <v>2006</v>
      </c>
      <c r="X182" s="124">
        <f t="shared" si="82"/>
        <v>2007</v>
      </c>
      <c r="Y182" s="124">
        <f t="shared" si="82"/>
        <v>2008</v>
      </c>
      <c r="Z182" s="124">
        <f t="shared" si="82"/>
        <v>2009</v>
      </c>
      <c r="AA182" s="124">
        <f t="shared" si="82"/>
        <v>2010</v>
      </c>
      <c r="AB182" s="124">
        <f t="shared" si="82"/>
        <v>2011</v>
      </c>
      <c r="AC182" s="124">
        <f t="shared" si="82"/>
        <v>2012</v>
      </c>
      <c r="AD182" s="124">
        <f t="shared" si="82"/>
        <v>2013</v>
      </c>
      <c r="AE182" s="124">
        <f t="shared" si="82"/>
        <v>2014</v>
      </c>
      <c r="AF182" s="124">
        <f t="shared" si="82"/>
        <v>2015</v>
      </c>
      <c r="AG182" s="124">
        <f t="shared" si="82"/>
        <v>2016</v>
      </c>
      <c r="AH182" s="124">
        <f t="shared" si="82"/>
        <v>2017</v>
      </c>
      <c r="AI182" s="124">
        <f t="shared" si="82"/>
        <v>2018</v>
      </c>
      <c r="AJ182" s="124">
        <f t="shared" si="82"/>
        <v>2019</v>
      </c>
      <c r="AK182" s="124">
        <f t="shared" si="82"/>
        <v>2020</v>
      </c>
      <c r="AL182" s="124">
        <f t="shared" si="82"/>
        <v>2021</v>
      </c>
      <c r="AM182" s="124">
        <f t="shared" si="82"/>
        <v>2022</v>
      </c>
      <c r="AN182" s="124">
        <f t="shared" si="82"/>
        <v>2023</v>
      </c>
      <c r="AO182" s="124">
        <f t="shared" si="82"/>
        <v>2024</v>
      </c>
      <c r="AP182" s="124">
        <v>2025</v>
      </c>
      <c r="AQ182" s="124">
        <v>2030</v>
      </c>
      <c r="AR182" s="124">
        <v>2035</v>
      </c>
      <c r="AS182" s="124">
        <v>2040</v>
      </c>
      <c r="AT182" s="124">
        <v>2045</v>
      </c>
      <c r="AU182" s="124">
        <v>2050</v>
      </c>
    </row>
    <row r="183" spans="1:47">
      <c r="B183" s="125" t="s">
        <v>354</v>
      </c>
      <c r="C183" s="125" t="s">
        <v>357</v>
      </c>
      <c r="D183" s="125" t="s">
        <v>332</v>
      </c>
      <c r="E183" s="125" t="s">
        <v>333</v>
      </c>
      <c r="G183" s="245">
        <v>0.28999999999999998</v>
      </c>
      <c r="H183" s="245">
        <v>0.28999999999999998</v>
      </c>
      <c r="I183" s="245">
        <v>0.28999999999999998</v>
      </c>
      <c r="J183" s="245">
        <v>0.28999999999999998</v>
      </c>
      <c r="K183" s="245">
        <v>0.28999999999999998</v>
      </c>
      <c r="L183" s="245">
        <v>0.28999999999999998</v>
      </c>
      <c r="M183" s="245">
        <v>0.28999999999999998</v>
      </c>
      <c r="N183" s="245">
        <v>0.28999999999999998</v>
      </c>
      <c r="O183" s="245">
        <v>0.28999999999999998</v>
      </c>
      <c r="P183" s="245">
        <v>0.28999999999999998</v>
      </c>
      <c r="Q183" s="245">
        <v>0.28999999999999998</v>
      </c>
      <c r="R183" s="245">
        <v>0.28999999999999998</v>
      </c>
      <c r="S183" s="245">
        <v>0.28999999999999998</v>
      </c>
      <c r="T183" s="245">
        <v>0.28999999999999998</v>
      </c>
      <c r="U183" s="245">
        <v>0.28999999999999998</v>
      </c>
      <c r="V183" s="245">
        <v>0.28999999999999998</v>
      </c>
      <c r="W183" s="245">
        <v>0.28999999999999998</v>
      </c>
      <c r="X183" s="245">
        <v>0.28999999999999998</v>
      </c>
      <c r="Y183" s="245">
        <v>0.28999999999999998</v>
      </c>
      <c r="Z183" s="245">
        <v>0.28999999999999998</v>
      </c>
      <c r="AA183" s="245">
        <v>0.28999999999999998</v>
      </c>
      <c r="AB183" s="245">
        <v>0.28999999999999998</v>
      </c>
      <c r="AC183" s="245">
        <v>0.28999999999999998</v>
      </c>
      <c r="AD183" s="245">
        <v>0.28999999999999998</v>
      </c>
      <c r="AE183" s="245">
        <v>0.28999999999999998</v>
      </c>
      <c r="AF183" s="245">
        <v>0.28999999999999998</v>
      </c>
      <c r="AG183" s="245">
        <v>0.28999999999999998</v>
      </c>
      <c r="AH183" s="245">
        <v>0.28999999999999998</v>
      </c>
      <c r="AI183" s="245">
        <v>0.28999999999999998</v>
      </c>
      <c r="AJ183" s="245">
        <v>0.28999999999999998</v>
      </c>
      <c r="AK183" s="245">
        <v>0.28999999999999998</v>
      </c>
      <c r="AL183" s="245">
        <v>0.28999999999999998</v>
      </c>
      <c r="AM183" s="245">
        <v>0.28999999999999998</v>
      </c>
      <c r="AN183" s="245">
        <v>0.28999999999999998</v>
      </c>
      <c r="AO183" s="245">
        <v>0.28999999999999998</v>
      </c>
      <c r="AP183" s="245">
        <v>0.28999999999999998</v>
      </c>
      <c r="AQ183" s="245">
        <v>0.28999999999999998</v>
      </c>
      <c r="AR183" s="245">
        <v>0.28999999999999998</v>
      </c>
      <c r="AS183" s="245">
        <v>0.28999999999999998</v>
      </c>
      <c r="AT183" s="245">
        <v>0.28999999999999998</v>
      </c>
      <c r="AU183" s="245">
        <v>0.28999999999999998</v>
      </c>
    </row>
    <row r="184" spans="1:47">
      <c r="B184" s="125" t="s">
        <v>354</v>
      </c>
      <c r="C184" s="125" t="s">
        <v>357</v>
      </c>
      <c r="D184" s="125" t="s">
        <v>358</v>
      </c>
      <c r="E184" s="125" t="s">
        <v>334</v>
      </c>
      <c r="F184" s="125" t="s">
        <v>335</v>
      </c>
      <c r="G184" s="253">
        <f t="shared" ref="G184:AG184" si="83">1-SUM(G185:G196)</f>
        <v>1</v>
      </c>
      <c r="H184" s="253">
        <f t="shared" si="83"/>
        <v>0.96153846153846156</v>
      </c>
      <c r="I184" s="253">
        <f t="shared" si="83"/>
        <v>0.92307692307692313</v>
      </c>
      <c r="J184" s="253">
        <f t="shared" si="83"/>
        <v>0.88461538461538458</v>
      </c>
      <c r="K184" s="253">
        <f t="shared" si="83"/>
        <v>0.84615384615384615</v>
      </c>
      <c r="L184" s="253">
        <f t="shared" si="83"/>
        <v>0.80769230769230771</v>
      </c>
      <c r="M184" s="253">
        <f t="shared" si="83"/>
        <v>0.76923076923076916</v>
      </c>
      <c r="N184" s="253">
        <f t="shared" si="83"/>
        <v>0.73076923076923073</v>
      </c>
      <c r="O184" s="253">
        <f t="shared" si="83"/>
        <v>0.69230769230769229</v>
      </c>
      <c r="P184" s="253">
        <f t="shared" si="83"/>
        <v>0.65384615384615385</v>
      </c>
      <c r="Q184" s="253">
        <f t="shared" si="83"/>
        <v>0.61538461538461542</v>
      </c>
      <c r="R184" s="253">
        <f t="shared" si="83"/>
        <v>0.57692307692307698</v>
      </c>
      <c r="S184" s="253">
        <f t="shared" si="83"/>
        <v>0.53846153846153855</v>
      </c>
      <c r="T184" s="253">
        <f t="shared" si="83"/>
        <v>0.50000000000000011</v>
      </c>
      <c r="U184" s="253">
        <f t="shared" si="83"/>
        <v>0.46153846153846156</v>
      </c>
      <c r="V184" s="253">
        <f t="shared" si="83"/>
        <v>0.42307692307692313</v>
      </c>
      <c r="W184" s="253">
        <f t="shared" si="83"/>
        <v>0.38461538461538469</v>
      </c>
      <c r="X184" s="253">
        <f t="shared" si="83"/>
        <v>0.34615384615384626</v>
      </c>
      <c r="Y184" s="253">
        <f t="shared" si="83"/>
        <v>0.30769230769230782</v>
      </c>
      <c r="Z184" s="253">
        <f t="shared" si="83"/>
        <v>0.26923076923076938</v>
      </c>
      <c r="AA184" s="253">
        <f t="shared" si="83"/>
        <v>0.23076923076923084</v>
      </c>
      <c r="AB184" s="253">
        <f t="shared" si="83"/>
        <v>0.19230769230769251</v>
      </c>
      <c r="AC184" s="253">
        <f t="shared" si="83"/>
        <v>0.15384615384615397</v>
      </c>
      <c r="AD184" s="253">
        <f t="shared" si="83"/>
        <v>0.11538461538461564</v>
      </c>
      <c r="AE184" s="253">
        <f t="shared" si="83"/>
        <v>7.6923076923077094E-2</v>
      </c>
      <c r="AF184" s="253">
        <f t="shared" si="83"/>
        <v>3.8461538461538547E-2</v>
      </c>
      <c r="AG184" s="255">
        <f t="shared" si="83"/>
        <v>0</v>
      </c>
      <c r="AH184" s="255">
        <f t="shared" ref="AH184:AI184" si="84">1-SUM(AH185:AH196)</f>
        <v>0</v>
      </c>
      <c r="AI184" s="255">
        <f t="shared" si="84"/>
        <v>0</v>
      </c>
      <c r="AJ184" s="255">
        <f>1-SUM(AJ185:AJ196)</f>
        <v>0</v>
      </c>
      <c r="AK184" s="255">
        <f>1-SUM(AK185:AK192)</f>
        <v>0</v>
      </c>
      <c r="AL184" s="255">
        <f>1-SUM(AL185:AL196)</f>
        <v>0</v>
      </c>
      <c r="AM184" s="255">
        <f>1-SUM(AM185:AM196)</f>
        <v>0</v>
      </c>
      <c r="AN184" s="255">
        <f>1-SUM(AN185:AN196)</f>
        <v>0</v>
      </c>
      <c r="AO184" s="255">
        <f>1-SUM(AO185:AO196)</f>
        <v>0</v>
      </c>
      <c r="AP184" s="255">
        <f t="shared" ref="AP184:AU184" si="85">1-SUM(AP185:AP196)</f>
        <v>0</v>
      </c>
      <c r="AQ184" s="253">
        <f t="shared" si="85"/>
        <v>0</v>
      </c>
      <c r="AR184" s="253">
        <f t="shared" si="85"/>
        <v>0</v>
      </c>
      <c r="AS184" s="253">
        <f t="shared" si="85"/>
        <v>0</v>
      </c>
      <c r="AT184" s="253">
        <f t="shared" si="85"/>
        <v>0</v>
      </c>
      <c r="AU184" s="253">
        <f t="shared" si="85"/>
        <v>0</v>
      </c>
    </row>
    <row r="185" spans="1:47">
      <c r="B185" s="125" t="s">
        <v>354</v>
      </c>
      <c r="C185" s="125" t="s">
        <v>357</v>
      </c>
      <c r="D185" s="125" t="s">
        <v>359</v>
      </c>
      <c r="E185" s="125" t="s">
        <v>334</v>
      </c>
      <c r="F185" s="361" t="s">
        <v>471</v>
      </c>
      <c r="G185" s="253">
        <v>0</v>
      </c>
      <c r="H185" s="254">
        <f>G185 + (($AG185 - $G185)/($AG$89-$G$89))</f>
        <v>1.894275070140912E-2</v>
      </c>
      <c r="I185" s="254">
        <f t="shared" ref="I185:AF185" si="86">H185 + (($AG185 - $G185)/($AG$89-$G$89))</f>
        <v>3.7885501402818239E-2</v>
      </c>
      <c r="J185" s="254">
        <f t="shared" si="86"/>
        <v>5.6828252104227359E-2</v>
      </c>
      <c r="K185" s="254">
        <f t="shared" si="86"/>
        <v>7.5771002805636478E-2</v>
      </c>
      <c r="L185" s="254">
        <f t="shared" si="86"/>
        <v>9.4713753507045598E-2</v>
      </c>
      <c r="M185" s="254">
        <f t="shared" si="86"/>
        <v>0.11365650420845472</v>
      </c>
      <c r="N185" s="254">
        <f t="shared" si="86"/>
        <v>0.13259925490986385</v>
      </c>
      <c r="O185" s="254">
        <f t="shared" si="86"/>
        <v>0.15154200561127296</v>
      </c>
      <c r="P185" s="254">
        <f t="shared" si="86"/>
        <v>0.17048475631268206</v>
      </c>
      <c r="Q185" s="254">
        <f t="shared" si="86"/>
        <v>0.18942750701409117</v>
      </c>
      <c r="R185" s="254">
        <f t="shared" si="86"/>
        <v>0.20837025771550027</v>
      </c>
      <c r="S185" s="254">
        <f t="shared" si="86"/>
        <v>0.22731300841690938</v>
      </c>
      <c r="T185" s="254">
        <f t="shared" si="86"/>
        <v>0.24625575911831848</v>
      </c>
      <c r="U185" s="254">
        <f t="shared" si="86"/>
        <v>0.26519850981972759</v>
      </c>
      <c r="V185" s="254">
        <f t="shared" si="86"/>
        <v>0.2841412605211367</v>
      </c>
      <c r="W185" s="254">
        <f t="shared" si="86"/>
        <v>0.3030840112225458</v>
      </c>
      <c r="X185" s="254">
        <f t="shared" si="86"/>
        <v>0.32202676192395491</v>
      </c>
      <c r="Y185" s="254">
        <f t="shared" si="86"/>
        <v>0.34096951262536401</v>
      </c>
      <c r="Z185" s="254">
        <f t="shared" si="86"/>
        <v>0.35991226332677312</v>
      </c>
      <c r="AA185" s="254">
        <f t="shared" si="86"/>
        <v>0.37885501402818222</v>
      </c>
      <c r="AB185" s="254">
        <f t="shared" si="86"/>
        <v>0.39779776472959133</v>
      </c>
      <c r="AC185" s="254">
        <f t="shared" si="86"/>
        <v>0.41674051543100044</v>
      </c>
      <c r="AD185" s="254">
        <f t="shared" si="86"/>
        <v>0.43568326613240954</v>
      </c>
      <c r="AE185" s="254">
        <f t="shared" si="86"/>
        <v>0.45462601683381865</v>
      </c>
      <c r="AF185" s="254">
        <f t="shared" si="86"/>
        <v>0.47356876753522775</v>
      </c>
      <c r="AG185" s="255">
        <f>'[6]manure aplication'!$C$36</f>
        <v>0.49251151823663714</v>
      </c>
      <c r="AH185" s="256">
        <f t="shared" ref="AH185:AJ188" si="87">AG185 + (($AK185 - $AG185)/($AK$89-$AG$89))</f>
        <v>0.48198206284954243</v>
      </c>
      <c r="AI185" s="256">
        <f t="shared" si="87"/>
        <v>0.47145260746244771</v>
      </c>
      <c r="AJ185" s="256">
        <f t="shared" si="87"/>
        <v>0.460923152075353</v>
      </c>
      <c r="AK185" s="255">
        <f>'[6]manure aplication'!$C$88</f>
        <v>0.45039369668825835</v>
      </c>
      <c r="AL185" s="256">
        <f>AK185</f>
        <v>0.45039369668825835</v>
      </c>
      <c r="AM185" s="256">
        <f>AL185</f>
        <v>0.45039369668825835</v>
      </c>
      <c r="AN185" s="256">
        <f>AM185</f>
        <v>0.45039369668825835</v>
      </c>
      <c r="AO185" s="256">
        <f>AN185</f>
        <v>0.45039369668825835</v>
      </c>
      <c r="AP185" s="256">
        <f>AL185</f>
        <v>0.45039369668825835</v>
      </c>
      <c r="AQ185" s="256">
        <f>AP185</f>
        <v>0.45039369668825835</v>
      </c>
      <c r="AR185" s="256">
        <f>AQ185</f>
        <v>0.45039369668825835</v>
      </c>
      <c r="AS185" s="256">
        <f>AR185</f>
        <v>0.45039369668825835</v>
      </c>
      <c r="AT185" s="256">
        <f>AS185</f>
        <v>0.45039369668825835</v>
      </c>
      <c r="AU185" s="256">
        <f>AT185</f>
        <v>0.45039369668825835</v>
      </c>
    </row>
    <row r="186" spans="1:47">
      <c r="B186" s="125" t="s">
        <v>354</v>
      </c>
      <c r="C186" s="125" t="s">
        <v>357</v>
      </c>
      <c r="D186" s="125" t="s">
        <v>360</v>
      </c>
      <c r="E186" s="125" t="s">
        <v>334</v>
      </c>
      <c r="F186" s="361"/>
      <c r="G186" s="253">
        <v>0</v>
      </c>
      <c r="H186" s="254">
        <f t="shared" ref="H186:AF189" si="88">G186 + (($AG186 - $G186)/($AG$89-$G$89))</f>
        <v>1.3770329296252828E-3</v>
      </c>
      <c r="I186" s="254">
        <f t="shared" si="88"/>
        <v>2.7540658592505656E-3</v>
      </c>
      <c r="J186" s="254">
        <f t="shared" si="88"/>
        <v>4.131098788875848E-3</v>
      </c>
      <c r="K186" s="254">
        <f t="shared" si="88"/>
        <v>5.5081317185011313E-3</v>
      </c>
      <c r="L186" s="254">
        <f t="shared" si="88"/>
        <v>6.8851646481264146E-3</v>
      </c>
      <c r="M186" s="254">
        <f t="shared" si="88"/>
        <v>8.2621975777516978E-3</v>
      </c>
      <c r="N186" s="254">
        <f t="shared" si="88"/>
        <v>9.6392305073769811E-3</v>
      </c>
      <c r="O186" s="254">
        <f t="shared" si="88"/>
        <v>1.1016263437002264E-2</v>
      </c>
      <c r="P186" s="254">
        <f t="shared" si="88"/>
        <v>1.2393296366627548E-2</v>
      </c>
      <c r="Q186" s="254">
        <f t="shared" si="88"/>
        <v>1.3770329296252831E-2</v>
      </c>
      <c r="R186" s="254">
        <f t="shared" si="88"/>
        <v>1.5147362225878114E-2</v>
      </c>
      <c r="S186" s="254">
        <f t="shared" si="88"/>
        <v>1.6524395155503396E-2</v>
      </c>
      <c r="T186" s="254">
        <f t="shared" si="88"/>
        <v>1.7901428085128679E-2</v>
      </c>
      <c r="U186" s="254">
        <f t="shared" si="88"/>
        <v>1.9278461014753962E-2</v>
      </c>
      <c r="V186" s="254">
        <f t="shared" si="88"/>
        <v>2.0655493944379245E-2</v>
      </c>
      <c r="W186" s="254">
        <f t="shared" si="88"/>
        <v>2.2032526874004529E-2</v>
      </c>
      <c r="X186" s="254">
        <f t="shared" si="88"/>
        <v>2.3409559803629812E-2</v>
      </c>
      <c r="Y186" s="254">
        <f t="shared" si="88"/>
        <v>2.4786592733255095E-2</v>
      </c>
      <c r="Z186" s="254">
        <f t="shared" si="88"/>
        <v>2.6163625662880378E-2</v>
      </c>
      <c r="AA186" s="254">
        <f t="shared" si="88"/>
        <v>2.7540658592505662E-2</v>
      </c>
      <c r="AB186" s="254">
        <f t="shared" si="88"/>
        <v>2.8917691522130945E-2</v>
      </c>
      <c r="AC186" s="254">
        <f t="shared" si="88"/>
        <v>3.0294724451756228E-2</v>
      </c>
      <c r="AD186" s="254">
        <f t="shared" si="88"/>
        <v>3.1671757381381511E-2</v>
      </c>
      <c r="AE186" s="254">
        <f t="shared" si="88"/>
        <v>3.3048790311006791E-2</v>
      </c>
      <c r="AF186" s="254">
        <f t="shared" si="88"/>
        <v>3.4425823240632071E-2</v>
      </c>
      <c r="AG186" s="255">
        <f>'[6]manure aplication'!$C$35</f>
        <v>3.5802856170257351E-2</v>
      </c>
      <c r="AH186" s="256">
        <f t="shared" si="87"/>
        <v>4.298960701450482E-2</v>
      </c>
      <c r="AI186" s="256">
        <f t="shared" si="87"/>
        <v>5.0176357858752289E-2</v>
      </c>
      <c r="AJ186" s="256">
        <f t="shared" si="87"/>
        <v>5.7363108702999759E-2</v>
      </c>
      <c r="AK186" s="255">
        <f>'[6]manure aplication'!$C$87</f>
        <v>6.4549859547247235E-2</v>
      </c>
      <c r="AL186" s="256">
        <f t="shared" ref="AL186:AU189" si="89">AK186</f>
        <v>6.4549859547247235E-2</v>
      </c>
      <c r="AM186" s="256">
        <f t="shared" si="89"/>
        <v>6.4549859547247235E-2</v>
      </c>
      <c r="AN186" s="256">
        <f t="shared" si="89"/>
        <v>6.4549859547247235E-2</v>
      </c>
      <c r="AO186" s="256">
        <f t="shared" si="89"/>
        <v>6.4549859547247235E-2</v>
      </c>
      <c r="AP186" s="256">
        <f>AL186</f>
        <v>6.4549859547247235E-2</v>
      </c>
      <c r="AQ186" s="256">
        <f t="shared" si="89"/>
        <v>6.4549859547247235E-2</v>
      </c>
      <c r="AR186" s="256">
        <f t="shared" si="89"/>
        <v>6.4549859547247235E-2</v>
      </c>
      <c r="AS186" s="256">
        <f t="shared" si="89"/>
        <v>6.4549859547247235E-2</v>
      </c>
      <c r="AT186" s="256">
        <f t="shared" si="89"/>
        <v>6.4549859547247235E-2</v>
      </c>
      <c r="AU186" s="256">
        <f t="shared" si="89"/>
        <v>6.4549859547247235E-2</v>
      </c>
    </row>
    <row r="187" spans="1:47">
      <c r="B187" s="125" t="s">
        <v>354</v>
      </c>
      <c r="C187" s="125" t="s">
        <v>357</v>
      </c>
      <c r="D187" s="125" t="s">
        <v>361</v>
      </c>
      <c r="E187" s="125" t="s">
        <v>334</v>
      </c>
      <c r="F187" s="361"/>
      <c r="G187" s="253">
        <v>0</v>
      </c>
      <c r="H187" s="254">
        <f t="shared" si="88"/>
        <v>2.9081629803546275E-3</v>
      </c>
      <c r="I187" s="254">
        <f t="shared" si="88"/>
        <v>5.816325960709255E-3</v>
      </c>
      <c r="J187" s="254">
        <f t="shared" si="88"/>
        <v>8.7244889410638821E-3</v>
      </c>
      <c r="K187" s="254">
        <f t="shared" si="88"/>
        <v>1.163265192141851E-2</v>
      </c>
      <c r="L187" s="254">
        <f t="shared" si="88"/>
        <v>1.4540814901773138E-2</v>
      </c>
      <c r="M187" s="254">
        <f t="shared" si="88"/>
        <v>1.7448977882127764E-2</v>
      </c>
      <c r="N187" s="254">
        <f t="shared" si="88"/>
        <v>2.035714086248239E-2</v>
      </c>
      <c r="O187" s="254">
        <f t="shared" si="88"/>
        <v>2.3265303842837017E-2</v>
      </c>
      <c r="P187" s="254">
        <f t="shared" si="88"/>
        <v>2.6173466823191643E-2</v>
      </c>
      <c r="Q187" s="254">
        <f t="shared" si="88"/>
        <v>2.9081629803546269E-2</v>
      </c>
      <c r="R187" s="254">
        <f t="shared" si="88"/>
        <v>3.1989792783900899E-2</v>
      </c>
      <c r="S187" s="254">
        <f t="shared" si="88"/>
        <v>3.4897955764255528E-2</v>
      </c>
      <c r="T187" s="254">
        <f t="shared" si="88"/>
        <v>3.7806118744610158E-2</v>
      </c>
      <c r="U187" s="254">
        <f t="shared" si="88"/>
        <v>4.0714281724964788E-2</v>
      </c>
      <c r="V187" s="254">
        <f t="shared" si="88"/>
        <v>4.3622444705319417E-2</v>
      </c>
      <c r="W187" s="254">
        <f t="shared" si="88"/>
        <v>4.6530607685674047E-2</v>
      </c>
      <c r="X187" s="254">
        <f t="shared" si="88"/>
        <v>4.9438770666028677E-2</v>
      </c>
      <c r="Y187" s="254">
        <f t="shared" si="88"/>
        <v>5.2346933646383306E-2</v>
      </c>
      <c r="Z187" s="254">
        <f t="shared" si="88"/>
        <v>5.5255096626737936E-2</v>
      </c>
      <c r="AA187" s="254">
        <f t="shared" si="88"/>
        <v>5.8163259607092566E-2</v>
      </c>
      <c r="AB187" s="254">
        <f t="shared" si="88"/>
        <v>6.1071422587447195E-2</v>
      </c>
      <c r="AC187" s="254">
        <f t="shared" si="88"/>
        <v>6.3979585567801825E-2</v>
      </c>
      <c r="AD187" s="254">
        <f t="shared" si="88"/>
        <v>6.6887748548156448E-2</v>
      </c>
      <c r="AE187" s="254">
        <f t="shared" si="88"/>
        <v>6.979591152851107E-2</v>
      </c>
      <c r="AF187" s="254">
        <f t="shared" si="88"/>
        <v>7.2704074508865693E-2</v>
      </c>
      <c r="AG187" s="255">
        <f>'[6]manure aplication'!$C$34</f>
        <v>7.5612237489220316E-2</v>
      </c>
      <c r="AH187" s="256">
        <f t="shared" si="87"/>
        <v>8.2454190102586214E-2</v>
      </c>
      <c r="AI187" s="256">
        <f t="shared" si="87"/>
        <v>8.9296142715952112E-2</v>
      </c>
      <c r="AJ187" s="256">
        <f t="shared" si="87"/>
        <v>9.613809532931801E-2</v>
      </c>
      <c r="AK187" s="255">
        <f>'[6]manure aplication'!$C$86</f>
        <v>0.10298004794268392</v>
      </c>
      <c r="AL187" s="256">
        <f t="shared" si="89"/>
        <v>0.10298004794268392</v>
      </c>
      <c r="AM187" s="256">
        <f t="shared" si="89"/>
        <v>0.10298004794268392</v>
      </c>
      <c r="AN187" s="256">
        <f t="shared" si="89"/>
        <v>0.10298004794268392</v>
      </c>
      <c r="AO187" s="256">
        <f t="shared" si="89"/>
        <v>0.10298004794268392</v>
      </c>
      <c r="AP187" s="256">
        <f>AL187</f>
        <v>0.10298004794268392</v>
      </c>
      <c r="AQ187" s="256">
        <f t="shared" si="89"/>
        <v>0.10298004794268392</v>
      </c>
      <c r="AR187" s="256">
        <f t="shared" si="89"/>
        <v>0.10298004794268392</v>
      </c>
      <c r="AS187" s="256">
        <f t="shared" si="89"/>
        <v>0.10298004794268392</v>
      </c>
      <c r="AT187" s="256">
        <f t="shared" si="89"/>
        <v>0.10298004794268392</v>
      </c>
      <c r="AU187" s="256">
        <f t="shared" si="89"/>
        <v>0.10298004794268392</v>
      </c>
    </row>
    <row r="188" spans="1:47">
      <c r="B188" s="125" t="s">
        <v>354</v>
      </c>
      <c r="C188" s="125" t="s">
        <v>357</v>
      </c>
      <c r="D188" s="125" t="s">
        <v>362</v>
      </c>
      <c r="E188" s="125" t="s">
        <v>334</v>
      </c>
      <c r="F188" s="361"/>
      <c r="G188" s="253">
        <v>0</v>
      </c>
      <c r="H188" s="254">
        <f t="shared" si="88"/>
        <v>1.84122480009281E-3</v>
      </c>
      <c r="I188" s="254">
        <f t="shared" si="88"/>
        <v>3.6824496001856199E-3</v>
      </c>
      <c r="J188" s="254">
        <f t="shared" si="88"/>
        <v>5.5236744002784294E-3</v>
      </c>
      <c r="K188" s="254">
        <f t="shared" si="88"/>
        <v>7.3648992003712398E-3</v>
      </c>
      <c r="L188" s="254">
        <f t="shared" si="88"/>
        <v>9.2061240004640502E-3</v>
      </c>
      <c r="M188" s="254">
        <f t="shared" si="88"/>
        <v>1.1047348800556861E-2</v>
      </c>
      <c r="N188" s="254">
        <f t="shared" si="88"/>
        <v>1.2888573600649671E-2</v>
      </c>
      <c r="O188" s="254">
        <f t="shared" si="88"/>
        <v>1.4729798400742481E-2</v>
      </c>
      <c r="P188" s="254">
        <f t="shared" si="88"/>
        <v>1.657102320083529E-2</v>
      </c>
      <c r="Q188" s="254">
        <f t="shared" si="88"/>
        <v>1.84122480009281E-2</v>
      </c>
      <c r="R188" s="254">
        <f t="shared" si="88"/>
        <v>2.0253472801020911E-2</v>
      </c>
      <c r="S188" s="254">
        <f t="shared" si="88"/>
        <v>2.2094697601113721E-2</v>
      </c>
      <c r="T188" s="254">
        <f t="shared" si="88"/>
        <v>2.3935922401206532E-2</v>
      </c>
      <c r="U188" s="254">
        <f t="shared" si="88"/>
        <v>2.5777147201299342E-2</v>
      </c>
      <c r="V188" s="254">
        <f t="shared" si="88"/>
        <v>2.7618372001392152E-2</v>
      </c>
      <c r="W188" s="254">
        <f t="shared" si="88"/>
        <v>2.9459596801484963E-2</v>
      </c>
      <c r="X188" s="254">
        <f t="shared" si="88"/>
        <v>3.1300821601577773E-2</v>
      </c>
      <c r="Y188" s="254">
        <f t="shared" si="88"/>
        <v>3.314204640167058E-2</v>
      </c>
      <c r="Z188" s="254">
        <f t="shared" si="88"/>
        <v>3.4983271201763387E-2</v>
      </c>
      <c r="AA188" s="254">
        <f t="shared" si="88"/>
        <v>3.6824496001856194E-2</v>
      </c>
      <c r="AB188" s="254">
        <f t="shared" si="88"/>
        <v>3.8665720801949001E-2</v>
      </c>
      <c r="AC188" s="254">
        <f t="shared" si="88"/>
        <v>4.0506945602041808E-2</v>
      </c>
      <c r="AD188" s="254">
        <f t="shared" si="88"/>
        <v>4.2348170402134615E-2</v>
      </c>
      <c r="AE188" s="254">
        <f t="shared" si="88"/>
        <v>4.4189395202227422E-2</v>
      </c>
      <c r="AF188" s="254">
        <f t="shared" si="88"/>
        <v>4.6030620002320229E-2</v>
      </c>
      <c r="AG188" s="255">
        <f>'[6]manure aplication'!$C$33</f>
        <v>4.7871844802413056E-2</v>
      </c>
      <c r="AH188" s="256">
        <f t="shared" si="87"/>
        <v>4.9435361353480735E-2</v>
      </c>
      <c r="AI188" s="256">
        <f t="shared" si="87"/>
        <v>5.0998877904548413E-2</v>
      </c>
      <c r="AJ188" s="256">
        <f t="shared" si="87"/>
        <v>5.2562394455616092E-2</v>
      </c>
      <c r="AK188" s="255">
        <f>'[6]manure aplication'!$C$85</f>
        <v>5.4125911006683763E-2</v>
      </c>
      <c r="AL188" s="256">
        <f t="shared" si="89"/>
        <v>5.4125911006683763E-2</v>
      </c>
      <c r="AM188" s="256">
        <f t="shared" si="89"/>
        <v>5.4125911006683763E-2</v>
      </c>
      <c r="AN188" s="256">
        <f t="shared" si="89"/>
        <v>5.4125911006683763E-2</v>
      </c>
      <c r="AO188" s="256">
        <f t="shared" si="89"/>
        <v>5.4125911006683763E-2</v>
      </c>
      <c r="AP188" s="256">
        <f>AL188</f>
        <v>5.4125911006683763E-2</v>
      </c>
      <c r="AQ188" s="256">
        <f t="shared" si="89"/>
        <v>5.4125911006683763E-2</v>
      </c>
      <c r="AR188" s="256">
        <f t="shared" si="89"/>
        <v>5.4125911006683763E-2</v>
      </c>
      <c r="AS188" s="256">
        <f t="shared" si="89"/>
        <v>5.4125911006683763E-2</v>
      </c>
      <c r="AT188" s="256">
        <f t="shared" si="89"/>
        <v>5.4125911006683763E-2</v>
      </c>
      <c r="AU188" s="256">
        <f t="shared" si="89"/>
        <v>5.4125911006683763E-2</v>
      </c>
    </row>
    <row r="189" spans="1:47">
      <c r="B189" s="125" t="s">
        <v>354</v>
      </c>
      <c r="C189" s="125" t="s">
        <v>357</v>
      </c>
      <c r="D189" s="125" t="s">
        <v>363</v>
      </c>
      <c r="E189" s="125" t="s">
        <v>334</v>
      </c>
      <c r="F189" s="361"/>
      <c r="G189" s="253">
        <v>0</v>
      </c>
      <c r="H189" s="254">
        <f t="shared" si="88"/>
        <v>0</v>
      </c>
      <c r="I189" s="254">
        <f t="shared" si="88"/>
        <v>0</v>
      </c>
      <c r="J189" s="254">
        <f t="shared" si="88"/>
        <v>0</v>
      </c>
      <c r="K189" s="254">
        <f t="shared" si="88"/>
        <v>0</v>
      </c>
      <c r="L189" s="254">
        <f t="shared" si="88"/>
        <v>0</v>
      </c>
      <c r="M189" s="254">
        <f t="shared" si="88"/>
        <v>0</v>
      </c>
      <c r="N189" s="254">
        <f t="shared" si="88"/>
        <v>0</v>
      </c>
      <c r="O189" s="254">
        <f t="shared" si="88"/>
        <v>0</v>
      </c>
      <c r="P189" s="254">
        <f t="shared" si="88"/>
        <v>0</v>
      </c>
      <c r="Q189" s="254">
        <f t="shared" si="88"/>
        <v>0</v>
      </c>
      <c r="R189" s="254">
        <f t="shared" si="88"/>
        <v>0</v>
      </c>
      <c r="S189" s="254">
        <f t="shared" si="88"/>
        <v>0</v>
      </c>
      <c r="T189" s="254">
        <f t="shared" si="88"/>
        <v>0</v>
      </c>
      <c r="U189" s="254">
        <f t="shared" si="88"/>
        <v>0</v>
      </c>
      <c r="V189" s="254">
        <f t="shared" si="88"/>
        <v>0</v>
      </c>
      <c r="W189" s="254">
        <f t="shared" si="88"/>
        <v>0</v>
      </c>
      <c r="X189" s="254">
        <f t="shared" si="88"/>
        <v>0</v>
      </c>
      <c r="Y189" s="254">
        <f t="shared" si="88"/>
        <v>0</v>
      </c>
      <c r="Z189" s="254">
        <f t="shared" si="88"/>
        <v>0</v>
      </c>
      <c r="AA189" s="254">
        <f t="shared" si="88"/>
        <v>0</v>
      </c>
      <c r="AB189" s="254">
        <f t="shared" si="88"/>
        <v>0</v>
      </c>
      <c r="AC189" s="254">
        <f t="shared" si="88"/>
        <v>0</v>
      </c>
      <c r="AD189" s="254">
        <f t="shared" si="88"/>
        <v>0</v>
      </c>
      <c r="AE189" s="254">
        <f t="shared" si="88"/>
        <v>0</v>
      </c>
      <c r="AF189" s="254">
        <f t="shared" si="88"/>
        <v>0</v>
      </c>
      <c r="AG189" s="255">
        <v>0</v>
      </c>
      <c r="AH189" s="256">
        <f>AG189</f>
        <v>0</v>
      </c>
      <c r="AI189" s="256">
        <f>AH189</f>
        <v>0</v>
      </c>
      <c r="AJ189" s="256">
        <f>AI189</f>
        <v>0</v>
      </c>
      <c r="AK189" s="255">
        <f>AJ189</f>
        <v>0</v>
      </c>
      <c r="AL189" s="256">
        <f t="shared" si="89"/>
        <v>0</v>
      </c>
      <c r="AM189" s="256">
        <f t="shared" si="89"/>
        <v>0</v>
      </c>
      <c r="AN189" s="256">
        <f t="shared" si="89"/>
        <v>0</v>
      </c>
      <c r="AO189" s="256">
        <f t="shared" si="89"/>
        <v>0</v>
      </c>
      <c r="AP189" s="256">
        <f>AL189</f>
        <v>0</v>
      </c>
      <c r="AQ189" s="256">
        <f t="shared" si="89"/>
        <v>0</v>
      </c>
      <c r="AR189" s="256">
        <f t="shared" si="89"/>
        <v>0</v>
      </c>
      <c r="AS189" s="256">
        <f t="shared" si="89"/>
        <v>0</v>
      </c>
      <c r="AT189" s="256">
        <f t="shared" si="89"/>
        <v>0</v>
      </c>
      <c r="AU189" s="256">
        <f t="shared" si="89"/>
        <v>0</v>
      </c>
    </row>
    <row r="190" spans="1:47">
      <c r="B190" s="125" t="s">
        <v>354</v>
      </c>
      <c r="C190" s="125" t="s">
        <v>357</v>
      </c>
      <c r="D190" s="125" t="s">
        <v>364</v>
      </c>
      <c r="E190" s="125" t="s">
        <v>334</v>
      </c>
      <c r="F190" s="361"/>
      <c r="G190" s="253">
        <v>0</v>
      </c>
      <c r="H190" s="253">
        <v>0</v>
      </c>
      <c r="I190" s="253">
        <v>0</v>
      </c>
      <c r="J190" s="253">
        <v>0</v>
      </c>
      <c r="K190" s="253">
        <v>0</v>
      </c>
      <c r="L190" s="253">
        <v>0</v>
      </c>
      <c r="M190" s="253">
        <v>0</v>
      </c>
      <c r="N190" s="253">
        <v>0</v>
      </c>
      <c r="O190" s="253">
        <v>0</v>
      </c>
      <c r="P190" s="253">
        <v>0</v>
      </c>
      <c r="Q190" s="253">
        <v>0</v>
      </c>
      <c r="R190" s="253">
        <v>0</v>
      </c>
      <c r="S190" s="253">
        <v>0</v>
      </c>
      <c r="T190" s="253">
        <v>0</v>
      </c>
      <c r="U190" s="253">
        <v>0</v>
      </c>
      <c r="V190" s="253">
        <v>0</v>
      </c>
      <c r="W190" s="253">
        <v>0</v>
      </c>
      <c r="X190" s="253">
        <v>0</v>
      </c>
      <c r="Y190" s="253">
        <v>0</v>
      </c>
      <c r="Z190" s="253">
        <v>0</v>
      </c>
      <c r="AA190" s="253">
        <v>0</v>
      </c>
      <c r="AB190" s="253">
        <v>0</v>
      </c>
      <c r="AC190" s="253">
        <v>0</v>
      </c>
      <c r="AD190" s="253">
        <v>0</v>
      </c>
      <c r="AE190" s="253">
        <v>0</v>
      </c>
      <c r="AF190" s="253">
        <v>0</v>
      </c>
      <c r="AG190" s="255">
        <v>0</v>
      </c>
      <c r="AH190" s="255">
        <v>0</v>
      </c>
      <c r="AI190" s="255">
        <v>0</v>
      </c>
      <c r="AJ190" s="255">
        <v>0</v>
      </c>
      <c r="AK190" s="255">
        <v>0</v>
      </c>
      <c r="AL190" s="255">
        <v>0</v>
      </c>
      <c r="AM190" s="255">
        <f>AM159</f>
        <v>0</v>
      </c>
      <c r="AN190" s="255">
        <f>AN159</f>
        <v>0</v>
      </c>
      <c r="AO190" s="255">
        <f>AO159</f>
        <v>0</v>
      </c>
      <c r="AP190" s="255">
        <v>0</v>
      </c>
      <c r="AQ190" s="255">
        <v>0</v>
      </c>
      <c r="AR190" s="255">
        <v>0</v>
      </c>
      <c r="AS190" s="255">
        <v>0</v>
      </c>
      <c r="AT190" s="255">
        <v>0</v>
      </c>
      <c r="AU190" s="255">
        <v>0</v>
      </c>
    </row>
    <row r="191" spans="1:47">
      <c r="B191" s="125" t="s">
        <v>354</v>
      </c>
      <c r="C191" s="125" t="s">
        <v>357</v>
      </c>
      <c r="D191" s="125" t="s">
        <v>365</v>
      </c>
      <c r="E191" s="125" t="s">
        <v>334</v>
      </c>
      <c r="F191" s="361"/>
      <c r="G191" s="253">
        <v>0</v>
      </c>
      <c r="H191" s="254">
        <f>G191 + (($AG191 - $G191)/($AG$89-$G$89))</f>
        <v>5.837752309186396E-3</v>
      </c>
      <c r="I191" s="254">
        <f>H191 + (($AG191 - $G191)/($AG$89-$G$89))</f>
        <v>1.1675504618372792E-2</v>
      </c>
      <c r="J191" s="254">
        <f t="shared" ref="J191:Y192" si="90">I191 + (($AG191 - $G191)/($AG$89-$G$89))</f>
        <v>1.7513256927559187E-2</v>
      </c>
      <c r="K191" s="254">
        <f t="shared" si="90"/>
        <v>2.3351009236745584E-2</v>
      </c>
      <c r="L191" s="254">
        <f t="shared" si="90"/>
        <v>2.9188761545931981E-2</v>
      </c>
      <c r="M191" s="254">
        <f t="shared" si="90"/>
        <v>3.5026513855118374E-2</v>
      </c>
      <c r="N191" s="254">
        <f t="shared" si="90"/>
        <v>4.0864266164304767E-2</v>
      </c>
      <c r="O191" s="254">
        <f t="shared" si="90"/>
        <v>4.6702018473491161E-2</v>
      </c>
      <c r="P191" s="254">
        <f t="shared" si="90"/>
        <v>5.2539770782677554E-2</v>
      </c>
      <c r="Q191" s="254">
        <f t="shared" si="90"/>
        <v>5.8377523091863948E-2</v>
      </c>
      <c r="R191" s="254">
        <f t="shared" si="90"/>
        <v>6.4215275401050348E-2</v>
      </c>
      <c r="S191" s="254">
        <f t="shared" si="90"/>
        <v>7.0053027710236748E-2</v>
      </c>
      <c r="T191" s="254">
        <f t="shared" si="90"/>
        <v>7.5890780019423149E-2</v>
      </c>
      <c r="U191" s="254">
        <f t="shared" si="90"/>
        <v>8.1728532328609549E-2</v>
      </c>
      <c r="V191" s="254">
        <f t="shared" si="90"/>
        <v>8.7566284637795949E-2</v>
      </c>
      <c r="W191" s="254">
        <f t="shared" si="90"/>
        <v>9.3404036946982349E-2</v>
      </c>
      <c r="X191" s="254">
        <f t="shared" si="90"/>
        <v>9.924178925616875E-2</v>
      </c>
      <c r="Y191" s="254">
        <f t="shared" si="90"/>
        <v>0.10507954156535515</v>
      </c>
      <c r="Z191" s="254">
        <f t="shared" ref="Z191:AF192" si="91">Y191 + (($AG191 - $G191)/($AG$89-$G$89))</f>
        <v>0.11091729387454155</v>
      </c>
      <c r="AA191" s="254">
        <f t="shared" si="91"/>
        <v>0.11675504618372795</v>
      </c>
      <c r="AB191" s="254">
        <f t="shared" si="91"/>
        <v>0.12259279849291435</v>
      </c>
      <c r="AC191" s="254">
        <f t="shared" si="91"/>
        <v>0.12843055080210075</v>
      </c>
      <c r="AD191" s="254">
        <f t="shared" si="91"/>
        <v>0.13426830311128715</v>
      </c>
      <c r="AE191" s="254">
        <f t="shared" si="91"/>
        <v>0.14010605542047355</v>
      </c>
      <c r="AF191" s="254">
        <f t="shared" si="91"/>
        <v>0.14594380772965995</v>
      </c>
      <c r="AG191" s="255">
        <f>'[6]manure aplication'!$C$37</f>
        <v>0.1517815600388463</v>
      </c>
      <c r="AH191" s="256">
        <f t="shared" ref="AH191:AJ192" si="92">AG191 + (($AK191 - $AG191)/($AK$89-$AG$89))</f>
        <v>0.14394472835176453</v>
      </c>
      <c r="AI191" s="256">
        <f t="shared" si="92"/>
        <v>0.13610789666468276</v>
      </c>
      <c r="AJ191" s="256">
        <f t="shared" si="92"/>
        <v>0.12827106497760099</v>
      </c>
      <c r="AK191" s="255">
        <f>'[6]manure aplication'!$C$89</f>
        <v>0.12043423329051921</v>
      </c>
      <c r="AL191" s="256">
        <f t="shared" ref="AL191:AO192" si="93">AK191</f>
        <v>0.12043423329051921</v>
      </c>
      <c r="AM191" s="256">
        <f t="shared" si="93"/>
        <v>0.12043423329051921</v>
      </c>
      <c r="AN191" s="256">
        <f t="shared" si="93"/>
        <v>0.12043423329051921</v>
      </c>
      <c r="AO191" s="256">
        <f t="shared" si="93"/>
        <v>0.12043423329051921</v>
      </c>
      <c r="AP191" s="256">
        <f>AL191</f>
        <v>0.12043423329051921</v>
      </c>
      <c r="AQ191" s="256">
        <f t="shared" ref="AQ191:AU192" si="94">AP191</f>
        <v>0.12043423329051921</v>
      </c>
      <c r="AR191" s="256">
        <f t="shared" si="94"/>
        <v>0.12043423329051921</v>
      </c>
      <c r="AS191" s="256">
        <f t="shared" si="94"/>
        <v>0.12043423329051921</v>
      </c>
      <c r="AT191" s="256">
        <f t="shared" si="94"/>
        <v>0.12043423329051921</v>
      </c>
      <c r="AU191" s="256">
        <f t="shared" si="94"/>
        <v>0.12043423329051921</v>
      </c>
    </row>
    <row r="192" spans="1:47">
      <c r="B192" s="125" t="s">
        <v>354</v>
      </c>
      <c r="C192" s="125" t="s">
        <v>357</v>
      </c>
      <c r="D192" s="125" t="s">
        <v>366</v>
      </c>
      <c r="E192" s="125" t="s">
        <v>334</v>
      </c>
      <c r="F192" s="361"/>
      <c r="G192" s="253">
        <v>0</v>
      </c>
      <c r="H192" s="254">
        <f>G192 + (($AG192 - $G192)/($AG$89-$G$89))</f>
        <v>7.5546147408702266E-3</v>
      </c>
      <c r="I192" s="254">
        <f t="shared" ref="I192" si="95">H192 + (($AG192 - $G192)/($AG$89-$G$89))</f>
        <v>1.5109229481740453E-2</v>
      </c>
      <c r="J192" s="254">
        <f t="shared" si="90"/>
        <v>2.2663844222610679E-2</v>
      </c>
      <c r="K192" s="254">
        <f t="shared" si="90"/>
        <v>3.0218458963480906E-2</v>
      </c>
      <c r="L192" s="254">
        <f t="shared" si="90"/>
        <v>3.777307370435113E-2</v>
      </c>
      <c r="M192" s="254">
        <f t="shared" si="90"/>
        <v>4.5327688445221358E-2</v>
      </c>
      <c r="N192" s="254">
        <f t="shared" si="90"/>
        <v>5.2882303186091585E-2</v>
      </c>
      <c r="O192" s="254">
        <f t="shared" si="90"/>
        <v>6.0436917926961813E-2</v>
      </c>
      <c r="P192" s="254">
        <f t="shared" si="90"/>
        <v>6.7991532667832033E-2</v>
      </c>
      <c r="Q192" s="254">
        <f t="shared" si="90"/>
        <v>7.5546147408702261E-2</v>
      </c>
      <c r="R192" s="254">
        <f t="shared" si="90"/>
        <v>8.3100762149572488E-2</v>
      </c>
      <c r="S192" s="254">
        <f t="shared" si="90"/>
        <v>9.0655376890442715E-2</v>
      </c>
      <c r="T192" s="254">
        <f t="shared" si="90"/>
        <v>9.8209991631312943E-2</v>
      </c>
      <c r="U192" s="254">
        <f t="shared" si="90"/>
        <v>0.10576460637218317</v>
      </c>
      <c r="V192" s="254">
        <f t="shared" si="90"/>
        <v>0.1133192211130534</v>
      </c>
      <c r="W192" s="254">
        <f t="shared" si="90"/>
        <v>0.12087383585392363</v>
      </c>
      <c r="X192" s="254">
        <f t="shared" si="90"/>
        <v>0.12842845059479385</v>
      </c>
      <c r="Y192" s="254">
        <f t="shared" si="90"/>
        <v>0.13598306533566407</v>
      </c>
      <c r="Z192" s="254">
        <f t="shared" si="91"/>
        <v>0.14353768007653428</v>
      </c>
      <c r="AA192" s="254">
        <f t="shared" si="91"/>
        <v>0.15109229481740449</v>
      </c>
      <c r="AB192" s="254">
        <f t="shared" si="91"/>
        <v>0.15864690955827471</v>
      </c>
      <c r="AC192" s="254">
        <f t="shared" si="91"/>
        <v>0.16620152429914492</v>
      </c>
      <c r="AD192" s="254">
        <f t="shared" si="91"/>
        <v>0.17375613904001513</v>
      </c>
      <c r="AE192" s="254">
        <f t="shared" si="91"/>
        <v>0.18131075378088535</v>
      </c>
      <c r="AF192" s="254">
        <f t="shared" si="91"/>
        <v>0.18886536852175556</v>
      </c>
      <c r="AG192" s="255">
        <f>'[6]manure aplication'!$C$38</f>
        <v>0.19641998326262589</v>
      </c>
      <c r="AH192" s="256">
        <f t="shared" si="92"/>
        <v>0.19919405032812129</v>
      </c>
      <c r="AI192" s="256">
        <f t="shared" si="92"/>
        <v>0.2019681173936167</v>
      </c>
      <c r="AJ192" s="256">
        <f t="shared" si="92"/>
        <v>0.2047421844591121</v>
      </c>
      <c r="AK192" s="255">
        <f>'[6]manure aplication'!$C$90</f>
        <v>0.20751625152460754</v>
      </c>
      <c r="AL192" s="256">
        <f t="shared" si="93"/>
        <v>0.20751625152460754</v>
      </c>
      <c r="AM192" s="256">
        <f t="shared" si="93"/>
        <v>0.20751625152460754</v>
      </c>
      <c r="AN192" s="256">
        <f t="shared" si="93"/>
        <v>0.20751625152460754</v>
      </c>
      <c r="AO192" s="256">
        <f t="shared" si="93"/>
        <v>0.20751625152460754</v>
      </c>
      <c r="AP192" s="256">
        <f>AL192</f>
        <v>0.20751625152460754</v>
      </c>
      <c r="AQ192" s="256">
        <f t="shared" si="94"/>
        <v>0.20751625152460754</v>
      </c>
      <c r="AR192" s="256">
        <f t="shared" si="94"/>
        <v>0.20751625152460754</v>
      </c>
      <c r="AS192" s="256">
        <f t="shared" si="94"/>
        <v>0.20751625152460754</v>
      </c>
      <c r="AT192" s="256">
        <f t="shared" si="94"/>
        <v>0.20751625152460754</v>
      </c>
      <c r="AU192" s="256">
        <f t="shared" si="94"/>
        <v>0.20751625152460754</v>
      </c>
    </row>
    <row r="193" spans="2:47">
      <c r="B193" s="125" t="s">
        <v>354</v>
      </c>
      <c r="C193" s="125" t="s">
        <v>357</v>
      </c>
      <c r="D193" s="125" t="s">
        <v>367</v>
      </c>
      <c r="E193" s="125" t="s">
        <v>334</v>
      </c>
      <c r="F193" s="138" t="s">
        <v>407</v>
      </c>
      <c r="G193" s="250">
        <v>0</v>
      </c>
      <c r="H193" s="250">
        <v>0</v>
      </c>
      <c r="I193" s="250">
        <v>0</v>
      </c>
      <c r="J193" s="250">
        <v>0</v>
      </c>
      <c r="K193" s="250">
        <v>0</v>
      </c>
      <c r="L193" s="250">
        <v>0</v>
      </c>
      <c r="M193" s="250">
        <v>0</v>
      </c>
      <c r="N193" s="250">
        <v>0</v>
      </c>
      <c r="O193" s="250">
        <v>0</v>
      </c>
      <c r="P193" s="250">
        <v>0</v>
      </c>
      <c r="Q193" s="250">
        <v>0</v>
      </c>
      <c r="R193" s="250">
        <v>0</v>
      </c>
      <c r="S193" s="250">
        <v>0</v>
      </c>
      <c r="T193" s="250">
        <v>0</v>
      </c>
      <c r="U193" s="250">
        <v>0</v>
      </c>
      <c r="V193" s="250">
        <v>0</v>
      </c>
      <c r="W193" s="250">
        <v>0</v>
      </c>
      <c r="X193" s="250">
        <v>0</v>
      </c>
      <c r="Y193" s="250">
        <v>0</v>
      </c>
      <c r="Z193" s="250">
        <v>0</v>
      </c>
      <c r="AA193" s="250">
        <v>0</v>
      </c>
      <c r="AB193" s="250">
        <v>0</v>
      </c>
      <c r="AC193" s="250">
        <v>0</v>
      </c>
      <c r="AD193" s="250">
        <v>0</v>
      </c>
      <c r="AE193" s="250">
        <v>0</v>
      </c>
      <c r="AF193" s="250">
        <v>0</v>
      </c>
      <c r="AG193" s="250">
        <v>0</v>
      </c>
      <c r="AH193" s="250">
        <v>0</v>
      </c>
      <c r="AI193" s="250">
        <v>0</v>
      </c>
      <c r="AJ193" s="250">
        <v>0</v>
      </c>
      <c r="AK193" s="250">
        <v>0</v>
      </c>
      <c r="AL193" s="250">
        <v>0</v>
      </c>
      <c r="AM193" s="250">
        <v>0</v>
      </c>
      <c r="AN193" s="250">
        <v>0</v>
      </c>
      <c r="AO193" s="250">
        <v>0</v>
      </c>
      <c r="AP193" s="250">
        <v>0</v>
      </c>
      <c r="AQ193" s="250">
        <v>0</v>
      </c>
      <c r="AR193" s="250">
        <v>0</v>
      </c>
      <c r="AS193" s="250">
        <v>0</v>
      </c>
      <c r="AT193" s="250">
        <v>0</v>
      </c>
      <c r="AU193" s="250">
        <v>0</v>
      </c>
    </row>
    <row r="194" spans="2:47">
      <c r="B194" s="125" t="s">
        <v>354</v>
      </c>
      <c r="C194" s="125" t="s">
        <v>357</v>
      </c>
      <c r="D194" s="125" t="s">
        <v>368</v>
      </c>
      <c r="E194" s="125" t="s">
        <v>334</v>
      </c>
      <c r="F194" s="138" t="s">
        <v>407</v>
      </c>
      <c r="G194" s="250">
        <v>0</v>
      </c>
      <c r="H194" s="250">
        <v>0</v>
      </c>
      <c r="I194" s="250">
        <v>0</v>
      </c>
      <c r="J194" s="250">
        <v>0</v>
      </c>
      <c r="K194" s="250">
        <v>0</v>
      </c>
      <c r="L194" s="250">
        <v>0</v>
      </c>
      <c r="M194" s="250">
        <v>0</v>
      </c>
      <c r="N194" s="250">
        <v>0</v>
      </c>
      <c r="O194" s="250">
        <v>0</v>
      </c>
      <c r="P194" s="250">
        <v>0</v>
      </c>
      <c r="Q194" s="250">
        <v>0</v>
      </c>
      <c r="R194" s="250">
        <v>0</v>
      </c>
      <c r="S194" s="250">
        <v>0</v>
      </c>
      <c r="T194" s="250">
        <v>0</v>
      </c>
      <c r="U194" s="250">
        <v>0</v>
      </c>
      <c r="V194" s="250">
        <v>0</v>
      </c>
      <c r="W194" s="250">
        <v>0</v>
      </c>
      <c r="X194" s="250">
        <v>0</v>
      </c>
      <c r="Y194" s="250">
        <v>0</v>
      </c>
      <c r="Z194" s="250">
        <v>0</v>
      </c>
      <c r="AA194" s="250">
        <v>0</v>
      </c>
      <c r="AB194" s="250">
        <v>0</v>
      </c>
      <c r="AC194" s="250">
        <v>0</v>
      </c>
      <c r="AD194" s="250">
        <v>0</v>
      </c>
      <c r="AE194" s="250">
        <v>0</v>
      </c>
      <c r="AF194" s="250">
        <v>0</v>
      </c>
      <c r="AG194" s="250">
        <v>0</v>
      </c>
      <c r="AH194" s="250">
        <v>0</v>
      </c>
      <c r="AI194" s="250">
        <v>0</v>
      </c>
      <c r="AJ194" s="250">
        <v>0</v>
      </c>
      <c r="AK194" s="250">
        <v>0</v>
      </c>
      <c r="AL194" s="250">
        <v>0</v>
      </c>
      <c r="AM194" s="250">
        <v>0</v>
      </c>
      <c r="AN194" s="250">
        <v>0</v>
      </c>
      <c r="AO194" s="250">
        <v>0</v>
      </c>
      <c r="AP194" s="250">
        <v>0</v>
      </c>
      <c r="AQ194" s="250">
        <v>0</v>
      </c>
      <c r="AR194" s="250">
        <v>0</v>
      </c>
      <c r="AS194" s="250">
        <v>0</v>
      </c>
      <c r="AT194" s="250">
        <v>0</v>
      </c>
      <c r="AU194" s="250">
        <v>0</v>
      </c>
    </row>
    <row r="195" spans="2:47">
      <c r="B195" s="125" t="s">
        <v>354</v>
      </c>
      <c r="C195" s="125" t="s">
        <v>357</v>
      </c>
      <c r="D195" s="125" t="s">
        <v>369</v>
      </c>
      <c r="E195" s="125" t="s">
        <v>334</v>
      </c>
      <c r="F195" s="138" t="s">
        <v>407</v>
      </c>
      <c r="G195" s="250">
        <v>0</v>
      </c>
      <c r="H195" s="250">
        <v>0</v>
      </c>
      <c r="I195" s="250">
        <v>0</v>
      </c>
      <c r="J195" s="250">
        <v>0</v>
      </c>
      <c r="K195" s="250">
        <v>0</v>
      </c>
      <c r="L195" s="250">
        <v>0</v>
      </c>
      <c r="M195" s="250">
        <v>0</v>
      </c>
      <c r="N195" s="250">
        <v>0</v>
      </c>
      <c r="O195" s="250">
        <v>0</v>
      </c>
      <c r="P195" s="250">
        <v>0</v>
      </c>
      <c r="Q195" s="250">
        <v>0</v>
      </c>
      <c r="R195" s="250">
        <v>0</v>
      </c>
      <c r="S195" s="250">
        <v>0</v>
      </c>
      <c r="T195" s="250">
        <v>0</v>
      </c>
      <c r="U195" s="250">
        <v>0</v>
      </c>
      <c r="V195" s="250">
        <v>0</v>
      </c>
      <c r="W195" s="250">
        <v>0</v>
      </c>
      <c r="X195" s="250">
        <v>0</v>
      </c>
      <c r="Y195" s="250">
        <v>0</v>
      </c>
      <c r="Z195" s="250">
        <v>0</v>
      </c>
      <c r="AA195" s="250">
        <v>0</v>
      </c>
      <c r="AB195" s="250">
        <v>0</v>
      </c>
      <c r="AC195" s="250">
        <v>0</v>
      </c>
      <c r="AD195" s="250">
        <v>0</v>
      </c>
      <c r="AE195" s="250">
        <v>0</v>
      </c>
      <c r="AF195" s="250">
        <v>0</v>
      </c>
      <c r="AG195" s="250">
        <v>0</v>
      </c>
      <c r="AH195" s="250">
        <v>0</v>
      </c>
      <c r="AI195" s="250">
        <v>0</v>
      </c>
      <c r="AJ195" s="250">
        <v>0</v>
      </c>
      <c r="AK195" s="250">
        <v>0</v>
      </c>
      <c r="AL195" s="250">
        <v>0</v>
      </c>
      <c r="AM195" s="250">
        <v>0</v>
      </c>
      <c r="AN195" s="250">
        <v>0</v>
      </c>
      <c r="AO195" s="250">
        <v>0</v>
      </c>
      <c r="AP195" s="250">
        <v>0</v>
      </c>
      <c r="AQ195" s="250">
        <v>0</v>
      </c>
      <c r="AR195" s="250">
        <v>0</v>
      </c>
      <c r="AS195" s="250">
        <v>0</v>
      </c>
      <c r="AT195" s="250">
        <v>0</v>
      </c>
      <c r="AU195" s="250">
        <v>0</v>
      </c>
    </row>
    <row r="196" spans="2:47">
      <c r="B196" s="125" t="s">
        <v>354</v>
      </c>
      <c r="C196" s="125" t="s">
        <v>357</v>
      </c>
      <c r="D196" s="125" t="s">
        <v>370</v>
      </c>
      <c r="E196" s="125" t="s">
        <v>334</v>
      </c>
      <c r="F196" s="138" t="s">
        <v>407</v>
      </c>
      <c r="G196" s="250">
        <v>0</v>
      </c>
      <c r="H196" s="250">
        <v>0</v>
      </c>
      <c r="I196" s="250">
        <v>0</v>
      </c>
      <c r="J196" s="250">
        <v>0</v>
      </c>
      <c r="K196" s="250">
        <v>0</v>
      </c>
      <c r="L196" s="250">
        <v>0</v>
      </c>
      <c r="M196" s="250">
        <v>0</v>
      </c>
      <c r="N196" s="250">
        <v>0</v>
      </c>
      <c r="O196" s="250">
        <v>0</v>
      </c>
      <c r="P196" s="250">
        <v>0</v>
      </c>
      <c r="Q196" s="250">
        <v>0</v>
      </c>
      <c r="R196" s="250">
        <v>0</v>
      </c>
      <c r="S196" s="250">
        <v>0</v>
      </c>
      <c r="T196" s="250">
        <v>0</v>
      </c>
      <c r="U196" s="250">
        <v>0</v>
      </c>
      <c r="V196" s="250">
        <v>0</v>
      </c>
      <c r="W196" s="250">
        <v>0</v>
      </c>
      <c r="X196" s="250">
        <v>0</v>
      </c>
      <c r="Y196" s="250">
        <v>0</v>
      </c>
      <c r="Z196" s="250">
        <v>0</v>
      </c>
      <c r="AA196" s="250">
        <v>0</v>
      </c>
      <c r="AB196" s="250">
        <v>0</v>
      </c>
      <c r="AC196" s="250">
        <v>0</v>
      </c>
      <c r="AD196" s="250">
        <v>0</v>
      </c>
      <c r="AE196" s="250">
        <v>0</v>
      </c>
      <c r="AF196" s="250">
        <v>0</v>
      </c>
      <c r="AG196" s="250">
        <v>0</v>
      </c>
      <c r="AH196" s="250">
        <v>0</v>
      </c>
      <c r="AI196" s="250">
        <v>0</v>
      </c>
      <c r="AJ196" s="250">
        <v>0</v>
      </c>
      <c r="AK196" s="250">
        <v>0</v>
      </c>
      <c r="AL196" s="250">
        <v>0</v>
      </c>
      <c r="AM196" s="250">
        <v>0</v>
      </c>
      <c r="AN196" s="250">
        <v>0</v>
      </c>
      <c r="AO196" s="250">
        <v>0</v>
      </c>
      <c r="AP196" s="250">
        <v>0</v>
      </c>
      <c r="AQ196" s="250">
        <v>0</v>
      </c>
      <c r="AR196" s="250">
        <v>0</v>
      </c>
      <c r="AS196" s="250">
        <v>0</v>
      </c>
      <c r="AT196" s="250">
        <v>0</v>
      </c>
      <c r="AU196" s="250">
        <v>0</v>
      </c>
    </row>
    <row r="197" spans="2:47">
      <c r="B197" s="125"/>
      <c r="C197" s="125"/>
      <c r="D197" s="125"/>
      <c r="E197" s="125"/>
      <c r="F197" s="125"/>
      <c r="G197" s="250"/>
      <c r="H197" s="250"/>
      <c r="I197" s="250"/>
      <c r="J197" s="250"/>
      <c r="K197" s="250"/>
      <c r="L197" s="250"/>
      <c r="M197" s="250"/>
      <c r="N197" s="250"/>
      <c r="O197" s="250"/>
      <c r="P197" s="250"/>
      <c r="Q197" s="250"/>
      <c r="R197" s="250"/>
      <c r="S197" s="250"/>
      <c r="T197" s="250"/>
      <c r="U197" s="250"/>
      <c r="V197" s="250"/>
      <c r="W197" s="250"/>
      <c r="X197" s="250"/>
      <c r="Y197" s="250"/>
      <c r="Z197" s="250"/>
      <c r="AA197" s="250"/>
      <c r="AB197" s="250"/>
      <c r="AC197" s="250"/>
      <c r="AD197" s="250"/>
      <c r="AE197" s="250"/>
      <c r="AF197" s="250"/>
      <c r="AG197" s="250"/>
      <c r="AH197" s="250"/>
      <c r="AI197" s="250"/>
      <c r="AJ197" s="250"/>
      <c r="AK197" s="250"/>
      <c r="AL197" s="250"/>
      <c r="AM197" s="250"/>
      <c r="AN197" s="250"/>
      <c r="AO197" s="250"/>
      <c r="AP197" s="250"/>
      <c r="AQ197" s="255"/>
      <c r="AR197" s="255"/>
      <c r="AS197" s="255"/>
      <c r="AT197" s="255"/>
      <c r="AU197" s="255"/>
    </row>
    <row r="198" spans="2:47">
      <c r="B198" s="125" t="s">
        <v>354</v>
      </c>
      <c r="C198" s="125" t="s">
        <v>357</v>
      </c>
      <c r="D198" s="125" t="s">
        <v>358</v>
      </c>
      <c r="E198" s="125" t="s">
        <v>336</v>
      </c>
      <c r="F198" s="125" t="s">
        <v>337</v>
      </c>
      <c r="G198" s="253">
        <v>0</v>
      </c>
      <c r="H198" s="253">
        <v>0</v>
      </c>
      <c r="I198" s="253">
        <v>0</v>
      </c>
      <c r="J198" s="253">
        <v>0</v>
      </c>
      <c r="K198" s="253">
        <v>0</v>
      </c>
      <c r="L198" s="253">
        <v>0</v>
      </c>
      <c r="M198" s="253">
        <v>0</v>
      </c>
      <c r="N198" s="253">
        <v>0</v>
      </c>
      <c r="O198" s="253">
        <v>0</v>
      </c>
      <c r="P198" s="253">
        <v>0</v>
      </c>
      <c r="Q198" s="253">
        <v>0</v>
      </c>
      <c r="R198" s="253">
        <v>0</v>
      </c>
      <c r="S198" s="253">
        <v>0</v>
      </c>
      <c r="T198" s="253">
        <v>0</v>
      </c>
      <c r="U198" s="253">
        <v>0</v>
      </c>
      <c r="V198" s="253">
        <v>0</v>
      </c>
      <c r="W198" s="253">
        <v>0</v>
      </c>
      <c r="X198" s="253">
        <v>0</v>
      </c>
      <c r="Y198" s="253">
        <v>0</v>
      </c>
      <c r="Z198" s="253">
        <v>0</v>
      </c>
      <c r="AA198" s="253">
        <v>0</v>
      </c>
      <c r="AB198" s="253">
        <v>0</v>
      </c>
      <c r="AC198" s="253">
        <v>0</v>
      </c>
      <c r="AD198" s="253">
        <v>0</v>
      </c>
      <c r="AE198" s="253">
        <v>0</v>
      </c>
      <c r="AF198" s="253">
        <v>0</v>
      </c>
      <c r="AG198" s="253">
        <v>0</v>
      </c>
      <c r="AH198" s="253">
        <v>0</v>
      </c>
      <c r="AI198" s="253">
        <v>0</v>
      </c>
      <c r="AJ198" s="253">
        <v>0</v>
      </c>
      <c r="AK198" s="253">
        <v>0</v>
      </c>
      <c r="AL198" s="253">
        <v>0</v>
      </c>
      <c r="AM198" s="253">
        <v>0</v>
      </c>
      <c r="AN198" s="253">
        <v>0</v>
      </c>
      <c r="AO198" s="253">
        <v>0</v>
      </c>
      <c r="AP198" s="253">
        <v>0</v>
      </c>
      <c r="AQ198" s="253">
        <v>0</v>
      </c>
      <c r="AR198" s="253">
        <v>0</v>
      </c>
      <c r="AS198" s="253">
        <v>0</v>
      </c>
      <c r="AT198" s="253">
        <v>0</v>
      </c>
      <c r="AU198" s="253">
        <v>0</v>
      </c>
    </row>
    <row r="199" spans="2:47">
      <c r="B199" s="125" t="s">
        <v>354</v>
      </c>
      <c r="C199" s="125" t="s">
        <v>357</v>
      </c>
      <c r="D199" s="125" t="s">
        <v>371</v>
      </c>
      <c r="E199" s="125" t="s">
        <v>336</v>
      </c>
      <c r="F199" s="125" t="s">
        <v>337</v>
      </c>
      <c r="G199" s="253">
        <v>0.32500000000000001</v>
      </c>
      <c r="H199" s="253">
        <v>0.32500000000000001</v>
      </c>
      <c r="I199" s="253">
        <v>0.32500000000000001</v>
      </c>
      <c r="J199" s="253">
        <v>0.32500000000000001</v>
      </c>
      <c r="K199" s="253">
        <v>0.32500000000000001</v>
      </c>
      <c r="L199" s="253">
        <v>0.32500000000000001</v>
      </c>
      <c r="M199" s="253">
        <v>0.32500000000000001</v>
      </c>
      <c r="N199" s="253">
        <v>0.32500000000000001</v>
      </c>
      <c r="O199" s="253">
        <v>0.32500000000000001</v>
      </c>
      <c r="P199" s="253">
        <v>0.32500000000000001</v>
      </c>
      <c r="Q199" s="253">
        <v>0.32500000000000001</v>
      </c>
      <c r="R199" s="253">
        <v>0.32500000000000001</v>
      </c>
      <c r="S199" s="253">
        <v>0.32500000000000001</v>
      </c>
      <c r="T199" s="253">
        <v>0.32500000000000001</v>
      </c>
      <c r="U199" s="253">
        <v>0.32500000000000001</v>
      </c>
      <c r="V199" s="253">
        <v>0.32500000000000001</v>
      </c>
      <c r="W199" s="253">
        <v>0.32500000000000001</v>
      </c>
      <c r="X199" s="253">
        <v>0.32500000000000001</v>
      </c>
      <c r="Y199" s="253">
        <v>0.32500000000000001</v>
      </c>
      <c r="Z199" s="253">
        <v>0.32500000000000001</v>
      </c>
      <c r="AA199" s="253">
        <v>0.32500000000000001</v>
      </c>
      <c r="AB199" s="253">
        <v>0.32500000000000001</v>
      </c>
      <c r="AC199" s="253">
        <v>0.32500000000000001</v>
      </c>
      <c r="AD199" s="253">
        <v>0.32500000000000001</v>
      </c>
      <c r="AE199" s="253">
        <v>0.32500000000000001</v>
      </c>
      <c r="AF199" s="253">
        <v>0.32500000000000001</v>
      </c>
      <c r="AG199" s="253">
        <v>0.32500000000000001</v>
      </c>
      <c r="AH199" s="253">
        <v>0.32500000000000001</v>
      </c>
      <c r="AI199" s="253">
        <v>0.32500000000000001</v>
      </c>
      <c r="AJ199" s="253">
        <v>0.32500000000000001</v>
      </c>
      <c r="AK199" s="253">
        <v>0.32500000000000001</v>
      </c>
      <c r="AL199" s="253">
        <v>0.32500000000000001</v>
      </c>
      <c r="AM199" s="253">
        <v>0.32500000000000001</v>
      </c>
      <c r="AN199" s="253">
        <v>0.32500000000000001</v>
      </c>
      <c r="AO199" s="253">
        <v>0.32500000000000001</v>
      </c>
      <c r="AP199" s="253">
        <v>0.32500000000000001</v>
      </c>
      <c r="AQ199" s="253">
        <v>0.32500000000000001</v>
      </c>
      <c r="AR199" s="253">
        <v>0.32500000000000001</v>
      </c>
      <c r="AS199" s="253">
        <v>0.32500000000000001</v>
      </c>
      <c r="AT199" s="253">
        <v>0.32500000000000001</v>
      </c>
      <c r="AU199" s="253">
        <v>0.32500000000000001</v>
      </c>
    </row>
    <row r="200" spans="2:47">
      <c r="B200" s="125" t="s">
        <v>354</v>
      </c>
      <c r="C200" s="125" t="s">
        <v>357</v>
      </c>
      <c r="D200" s="125" t="s">
        <v>372</v>
      </c>
      <c r="E200" s="125" t="s">
        <v>336</v>
      </c>
      <c r="F200" s="125" t="s">
        <v>337</v>
      </c>
      <c r="G200" s="250">
        <v>0.45</v>
      </c>
      <c r="H200" s="250">
        <v>0.45</v>
      </c>
      <c r="I200" s="250">
        <v>0.45</v>
      </c>
      <c r="J200" s="250">
        <v>0.45</v>
      </c>
      <c r="K200" s="250">
        <v>0.45</v>
      </c>
      <c r="L200" s="250">
        <v>0.45</v>
      </c>
      <c r="M200" s="250">
        <v>0.45</v>
      </c>
      <c r="N200" s="250">
        <v>0.45</v>
      </c>
      <c r="O200" s="250">
        <v>0.45</v>
      </c>
      <c r="P200" s="250">
        <v>0.45</v>
      </c>
      <c r="Q200" s="250">
        <v>0.45</v>
      </c>
      <c r="R200" s="250">
        <v>0.45</v>
      </c>
      <c r="S200" s="250">
        <v>0.45</v>
      </c>
      <c r="T200" s="250">
        <v>0.45</v>
      </c>
      <c r="U200" s="250">
        <v>0.45</v>
      </c>
      <c r="V200" s="250">
        <v>0.45</v>
      </c>
      <c r="W200" s="250">
        <v>0.45</v>
      </c>
      <c r="X200" s="250">
        <v>0.45</v>
      </c>
      <c r="Y200" s="250">
        <v>0.45</v>
      </c>
      <c r="Z200" s="250">
        <v>0.45</v>
      </c>
      <c r="AA200" s="250">
        <v>0.45</v>
      </c>
      <c r="AB200" s="250">
        <v>0.45</v>
      </c>
      <c r="AC200" s="250">
        <v>0.45</v>
      </c>
      <c r="AD200" s="250">
        <v>0.45</v>
      </c>
      <c r="AE200" s="250">
        <v>0.45</v>
      </c>
      <c r="AF200" s="250">
        <v>0.45</v>
      </c>
      <c r="AG200" s="250">
        <v>0.45</v>
      </c>
      <c r="AH200" s="250">
        <v>0.45</v>
      </c>
      <c r="AI200" s="250">
        <v>0.45</v>
      </c>
      <c r="AJ200" s="250">
        <v>0.45</v>
      </c>
      <c r="AK200" s="250">
        <v>0.45</v>
      </c>
      <c r="AL200" s="250">
        <v>0.45</v>
      </c>
      <c r="AM200" s="250">
        <v>0.45</v>
      </c>
      <c r="AN200" s="250">
        <v>0.45</v>
      </c>
      <c r="AO200" s="250">
        <v>0.45</v>
      </c>
      <c r="AP200" s="250">
        <v>0.45</v>
      </c>
      <c r="AQ200" s="250">
        <v>0.45</v>
      </c>
      <c r="AR200" s="250">
        <v>0.45</v>
      </c>
      <c r="AS200" s="250">
        <v>0.45</v>
      </c>
      <c r="AT200" s="250">
        <v>0.45</v>
      </c>
      <c r="AU200" s="250">
        <v>0.45</v>
      </c>
    </row>
    <row r="201" spans="2:47">
      <c r="B201" s="125" t="s">
        <v>354</v>
      </c>
      <c r="C201" s="125" t="s">
        <v>357</v>
      </c>
      <c r="D201" s="125" t="s">
        <v>373</v>
      </c>
      <c r="E201" s="125" t="s">
        <v>336</v>
      </c>
      <c r="F201" s="125" t="s">
        <v>337</v>
      </c>
      <c r="G201" s="253">
        <v>0.7</v>
      </c>
      <c r="H201" s="253">
        <v>0.7</v>
      </c>
      <c r="I201" s="253">
        <v>0.7</v>
      </c>
      <c r="J201" s="253">
        <v>0.7</v>
      </c>
      <c r="K201" s="253">
        <v>0.7</v>
      </c>
      <c r="L201" s="253">
        <v>0.7</v>
      </c>
      <c r="M201" s="253">
        <v>0.7</v>
      </c>
      <c r="N201" s="253">
        <v>0.7</v>
      </c>
      <c r="O201" s="253">
        <v>0.7</v>
      </c>
      <c r="P201" s="253">
        <v>0.7</v>
      </c>
      <c r="Q201" s="253">
        <v>0.7</v>
      </c>
      <c r="R201" s="253">
        <v>0.7</v>
      </c>
      <c r="S201" s="253">
        <v>0.7</v>
      </c>
      <c r="T201" s="253">
        <v>0.7</v>
      </c>
      <c r="U201" s="253">
        <v>0.7</v>
      </c>
      <c r="V201" s="253">
        <v>0.7</v>
      </c>
      <c r="W201" s="253">
        <v>0.7</v>
      </c>
      <c r="X201" s="253">
        <v>0.7</v>
      </c>
      <c r="Y201" s="253">
        <v>0.7</v>
      </c>
      <c r="Z201" s="253">
        <v>0.7</v>
      </c>
      <c r="AA201" s="253">
        <v>0.7</v>
      </c>
      <c r="AB201" s="253">
        <v>0.7</v>
      </c>
      <c r="AC201" s="253">
        <v>0.7</v>
      </c>
      <c r="AD201" s="253">
        <v>0.7</v>
      </c>
      <c r="AE201" s="253">
        <v>0.7</v>
      </c>
      <c r="AF201" s="253">
        <v>0.7</v>
      </c>
      <c r="AG201" s="253">
        <v>0.7</v>
      </c>
      <c r="AH201" s="253">
        <v>0.7</v>
      </c>
      <c r="AI201" s="253">
        <v>0.7</v>
      </c>
      <c r="AJ201" s="253">
        <v>0.7</v>
      </c>
      <c r="AK201" s="253">
        <v>0.7</v>
      </c>
      <c r="AL201" s="253">
        <v>0.7</v>
      </c>
      <c r="AM201" s="253">
        <v>0.7</v>
      </c>
      <c r="AN201" s="253">
        <v>0.7</v>
      </c>
      <c r="AO201" s="253">
        <v>0.7</v>
      </c>
      <c r="AP201" s="253">
        <v>0.7</v>
      </c>
      <c r="AQ201" s="253">
        <v>0.7</v>
      </c>
      <c r="AR201" s="253">
        <v>0.7</v>
      </c>
      <c r="AS201" s="253">
        <v>0.7</v>
      </c>
      <c r="AT201" s="253">
        <v>0.7</v>
      </c>
      <c r="AU201" s="253">
        <v>0.7</v>
      </c>
    </row>
    <row r="202" spans="2:47">
      <c r="B202" s="125" t="s">
        <v>354</v>
      </c>
      <c r="C202" s="125" t="s">
        <v>357</v>
      </c>
      <c r="D202" s="125" t="s">
        <v>374</v>
      </c>
      <c r="E202" s="125" t="s">
        <v>336</v>
      </c>
      <c r="F202" s="125" t="s">
        <v>337</v>
      </c>
      <c r="G202" s="253">
        <v>0.8</v>
      </c>
      <c r="H202" s="253">
        <v>0.8</v>
      </c>
      <c r="I202" s="253">
        <v>0.8</v>
      </c>
      <c r="J202" s="253">
        <v>0.8</v>
      </c>
      <c r="K202" s="253">
        <v>0.8</v>
      </c>
      <c r="L202" s="253">
        <v>0.8</v>
      </c>
      <c r="M202" s="253">
        <v>0.8</v>
      </c>
      <c r="N202" s="253">
        <v>0.8</v>
      </c>
      <c r="O202" s="253">
        <v>0.8</v>
      </c>
      <c r="P202" s="253">
        <v>0.8</v>
      </c>
      <c r="Q202" s="253">
        <v>0.8</v>
      </c>
      <c r="R202" s="253">
        <v>0.8</v>
      </c>
      <c r="S202" s="253">
        <v>0.8</v>
      </c>
      <c r="T202" s="253">
        <v>0.8</v>
      </c>
      <c r="U202" s="253">
        <v>0.8</v>
      </c>
      <c r="V202" s="253">
        <v>0.8</v>
      </c>
      <c r="W202" s="253">
        <v>0.8</v>
      </c>
      <c r="X202" s="253">
        <v>0.8</v>
      </c>
      <c r="Y202" s="253">
        <v>0.8</v>
      </c>
      <c r="Z202" s="253">
        <v>0.8</v>
      </c>
      <c r="AA202" s="253">
        <v>0.8</v>
      </c>
      <c r="AB202" s="253">
        <v>0.8</v>
      </c>
      <c r="AC202" s="253">
        <v>0.8</v>
      </c>
      <c r="AD202" s="253">
        <v>0.8</v>
      </c>
      <c r="AE202" s="253">
        <v>0.8</v>
      </c>
      <c r="AF202" s="253">
        <v>0.8</v>
      </c>
      <c r="AG202" s="253">
        <v>0.8</v>
      </c>
      <c r="AH202" s="253">
        <v>0.8</v>
      </c>
      <c r="AI202" s="253">
        <v>0.8</v>
      </c>
      <c r="AJ202" s="253">
        <v>0.8</v>
      </c>
      <c r="AK202" s="253">
        <v>0.8</v>
      </c>
      <c r="AL202" s="253">
        <v>0.8</v>
      </c>
      <c r="AM202" s="253">
        <v>0.8</v>
      </c>
      <c r="AN202" s="253">
        <v>0.8</v>
      </c>
      <c r="AO202" s="253">
        <v>0.8</v>
      </c>
      <c r="AP202" s="253">
        <v>0.8</v>
      </c>
      <c r="AQ202" s="253">
        <v>0.8</v>
      </c>
      <c r="AR202" s="253">
        <v>0.8</v>
      </c>
      <c r="AS202" s="253">
        <v>0.8</v>
      </c>
      <c r="AT202" s="253">
        <v>0.8</v>
      </c>
      <c r="AU202" s="253">
        <v>0.8</v>
      </c>
    </row>
    <row r="203" spans="2:47">
      <c r="B203" s="125" t="s">
        <v>354</v>
      </c>
      <c r="C203" s="125" t="s">
        <v>357</v>
      </c>
      <c r="D203" s="125" t="s">
        <v>363</v>
      </c>
      <c r="E203" s="125" t="s">
        <v>336</v>
      </c>
      <c r="F203" s="125" t="s">
        <v>337</v>
      </c>
      <c r="G203" s="253">
        <v>0.9</v>
      </c>
      <c r="H203" s="253">
        <v>0.9</v>
      </c>
      <c r="I203" s="253">
        <v>0.9</v>
      </c>
      <c r="J203" s="253">
        <v>0.9</v>
      </c>
      <c r="K203" s="253">
        <v>0.9</v>
      </c>
      <c r="L203" s="253">
        <v>0.9</v>
      </c>
      <c r="M203" s="253">
        <v>0.9</v>
      </c>
      <c r="N203" s="253">
        <v>0.9</v>
      </c>
      <c r="O203" s="253">
        <v>0.9</v>
      </c>
      <c r="P203" s="253">
        <v>0.9</v>
      </c>
      <c r="Q203" s="253">
        <v>0.9</v>
      </c>
      <c r="R203" s="253">
        <v>0.9</v>
      </c>
      <c r="S203" s="253">
        <v>0.9</v>
      </c>
      <c r="T203" s="253">
        <v>0.9</v>
      </c>
      <c r="U203" s="253">
        <v>0.9</v>
      </c>
      <c r="V203" s="253">
        <v>0.9</v>
      </c>
      <c r="W203" s="253">
        <v>0.9</v>
      </c>
      <c r="X203" s="253">
        <v>0.9</v>
      </c>
      <c r="Y203" s="253">
        <v>0.9</v>
      </c>
      <c r="Z203" s="253">
        <v>0.9</v>
      </c>
      <c r="AA203" s="253">
        <v>0.9</v>
      </c>
      <c r="AB203" s="253">
        <v>0.9</v>
      </c>
      <c r="AC203" s="253">
        <v>0.9</v>
      </c>
      <c r="AD203" s="253">
        <v>0.9</v>
      </c>
      <c r="AE203" s="253">
        <v>0.9</v>
      </c>
      <c r="AF203" s="253">
        <v>0.9</v>
      </c>
      <c r="AG203" s="253">
        <v>0.9</v>
      </c>
      <c r="AH203" s="253">
        <v>0.9</v>
      </c>
      <c r="AI203" s="253">
        <v>0.9</v>
      </c>
      <c r="AJ203" s="253">
        <v>0.9</v>
      </c>
      <c r="AK203" s="253">
        <v>0.9</v>
      </c>
      <c r="AL203" s="253">
        <v>0.9</v>
      </c>
      <c r="AM203" s="253">
        <v>0.9</v>
      </c>
      <c r="AN203" s="253">
        <v>0.9</v>
      </c>
      <c r="AO203" s="253">
        <v>0.9</v>
      </c>
      <c r="AP203" s="253">
        <v>0.9</v>
      </c>
      <c r="AQ203" s="253">
        <v>0.9</v>
      </c>
      <c r="AR203" s="253">
        <v>0.9</v>
      </c>
      <c r="AS203" s="253">
        <v>0.9</v>
      </c>
      <c r="AT203" s="253">
        <v>0.9</v>
      </c>
      <c r="AU203" s="253">
        <v>0.9</v>
      </c>
    </row>
    <row r="204" spans="2:47">
      <c r="B204" s="125" t="s">
        <v>354</v>
      </c>
      <c r="C204" s="125" t="s">
        <v>357</v>
      </c>
      <c r="D204" s="125" t="s">
        <v>364</v>
      </c>
      <c r="E204" s="125" t="s">
        <v>336</v>
      </c>
      <c r="F204" s="125" t="s">
        <v>337</v>
      </c>
      <c r="G204" s="253">
        <v>0.7</v>
      </c>
      <c r="H204" s="253">
        <v>0.7</v>
      </c>
      <c r="I204" s="253">
        <v>0.7</v>
      </c>
      <c r="J204" s="253">
        <v>0.7</v>
      </c>
      <c r="K204" s="253">
        <v>0.7</v>
      </c>
      <c r="L204" s="253">
        <v>0.7</v>
      </c>
      <c r="M204" s="253">
        <v>0.7</v>
      </c>
      <c r="N204" s="253">
        <v>0.7</v>
      </c>
      <c r="O204" s="253">
        <v>0.7</v>
      </c>
      <c r="P204" s="253">
        <v>0.7</v>
      </c>
      <c r="Q204" s="253">
        <v>0.7</v>
      </c>
      <c r="R204" s="253">
        <v>0.7</v>
      </c>
      <c r="S204" s="253">
        <v>0.7</v>
      </c>
      <c r="T204" s="253">
        <v>0.7</v>
      </c>
      <c r="U204" s="253">
        <v>0.7</v>
      </c>
      <c r="V204" s="253">
        <v>0.7</v>
      </c>
      <c r="W204" s="253">
        <v>0.7</v>
      </c>
      <c r="X204" s="253">
        <v>0.7</v>
      </c>
      <c r="Y204" s="253">
        <v>0.7</v>
      </c>
      <c r="Z204" s="253">
        <v>0.7</v>
      </c>
      <c r="AA204" s="253">
        <v>0.7</v>
      </c>
      <c r="AB204" s="253">
        <v>0.7</v>
      </c>
      <c r="AC204" s="253">
        <v>0.7</v>
      </c>
      <c r="AD204" s="253">
        <v>0.7</v>
      </c>
      <c r="AE204" s="253">
        <v>0.7</v>
      </c>
      <c r="AF204" s="253">
        <v>0.7</v>
      </c>
      <c r="AG204" s="253">
        <v>0.7</v>
      </c>
      <c r="AH204" s="253">
        <v>0.7</v>
      </c>
      <c r="AI204" s="253">
        <v>0.7</v>
      </c>
      <c r="AJ204" s="253">
        <v>0.7</v>
      </c>
      <c r="AK204" s="253">
        <v>0.7</v>
      </c>
      <c r="AL204" s="253">
        <v>0.7</v>
      </c>
      <c r="AM204" s="253">
        <v>0.7</v>
      </c>
      <c r="AN204" s="253">
        <v>0.7</v>
      </c>
      <c r="AO204" s="253">
        <v>0.7</v>
      </c>
      <c r="AP204" s="253">
        <v>0.7</v>
      </c>
      <c r="AQ204" s="253">
        <v>0.7</v>
      </c>
      <c r="AR204" s="253">
        <v>0.7</v>
      </c>
      <c r="AS204" s="253">
        <v>0.7</v>
      </c>
      <c r="AT204" s="253">
        <v>0.7</v>
      </c>
      <c r="AU204" s="253">
        <v>0.7</v>
      </c>
    </row>
    <row r="205" spans="2:47">
      <c r="B205" s="125" t="s">
        <v>354</v>
      </c>
      <c r="C205" s="125" t="s">
        <v>357</v>
      </c>
      <c r="D205" s="125" t="s">
        <v>379</v>
      </c>
      <c r="E205" s="125" t="s">
        <v>336</v>
      </c>
      <c r="F205" s="125" t="s">
        <v>337</v>
      </c>
      <c r="G205" s="253">
        <v>0.45</v>
      </c>
      <c r="H205" s="253">
        <v>0.45</v>
      </c>
      <c r="I205" s="253">
        <v>0.45</v>
      </c>
      <c r="J205" s="253">
        <v>0.45</v>
      </c>
      <c r="K205" s="253">
        <v>0.45</v>
      </c>
      <c r="L205" s="253">
        <v>0.45</v>
      </c>
      <c r="M205" s="253">
        <v>0.45</v>
      </c>
      <c r="N205" s="253">
        <v>0.45</v>
      </c>
      <c r="O205" s="253">
        <v>0.45</v>
      </c>
      <c r="P205" s="253">
        <v>0.45</v>
      </c>
      <c r="Q205" s="253">
        <v>0.45</v>
      </c>
      <c r="R205" s="253">
        <v>0.45</v>
      </c>
      <c r="S205" s="253">
        <v>0.45</v>
      </c>
      <c r="T205" s="253">
        <v>0.45</v>
      </c>
      <c r="U205" s="253">
        <v>0.45</v>
      </c>
      <c r="V205" s="253">
        <v>0.45</v>
      </c>
      <c r="W205" s="253">
        <v>0.45</v>
      </c>
      <c r="X205" s="253">
        <v>0.45</v>
      </c>
      <c r="Y205" s="253">
        <v>0.45</v>
      </c>
      <c r="Z205" s="253">
        <v>0.45</v>
      </c>
      <c r="AA205" s="253">
        <v>0.45</v>
      </c>
      <c r="AB205" s="253">
        <v>0.45</v>
      </c>
      <c r="AC205" s="253">
        <v>0.45</v>
      </c>
      <c r="AD205" s="253">
        <v>0.45</v>
      </c>
      <c r="AE205" s="253">
        <v>0.45</v>
      </c>
      <c r="AF205" s="253">
        <v>0.45</v>
      </c>
      <c r="AG205" s="253">
        <v>0.45</v>
      </c>
      <c r="AH205" s="253">
        <v>0.45</v>
      </c>
      <c r="AI205" s="253">
        <v>0.45</v>
      </c>
      <c r="AJ205" s="253">
        <v>0.45</v>
      </c>
      <c r="AK205" s="253">
        <v>0.45</v>
      </c>
      <c r="AL205" s="253">
        <v>0.45</v>
      </c>
      <c r="AM205" s="253">
        <v>0.45</v>
      </c>
      <c r="AN205" s="253">
        <v>0.45</v>
      </c>
      <c r="AO205" s="253">
        <v>0.45</v>
      </c>
      <c r="AP205" s="253">
        <v>0.45</v>
      </c>
      <c r="AQ205" s="253">
        <v>0.55000000000000004</v>
      </c>
      <c r="AR205" s="253">
        <v>0.55000000000000004</v>
      </c>
      <c r="AS205" s="253">
        <v>0.55000000000000004</v>
      </c>
      <c r="AT205" s="253">
        <v>0.55000000000000004</v>
      </c>
      <c r="AU205" s="253">
        <v>0.55000000000000004</v>
      </c>
    </row>
    <row r="206" spans="2:47">
      <c r="B206" s="125" t="s">
        <v>354</v>
      </c>
      <c r="C206" s="125" t="s">
        <v>357</v>
      </c>
      <c r="D206" s="125" t="s">
        <v>366</v>
      </c>
      <c r="E206" s="125" t="s">
        <v>336</v>
      </c>
      <c r="F206" s="125" t="s">
        <v>337</v>
      </c>
      <c r="G206" s="253">
        <v>0.3</v>
      </c>
      <c r="H206" s="253">
        <v>0.3</v>
      </c>
      <c r="I206" s="253">
        <v>0.3</v>
      </c>
      <c r="J206" s="253">
        <v>0.3</v>
      </c>
      <c r="K206" s="253">
        <v>0.3</v>
      </c>
      <c r="L206" s="253">
        <v>0.3</v>
      </c>
      <c r="M206" s="253">
        <v>0.3</v>
      </c>
      <c r="N206" s="253">
        <v>0.3</v>
      </c>
      <c r="O206" s="253">
        <v>0.3</v>
      </c>
      <c r="P206" s="253">
        <v>0.3</v>
      </c>
      <c r="Q206" s="253">
        <v>0.3</v>
      </c>
      <c r="R206" s="253">
        <v>0.3</v>
      </c>
      <c r="S206" s="253">
        <v>0.3</v>
      </c>
      <c r="T206" s="253">
        <v>0.3</v>
      </c>
      <c r="U206" s="253">
        <v>0.3</v>
      </c>
      <c r="V206" s="253">
        <v>0.3</v>
      </c>
      <c r="W206" s="253">
        <v>0.3</v>
      </c>
      <c r="X206" s="253">
        <v>0.3</v>
      </c>
      <c r="Y206" s="253">
        <v>0.3</v>
      </c>
      <c r="Z206" s="253">
        <v>0.3</v>
      </c>
      <c r="AA206" s="253">
        <v>0.3</v>
      </c>
      <c r="AB206" s="253">
        <v>0.3</v>
      </c>
      <c r="AC206" s="253">
        <v>0.3</v>
      </c>
      <c r="AD206" s="253">
        <v>0.3</v>
      </c>
      <c r="AE206" s="253">
        <v>0.3</v>
      </c>
      <c r="AF206" s="253">
        <v>0.3</v>
      </c>
      <c r="AG206" s="253">
        <v>0.3</v>
      </c>
      <c r="AH206" s="253">
        <v>0.3</v>
      </c>
      <c r="AI206" s="253">
        <v>0.3</v>
      </c>
      <c r="AJ206" s="253">
        <v>0.3</v>
      </c>
      <c r="AK206" s="253">
        <v>0.3</v>
      </c>
      <c r="AL206" s="253">
        <v>0.3</v>
      </c>
      <c r="AM206" s="253">
        <v>0.3</v>
      </c>
      <c r="AN206" s="253">
        <v>0.3</v>
      </c>
      <c r="AO206" s="253">
        <v>0.3</v>
      </c>
      <c r="AP206" s="253">
        <v>0.3</v>
      </c>
      <c r="AQ206" s="253">
        <v>0.3</v>
      </c>
      <c r="AR206" s="253">
        <v>0.3</v>
      </c>
      <c r="AS206" s="253">
        <v>0.3</v>
      </c>
      <c r="AT206" s="253">
        <v>0.3</v>
      </c>
      <c r="AU206" s="253">
        <v>0.3</v>
      </c>
    </row>
    <row r="207" spans="2:47">
      <c r="B207" s="125" t="s">
        <v>354</v>
      </c>
      <c r="C207" s="125" t="s">
        <v>357</v>
      </c>
      <c r="D207" s="125" t="s">
        <v>367</v>
      </c>
      <c r="E207" s="125" t="s">
        <v>336</v>
      </c>
      <c r="F207" s="138" t="s">
        <v>407</v>
      </c>
      <c r="G207" s="253">
        <f>1-((1-G199)*0.5)</f>
        <v>0.66249999999999998</v>
      </c>
      <c r="H207" s="253">
        <f t="shared" ref="H207:AO210" si="96">1-((1-H199)*0.5)</f>
        <v>0.66249999999999998</v>
      </c>
      <c r="I207" s="253">
        <f t="shared" si="96"/>
        <v>0.66249999999999998</v>
      </c>
      <c r="J207" s="253">
        <f t="shared" si="96"/>
        <v>0.66249999999999998</v>
      </c>
      <c r="K207" s="253">
        <f t="shared" si="96"/>
        <v>0.66249999999999998</v>
      </c>
      <c r="L207" s="253">
        <f t="shared" si="96"/>
        <v>0.66249999999999998</v>
      </c>
      <c r="M207" s="253">
        <f t="shared" si="96"/>
        <v>0.66249999999999998</v>
      </c>
      <c r="N207" s="253">
        <f t="shared" si="96"/>
        <v>0.66249999999999998</v>
      </c>
      <c r="O207" s="253">
        <f t="shared" si="96"/>
        <v>0.66249999999999998</v>
      </c>
      <c r="P207" s="253">
        <f t="shared" si="96"/>
        <v>0.66249999999999998</v>
      </c>
      <c r="Q207" s="253">
        <f t="shared" si="96"/>
        <v>0.66249999999999998</v>
      </c>
      <c r="R207" s="253">
        <f t="shared" si="96"/>
        <v>0.66249999999999998</v>
      </c>
      <c r="S207" s="253">
        <f t="shared" si="96"/>
        <v>0.66249999999999998</v>
      </c>
      <c r="T207" s="253">
        <f t="shared" si="96"/>
        <v>0.66249999999999998</v>
      </c>
      <c r="U207" s="253">
        <f t="shared" si="96"/>
        <v>0.66249999999999998</v>
      </c>
      <c r="V207" s="253">
        <f t="shared" si="96"/>
        <v>0.66249999999999998</v>
      </c>
      <c r="W207" s="253">
        <f t="shared" si="96"/>
        <v>0.66249999999999998</v>
      </c>
      <c r="X207" s="253">
        <f t="shared" si="96"/>
        <v>0.66249999999999998</v>
      </c>
      <c r="Y207" s="253">
        <f t="shared" si="96"/>
        <v>0.66249999999999998</v>
      </c>
      <c r="Z207" s="253">
        <f t="shared" si="96"/>
        <v>0.66249999999999998</v>
      </c>
      <c r="AA207" s="253">
        <f t="shared" si="96"/>
        <v>0.66249999999999998</v>
      </c>
      <c r="AB207" s="253">
        <f t="shared" si="96"/>
        <v>0.66249999999999998</v>
      </c>
      <c r="AC207" s="253">
        <f t="shared" si="96"/>
        <v>0.66249999999999998</v>
      </c>
      <c r="AD207" s="253">
        <f t="shared" si="96"/>
        <v>0.66249999999999998</v>
      </c>
      <c r="AE207" s="253">
        <f t="shared" si="96"/>
        <v>0.66249999999999998</v>
      </c>
      <c r="AF207" s="253">
        <f t="shared" si="96"/>
        <v>0.66249999999999998</v>
      </c>
      <c r="AG207" s="253">
        <f t="shared" si="96"/>
        <v>0.66249999999999998</v>
      </c>
      <c r="AH207" s="253">
        <f t="shared" si="96"/>
        <v>0.66249999999999998</v>
      </c>
      <c r="AI207" s="253">
        <f t="shared" si="96"/>
        <v>0.66249999999999998</v>
      </c>
      <c r="AJ207" s="253">
        <f t="shared" si="96"/>
        <v>0.66249999999999998</v>
      </c>
      <c r="AK207" s="253">
        <f t="shared" si="96"/>
        <v>0.66249999999999998</v>
      </c>
      <c r="AL207" s="253">
        <f t="shared" si="96"/>
        <v>0.66249999999999998</v>
      </c>
      <c r="AM207" s="253">
        <f t="shared" si="96"/>
        <v>0.66249999999999998</v>
      </c>
      <c r="AN207" s="253">
        <f t="shared" si="96"/>
        <v>0.66249999999999998</v>
      </c>
      <c r="AO207" s="253">
        <f t="shared" si="96"/>
        <v>0.66249999999999998</v>
      </c>
      <c r="AP207" s="253">
        <f>1-((1-AP199)*0.5)</f>
        <v>0.66249999999999998</v>
      </c>
      <c r="AQ207" s="253">
        <f t="shared" ref="AQ207:AT210" si="97">1-((1-AQ199)*0.5)</f>
        <v>0.66249999999999998</v>
      </c>
      <c r="AR207" s="253">
        <f t="shared" si="97"/>
        <v>0.66249999999999998</v>
      </c>
      <c r="AS207" s="253">
        <f t="shared" si="97"/>
        <v>0.66249999999999998</v>
      </c>
      <c r="AT207" s="253">
        <f t="shared" si="97"/>
        <v>0.66249999999999998</v>
      </c>
      <c r="AU207" s="253">
        <f>1-((1-AU199)*0.5)</f>
        <v>0.66249999999999998</v>
      </c>
    </row>
    <row r="208" spans="2:47">
      <c r="B208" s="125" t="s">
        <v>354</v>
      </c>
      <c r="C208" s="125" t="s">
        <v>357</v>
      </c>
      <c r="D208" s="125" t="s">
        <v>368</v>
      </c>
      <c r="E208" s="125" t="s">
        <v>336</v>
      </c>
      <c r="F208" s="138" t="s">
        <v>407</v>
      </c>
      <c r="G208" s="253">
        <f t="shared" ref="G208:AI210" si="98">1-((1-G200)*0.5)</f>
        <v>0.72499999999999998</v>
      </c>
      <c r="H208" s="253">
        <f t="shared" si="98"/>
        <v>0.72499999999999998</v>
      </c>
      <c r="I208" s="253">
        <f t="shared" si="98"/>
        <v>0.72499999999999998</v>
      </c>
      <c r="J208" s="253">
        <f t="shared" si="98"/>
        <v>0.72499999999999998</v>
      </c>
      <c r="K208" s="253">
        <f t="shared" si="98"/>
        <v>0.72499999999999998</v>
      </c>
      <c r="L208" s="253">
        <f t="shared" si="98"/>
        <v>0.72499999999999998</v>
      </c>
      <c r="M208" s="253">
        <f t="shared" si="98"/>
        <v>0.72499999999999998</v>
      </c>
      <c r="N208" s="253">
        <f t="shared" si="98"/>
        <v>0.72499999999999998</v>
      </c>
      <c r="O208" s="253">
        <f t="shared" si="98"/>
        <v>0.72499999999999998</v>
      </c>
      <c r="P208" s="253">
        <f t="shared" si="98"/>
        <v>0.72499999999999998</v>
      </c>
      <c r="Q208" s="253">
        <f t="shared" si="98"/>
        <v>0.72499999999999998</v>
      </c>
      <c r="R208" s="253">
        <f t="shared" si="98"/>
        <v>0.72499999999999998</v>
      </c>
      <c r="S208" s="253">
        <f t="shared" si="98"/>
        <v>0.72499999999999998</v>
      </c>
      <c r="T208" s="253">
        <f t="shared" si="98"/>
        <v>0.72499999999999998</v>
      </c>
      <c r="U208" s="253">
        <f t="shared" si="98"/>
        <v>0.72499999999999998</v>
      </c>
      <c r="V208" s="253">
        <f t="shared" si="98"/>
        <v>0.72499999999999998</v>
      </c>
      <c r="W208" s="253">
        <f t="shared" si="98"/>
        <v>0.72499999999999998</v>
      </c>
      <c r="X208" s="253">
        <f t="shared" si="98"/>
        <v>0.72499999999999998</v>
      </c>
      <c r="Y208" s="253">
        <f t="shared" si="98"/>
        <v>0.72499999999999998</v>
      </c>
      <c r="Z208" s="253">
        <f t="shared" si="98"/>
        <v>0.72499999999999998</v>
      </c>
      <c r="AA208" s="253">
        <f t="shared" si="98"/>
        <v>0.72499999999999998</v>
      </c>
      <c r="AB208" s="253">
        <f t="shared" si="98"/>
        <v>0.72499999999999998</v>
      </c>
      <c r="AC208" s="253">
        <f t="shared" si="98"/>
        <v>0.72499999999999998</v>
      </c>
      <c r="AD208" s="253">
        <f t="shared" si="98"/>
        <v>0.72499999999999998</v>
      </c>
      <c r="AE208" s="253">
        <f t="shared" si="98"/>
        <v>0.72499999999999998</v>
      </c>
      <c r="AF208" s="253">
        <f t="shared" si="98"/>
        <v>0.72499999999999998</v>
      </c>
      <c r="AG208" s="253">
        <f t="shared" si="98"/>
        <v>0.72499999999999998</v>
      </c>
      <c r="AH208" s="253">
        <f t="shared" si="98"/>
        <v>0.72499999999999998</v>
      </c>
      <c r="AI208" s="253">
        <f t="shared" si="98"/>
        <v>0.72499999999999998</v>
      </c>
      <c r="AJ208" s="253">
        <f t="shared" si="96"/>
        <v>0.72499999999999998</v>
      </c>
      <c r="AK208" s="253">
        <f t="shared" si="96"/>
        <v>0.72499999999999998</v>
      </c>
      <c r="AL208" s="253">
        <f t="shared" si="96"/>
        <v>0.72499999999999998</v>
      </c>
      <c r="AM208" s="253">
        <f t="shared" si="96"/>
        <v>0.72499999999999998</v>
      </c>
      <c r="AN208" s="253">
        <f t="shared" si="96"/>
        <v>0.72499999999999998</v>
      </c>
      <c r="AO208" s="253">
        <f t="shared" si="96"/>
        <v>0.72499999999999998</v>
      </c>
      <c r="AP208" s="253">
        <f>1-((1-AP200)*0.5)</f>
        <v>0.72499999999999998</v>
      </c>
      <c r="AQ208" s="253">
        <f t="shared" si="97"/>
        <v>0.72499999999999998</v>
      </c>
      <c r="AR208" s="253">
        <f t="shared" si="97"/>
        <v>0.72499999999999998</v>
      </c>
      <c r="AS208" s="253">
        <f t="shared" si="97"/>
        <v>0.72499999999999998</v>
      </c>
      <c r="AT208" s="253">
        <f t="shared" si="97"/>
        <v>0.72499999999999998</v>
      </c>
      <c r="AU208" s="253">
        <f>1-((1-AU200)*0.5)</f>
        <v>0.72499999999999998</v>
      </c>
    </row>
    <row r="209" spans="1:49">
      <c r="B209" s="125" t="s">
        <v>354</v>
      </c>
      <c r="C209" s="125" t="s">
        <v>357</v>
      </c>
      <c r="D209" s="125" t="s">
        <v>369</v>
      </c>
      <c r="E209" s="125" t="s">
        <v>336</v>
      </c>
      <c r="F209" s="138" t="s">
        <v>407</v>
      </c>
      <c r="G209" s="253">
        <f t="shared" si="98"/>
        <v>0.85</v>
      </c>
      <c r="H209" s="253">
        <f t="shared" si="98"/>
        <v>0.85</v>
      </c>
      <c r="I209" s="253">
        <f t="shared" si="98"/>
        <v>0.85</v>
      </c>
      <c r="J209" s="253">
        <f t="shared" si="98"/>
        <v>0.85</v>
      </c>
      <c r="K209" s="253">
        <f t="shared" si="98"/>
        <v>0.85</v>
      </c>
      <c r="L209" s="253">
        <f t="shared" si="98"/>
        <v>0.85</v>
      </c>
      <c r="M209" s="253">
        <f t="shared" si="98"/>
        <v>0.85</v>
      </c>
      <c r="N209" s="253">
        <f t="shared" si="98"/>
        <v>0.85</v>
      </c>
      <c r="O209" s="253">
        <f t="shared" si="98"/>
        <v>0.85</v>
      </c>
      <c r="P209" s="253">
        <f t="shared" si="98"/>
        <v>0.85</v>
      </c>
      <c r="Q209" s="253">
        <f t="shared" si="98"/>
        <v>0.85</v>
      </c>
      <c r="R209" s="253">
        <f t="shared" si="98"/>
        <v>0.85</v>
      </c>
      <c r="S209" s="253">
        <f t="shared" si="98"/>
        <v>0.85</v>
      </c>
      <c r="T209" s="253">
        <f t="shared" si="98"/>
        <v>0.85</v>
      </c>
      <c r="U209" s="253">
        <f t="shared" si="98"/>
        <v>0.85</v>
      </c>
      <c r="V209" s="253">
        <f t="shared" si="98"/>
        <v>0.85</v>
      </c>
      <c r="W209" s="253">
        <f t="shared" si="98"/>
        <v>0.85</v>
      </c>
      <c r="X209" s="253">
        <f t="shared" si="98"/>
        <v>0.85</v>
      </c>
      <c r="Y209" s="253">
        <f t="shared" si="98"/>
        <v>0.85</v>
      </c>
      <c r="Z209" s="253">
        <f t="shared" si="98"/>
        <v>0.85</v>
      </c>
      <c r="AA209" s="253">
        <f t="shared" si="98"/>
        <v>0.85</v>
      </c>
      <c r="AB209" s="253">
        <f t="shared" si="98"/>
        <v>0.85</v>
      </c>
      <c r="AC209" s="253">
        <f t="shared" si="98"/>
        <v>0.85</v>
      </c>
      <c r="AD209" s="253">
        <f t="shared" si="98"/>
        <v>0.85</v>
      </c>
      <c r="AE209" s="253">
        <f t="shared" si="98"/>
        <v>0.85</v>
      </c>
      <c r="AF209" s="253">
        <f t="shared" si="98"/>
        <v>0.85</v>
      </c>
      <c r="AG209" s="253">
        <f t="shared" si="98"/>
        <v>0.85</v>
      </c>
      <c r="AH209" s="253">
        <f t="shared" si="98"/>
        <v>0.85</v>
      </c>
      <c r="AI209" s="253">
        <f t="shared" si="98"/>
        <v>0.85</v>
      </c>
      <c r="AJ209" s="253">
        <f t="shared" si="96"/>
        <v>0.85</v>
      </c>
      <c r="AK209" s="253">
        <f t="shared" si="96"/>
        <v>0.85</v>
      </c>
      <c r="AL209" s="253">
        <f t="shared" si="96"/>
        <v>0.85</v>
      </c>
      <c r="AM209" s="253">
        <f t="shared" si="96"/>
        <v>0.85</v>
      </c>
      <c r="AN209" s="253">
        <f t="shared" si="96"/>
        <v>0.85</v>
      </c>
      <c r="AO209" s="253">
        <f t="shared" si="96"/>
        <v>0.85</v>
      </c>
      <c r="AP209" s="253">
        <f>1-((1-AP201)*0.5)</f>
        <v>0.85</v>
      </c>
      <c r="AQ209" s="253">
        <f t="shared" si="97"/>
        <v>0.85</v>
      </c>
      <c r="AR209" s="253">
        <f t="shared" si="97"/>
        <v>0.85</v>
      </c>
      <c r="AS209" s="253">
        <f t="shared" si="97"/>
        <v>0.85</v>
      </c>
      <c r="AT209" s="253">
        <f t="shared" si="97"/>
        <v>0.85</v>
      </c>
      <c r="AU209" s="253">
        <f>1-((1-AU201)*0.5)</f>
        <v>0.85</v>
      </c>
    </row>
    <row r="210" spans="1:49">
      <c r="B210" s="125" t="s">
        <v>354</v>
      </c>
      <c r="C210" s="125" t="s">
        <v>357</v>
      </c>
      <c r="D210" s="125" t="s">
        <v>370</v>
      </c>
      <c r="E210" s="125" t="s">
        <v>336</v>
      </c>
      <c r="F210" s="138" t="s">
        <v>407</v>
      </c>
      <c r="G210" s="253">
        <f t="shared" si="98"/>
        <v>0.9</v>
      </c>
      <c r="H210" s="253">
        <f t="shared" si="98"/>
        <v>0.9</v>
      </c>
      <c r="I210" s="253">
        <f t="shared" si="98"/>
        <v>0.9</v>
      </c>
      <c r="J210" s="253">
        <f t="shared" si="98"/>
        <v>0.9</v>
      </c>
      <c r="K210" s="253">
        <f t="shared" si="98"/>
        <v>0.9</v>
      </c>
      <c r="L210" s="253">
        <f t="shared" si="98"/>
        <v>0.9</v>
      </c>
      <c r="M210" s="253">
        <f t="shared" si="98"/>
        <v>0.9</v>
      </c>
      <c r="N210" s="253">
        <f t="shared" si="98"/>
        <v>0.9</v>
      </c>
      <c r="O210" s="253">
        <f t="shared" si="98"/>
        <v>0.9</v>
      </c>
      <c r="P210" s="253">
        <f t="shared" si="98"/>
        <v>0.9</v>
      </c>
      <c r="Q210" s="253">
        <f t="shared" si="98"/>
        <v>0.9</v>
      </c>
      <c r="R210" s="253">
        <f t="shared" si="98"/>
        <v>0.9</v>
      </c>
      <c r="S210" s="253">
        <f t="shared" si="98"/>
        <v>0.9</v>
      </c>
      <c r="T210" s="253">
        <f t="shared" si="98"/>
        <v>0.9</v>
      </c>
      <c r="U210" s="253">
        <f t="shared" si="98"/>
        <v>0.9</v>
      </c>
      <c r="V210" s="253">
        <f t="shared" si="98"/>
        <v>0.9</v>
      </c>
      <c r="W210" s="253">
        <f t="shared" si="98"/>
        <v>0.9</v>
      </c>
      <c r="X210" s="253">
        <f t="shared" si="98"/>
        <v>0.9</v>
      </c>
      <c r="Y210" s="253">
        <f t="shared" si="98"/>
        <v>0.9</v>
      </c>
      <c r="Z210" s="253">
        <f t="shared" si="98"/>
        <v>0.9</v>
      </c>
      <c r="AA210" s="253">
        <f t="shared" si="98"/>
        <v>0.9</v>
      </c>
      <c r="AB210" s="253">
        <f t="shared" si="98"/>
        <v>0.9</v>
      </c>
      <c r="AC210" s="253">
        <f t="shared" si="98"/>
        <v>0.9</v>
      </c>
      <c r="AD210" s="253">
        <f t="shared" si="98"/>
        <v>0.9</v>
      </c>
      <c r="AE210" s="253">
        <f t="shared" si="98"/>
        <v>0.9</v>
      </c>
      <c r="AF210" s="253">
        <f t="shared" si="98"/>
        <v>0.9</v>
      </c>
      <c r="AG210" s="253">
        <f t="shared" si="98"/>
        <v>0.9</v>
      </c>
      <c r="AH210" s="253">
        <f t="shared" si="98"/>
        <v>0.9</v>
      </c>
      <c r="AI210" s="253">
        <f t="shared" si="98"/>
        <v>0.9</v>
      </c>
      <c r="AJ210" s="253">
        <f t="shared" si="96"/>
        <v>0.9</v>
      </c>
      <c r="AK210" s="253">
        <f t="shared" si="96"/>
        <v>0.9</v>
      </c>
      <c r="AL210" s="253">
        <f t="shared" si="96"/>
        <v>0.9</v>
      </c>
      <c r="AM210" s="253">
        <f t="shared" si="96"/>
        <v>0.9</v>
      </c>
      <c r="AN210" s="253">
        <f t="shared" si="96"/>
        <v>0.9</v>
      </c>
      <c r="AO210" s="253">
        <f t="shared" si="96"/>
        <v>0.9</v>
      </c>
      <c r="AP210" s="253">
        <f>1-((1-AP202)*0.5)</f>
        <v>0.9</v>
      </c>
      <c r="AQ210" s="253">
        <f t="shared" si="97"/>
        <v>0.9</v>
      </c>
      <c r="AR210" s="253">
        <f t="shared" si="97"/>
        <v>0.9</v>
      </c>
      <c r="AS210" s="253">
        <f t="shared" si="97"/>
        <v>0.9</v>
      </c>
      <c r="AT210" s="253">
        <f t="shared" si="97"/>
        <v>0.9</v>
      </c>
      <c r="AU210" s="253">
        <f>1-((1-AU202)*0.5)</f>
        <v>0.9</v>
      </c>
    </row>
    <row r="211" spans="1:49">
      <c r="A211" s="126" t="str">
        <f>C211&amp;"_"&amp;B211</f>
        <v>EF_NH3_applic_slurry_Swine (sows)</v>
      </c>
      <c r="B211" s="125" t="s">
        <v>354</v>
      </c>
      <c r="C211" s="127" t="s">
        <v>357</v>
      </c>
      <c r="D211" s="127" t="s">
        <v>338</v>
      </c>
      <c r="E211" s="127"/>
      <c r="F211" s="128" t="s">
        <v>380</v>
      </c>
      <c r="G211" s="245">
        <f t="array" ref="G211">G183*SUMPRODUCT(G184:G196,1-G198:G210)</f>
        <v>0.28999999999999998</v>
      </c>
      <c r="H211" s="245">
        <f t="array" ref="H211">H183*SUMPRODUCT(H184:H196,1-H198:H210)</f>
        <v>0.28559834355163799</v>
      </c>
      <c r="I211" s="245">
        <f t="array" ref="I211">I183*SUMPRODUCT(I184:I196,1-I198:I210)</f>
        <v>0.28119668710327606</v>
      </c>
      <c r="J211" s="245">
        <f t="array" ref="J211">J183*SUMPRODUCT(J184:J196,1-J198:J210)</f>
        <v>0.27679503065491406</v>
      </c>
      <c r="K211" s="245">
        <f t="array" ref="K211">K183*SUMPRODUCT(K184:K196,1-K198:K210)</f>
        <v>0.27239337420655213</v>
      </c>
      <c r="L211" s="245">
        <f t="array" ref="L211">L183*SUMPRODUCT(L184:L196,1-L198:L210)</f>
        <v>0.2679917177581902</v>
      </c>
      <c r="M211" s="245">
        <f t="array" ref="M211">M183*SUMPRODUCT(M184:M196,1-M198:M210)</f>
        <v>0.26359006130982815</v>
      </c>
      <c r="N211" s="245">
        <f t="array" ref="N211">N183*SUMPRODUCT(N184:N196,1-N198:N210)</f>
        <v>0.25918840486146622</v>
      </c>
      <c r="O211" s="245">
        <f t="array" ref="O211">O183*SUMPRODUCT(O184:O196,1-O198:O210)</f>
        <v>0.25478674841310422</v>
      </c>
      <c r="P211" s="245">
        <f t="array" ref="P211">P183*SUMPRODUCT(P184:P196,1-P198:P210)</f>
        <v>0.25038509196474229</v>
      </c>
      <c r="Q211" s="245">
        <f t="array" ref="Q211">Q183*SUMPRODUCT(Q184:Q196,1-Q198:Q210)</f>
        <v>0.24598343551638036</v>
      </c>
      <c r="R211" s="245">
        <f t="array" ref="R211">R183*SUMPRODUCT(R184:R196,1-R198:R210)</f>
        <v>0.24158177906801839</v>
      </c>
      <c r="S211" s="245">
        <f t="array" ref="S211">S183*SUMPRODUCT(S184:S196,1-S198:S210)</f>
        <v>0.23718012261965646</v>
      </c>
      <c r="T211" s="245">
        <f t="array" ref="T211">T183*SUMPRODUCT(T184:T196,1-T198:T210)</f>
        <v>0.23277846617129447</v>
      </c>
      <c r="U211" s="245">
        <f t="array" ref="U211">U183*SUMPRODUCT(U184:U196,1-U198:U210)</f>
        <v>0.22837680972293248</v>
      </c>
      <c r="V211" s="245">
        <f t="array" ref="V211">V183*SUMPRODUCT(V184:V196,1-V198:V210)</f>
        <v>0.22397515327457052</v>
      </c>
      <c r="W211" s="245">
        <f t="array" ref="W211">W183*SUMPRODUCT(W184:W196,1-W198:W210)</f>
        <v>0.21957349682620858</v>
      </c>
      <c r="X211" s="245">
        <f t="array" ref="X211">X183*SUMPRODUCT(X184:X196,1-X198:X210)</f>
        <v>0.21517184037784659</v>
      </c>
      <c r="Y211" s="245">
        <f t="array" ref="Y211">Y183*SUMPRODUCT(Y184:Y196,1-Y198:Y210)</f>
        <v>0.21077018392948466</v>
      </c>
      <c r="Z211" s="245">
        <f t="array" ref="Z211">Z183*SUMPRODUCT(Z184:Z196,1-Z198:Z210)</f>
        <v>0.20636852748112267</v>
      </c>
      <c r="AA211" s="245">
        <f t="array" ref="AA211">AA183*SUMPRODUCT(AA184:AA196,1-AA198:AA210)</f>
        <v>0.20196687103276065</v>
      </c>
      <c r="AB211" s="245">
        <f t="array" ref="AB211">AB183*SUMPRODUCT(AB184:AB196,1-AB198:AB210)</f>
        <v>0.19756521458439874</v>
      </c>
      <c r="AC211" s="245">
        <f t="array" ref="AC211">AC183*SUMPRODUCT(AC184:AC196,1-AC198:AC210)</f>
        <v>0.19316355813603675</v>
      </c>
      <c r="AD211" s="245">
        <f t="array" ref="AD211">AD183*SUMPRODUCT(AD184:AD196,1-AD198:AD210)</f>
        <v>0.18876190168767484</v>
      </c>
      <c r="AE211" s="245">
        <f t="array" ref="AE211">AE183*SUMPRODUCT(AE184:AE196,1-AE198:AE210)</f>
        <v>0.18436024523931285</v>
      </c>
      <c r="AF211" s="245">
        <f t="array" ref="AF211">AF183*SUMPRODUCT(AF184:AF196,1-AF198:AF210)</f>
        <v>0.17995858879095084</v>
      </c>
      <c r="AG211" s="245">
        <f t="array" ref="AG211">AG183*SUMPRODUCT(AG184:AG196,1-AG198:AG210)</f>
        <v>0.1755569323425889</v>
      </c>
      <c r="AH211" s="245">
        <f t="array" ref="AH211">AH183*SUMPRODUCT(AH184:AH196,1-AH198:AH210)</f>
        <v>0.17464117300775336</v>
      </c>
      <c r="AI211" s="245">
        <f t="array" ref="AI211">AI183*SUMPRODUCT(AI184:AI196,1-AI198:AI210)</f>
        <v>0.17372541367291786</v>
      </c>
      <c r="AJ211" s="245">
        <f t="array" ref="AJ211">AJ183*SUMPRODUCT(AJ184:AJ196,1-AJ198:AJ210)</f>
        <v>0.17280965433808235</v>
      </c>
      <c r="AK211" s="245">
        <f t="array" ref="AK211">AK183*SUMPRODUCT(AK184:AK196,1-AK198:AK210)</f>
        <v>0.17189389500324681</v>
      </c>
      <c r="AL211" s="245">
        <f t="array" ref="AL211">AL183*SUMPRODUCT(AL184:AL196,1-AL198:AL210)</f>
        <v>0.17189389500324681</v>
      </c>
      <c r="AM211" s="245">
        <f t="array" ref="AM211">AM183*SUMPRODUCT(AM184:AM196,1-AM198:AM210)</f>
        <v>0.17189389500324681</v>
      </c>
      <c r="AN211" s="245">
        <f t="array" ref="AN211">AN183*SUMPRODUCT(AN184:AN196,1-AN198:AN210)</f>
        <v>0.17189389500324681</v>
      </c>
      <c r="AO211" s="245">
        <f t="array" ref="AO211">AO183*SUMPRODUCT(AO184:AO196,1-AO198:AO210)</f>
        <v>0.17189389500324681</v>
      </c>
      <c r="AP211" s="245">
        <f t="array" ref="AP211">AP183*SUMPRODUCT(AP184:AP196,1-AP198:AP210)</f>
        <v>0.17189389500324681</v>
      </c>
      <c r="AQ211" s="174">
        <f t="array" ref="AQ211">AQ183*SUMPRODUCT(AQ184:AQ196,1-AQ198:AQ210)</f>
        <v>0.16840130223782176</v>
      </c>
      <c r="AR211" s="174">
        <f t="array" ref="AR211">AR183*SUMPRODUCT(AR184:AR196,1-AR198:AR210)</f>
        <v>0.16840130223782176</v>
      </c>
      <c r="AS211" s="174">
        <f t="array" ref="AS211">AS183*SUMPRODUCT(AS184:AS196,1-AS198:AS210)</f>
        <v>0.16840130223782176</v>
      </c>
      <c r="AT211" s="174">
        <f t="array" ref="AT211">AT183*SUMPRODUCT(AT184:AT196,1-AT198:AT210)</f>
        <v>0.16840130223782176</v>
      </c>
      <c r="AU211" s="174">
        <f t="array" ref="AU211">AU183*SUMPRODUCT(AU184:AU196,1-AU198:AU210)</f>
        <v>0.16840130223782176</v>
      </c>
    </row>
    <row r="214" spans="1:49">
      <c r="G214" s="354" t="s">
        <v>468</v>
      </c>
      <c r="AG214" s="359">
        <v>45970</v>
      </c>
      <c r="AH214" s="131" t="s">
        <v>472</v>
      </c>
    </row>
    <row r="215" spans="1:49" ht="26.25">
      <c r="A215" s="122"/>
      <c r="B215" s="122" t="s">
        <v>381</v>
      </c>
      <c r="C215" s="122"/>
      <c r="D215" s="122"/>
      <c r="E215" s="122"/>
      <c r="F215" s="122"/>
      <c r="G215" s="122"/>
      <c r="H215" s="122"/>
      <c r="I215" s="122"/>
      <c r="J215" s="122"/>
      <c r="K215" s="122"/>
      <c r="L215" s="122"/>
      <c r="M215" s="122"/>
      <c r="N215" s="122"/>
      <c r="O215" s="122"/>
      <c r="P215" s="122"/>
      <c r="Q215" s="122"/>
      <c r="R215" s="122"/>
      <c r="S215" s="122"/>
      <c r="T215" s="122"/>
      <c r="U215" s="122"/>
      <c r="V215" s="122"/>
      <c r="W215" s="122"/>
      <c r="X215" s="122"/>
      <c r="Y215" s="122"/>
      <c r="Z215" s="122"/>
      <c r="AA215" s="122"/>
      <c r="AB215" s="122"/>
      <c r="AC215" s="122"/>
      <c r="AD215" s="122"/>
      <c r="AE215" s="122"/>
      <c r="AF215" s="122"/>
      <c r="AG215" s="122"/>
      <c r="AH215" s="122"/>
      <c r="AI215" s="122"/>
      <c r="AJ215" s="122"/>
      <c r="AK215" s="122"/>
      <c r="AL215" s="122"/>
      <c r="AM215" s="122"/>
      <c r="AN215" s="122"/>
      <c r="AO215" s="122"/>
      <c r="AP215" s="122"/>
      <c r="AQ215" s="122"/>
      <c r="AR215" s="122"/>
      <c r="AS215" s="122"/>
      <c r="AT215" s="122"/>
      <c r="AU215" s="122"/>
    </row>
    <row r="216" spans="1:49" ht="15.75">
      <c r="A216" s="123"/>
    </row>
    <row r="217" spans="1:49">
      <c r="A217" s="124" t="s">
        <v>300</v>
      </c>
      <c r="B217" s="124" t="s">
        <v>327</v>
      </c>
      <c r="C217" s="124" t="s">
        <v>328</v>
      </c>
      <c r="D217" s="124" t="s">
        <v>329</v>
      </c>
      <c r="E217" s="124" t="s">
        <v>330</v>
      </c>
      <c r="F217" s="124" t="s">
        <v>331</v>
      </c>
      <c r="G217" s="124">
        <v>1990</v>
      </c>
      <c r="H217" s="124">
        <f t="shared" ref="H217:AO217" si="99">G217+1</f>
        <v>1991</v>
      </c>
      <c r="I217" s="124">
        <f t="shared" si="99"/>
        <v>1992</v>
      </c>
      <c r="J217" s="124">
        <f t="shared" si="99"/>
        <v>1993</v>
      </c>
      <c r="K217" s="124">
        <f t="shared" si="99"/>
        <v>1994</v>
      </c>
      <c r="L217" s="124">
        <f t="shared" si="99"/>
        <v>1995</v>
      </c>
      <c r="M217" s="124">
        <f t="shared" si="99"/>
        <v>1996</v>
      </c>
      <c r="N217" s="124">
        <f t="shared" si="99"/>
        <v>1997</v>
      </c>
      <c r="O217" s="124">
        <f t="shared" si="99"/>
        <v>1998</v>
      </c>
      <c r="P217" s="124">
        <f t="shared" si="99"/>
        <v>1999</v>
      </c>
      <c r="Q217" s="124">
        <f t="shared" si="99"/>
        <v>2000</v>
      </c>
      <c r="R217" s="124">
        <f t="shared" si="99"/>
        <v>2001</v>
      </c>
      <c r="S217" s="124">
        <f t="shared" si="99"/>
        <v>2002</v>
      </c>
      <c r="T217" s="124">
        <f t="shared" si="99"/>
        <v>2003</v>
      </c>
      <c r="U217" s="124">
        <f t="shared" si="99"/>
        <v>2004</v>
      </c>
      <c r="V217" s="124">
        <f t="shared" si="99"/>
        <v>2005</v>
      </c>
      <c r="W217" s="124">
        <f t="shared" si="99"/>
        <v>2006</v>
      </c>
      <c r="X217" s="124">
        <f t="shared" si="99"/>
        <v>2007</v>
      </c>
      <c r="Y217" s="124">
        <f t="shared" si="99"/>
        <v>2008</v>
      </c>
      <c r="Z217" s="124">
        <f t="shared" si="99"/>
        <v>2009</v>
      </c>
      <c r="AA217" s="124">
        <f t="shared" si="99"/>
        <v>2010</v>
      </c>
      <c r="AB217" s="124">
        <f t="shared" si="99"/>
        <v>2011</v>
      </c>
      <c r="AC217" s="124">
        <f t="shared" si="99"/>
        <v>2012</v>
      </c>
      <c r="AD217" s="124">
        <f t="shared" si="99"/>
        <v>2013</v>
      </c>
      <c r="AE217" s="124">
        <f t="shared" si="99"/>
        <v>2014</v>
      </c>
      <c r="AF217" s="124">
        <f t="shared" si="99"/>
        <v>2015</v>
      </c>
      <c r="AG217" s="124">
        <f t="shared" si="99"/>
        <v>2016</v>
      </c>
      <c r="AH217" s="124">
        <f t="shared" si="99"/>
        <v>2017</v>
      </c>
      <c r="AI217" s="124">
        <f t="shared" si="99"/>
        <v>2018</v>
      </c>
      <c r="AJ217" s="124">
        <f t="shared" si="99"/>
        <v>2019</v>
      </c>
      <c r="AK217" s="124">
        <f t="shared" si="99"/>
        <v>2020</v>
      </c>
      <c r="AL217" s="124">
        <f t="shared" si="99"/>
        <v>2021</v>
      </c>
      <c r="AM217" s="124">
        <f t="shared" si="99"/>
        <v>2022</v>
      </c>
      <c r="AN217" s="124">
        <f t="shared" si="99"/>
        <v>2023</v>
      </c>
      <c r="AO217" s="124">
        <f t="shared" si="99"/>
        <v>2024</v>
      </c>
      <c r="AP217" s="124">
        <v>2025</v>
      </c>
      <c r="AQ217" s="124">
        <v>2030</v>
      </c>
      <c r="AR217" s="124">
        <v>2035</v>
      </c>
      <c r="AS217" s="124">
        <v>2040</v>
      </c>
      <c r="AT217" s="124">
        <v>2045</v>
      </c>
      <c r="AU217" s="124">
        <v>2050</v>
      </c>
    </row>
    <row r="218" spans="1:49">
      <c r="B218" s="125" t="s">
        <v>301</v>
      </c>
      <c r="C218" s="125" t="s">
        <v>382</v>
      </c>
      <c r="D218" s="125" t="s">
        <v>332</v>
      </c>
      <c r="E218" s="125" t="s">
        <v>333</v>
      </c>
      <c r="G218" s="245">
        <v>0.68</v>
      </c>
      <c r="H218" s="245">
        <v>0.68</v>
      </c>
      <c r="I218" s="245">
        <v>0.68</v>
      </c>
      <c r="J218" s="245">
        <v>0.68</v>
      </c>
      <c r="K218" s="245">
        <v>0.68</v>
      </c>
      <c r="L218" s="245">
        <v>0.68</v>
      </c>
      <c r="M218" s="245">
        <v>0.68</v>
      </c>
      <c r="N218" s="245">
        <v>0.68</v>
      </c>
      <c r="O218" s="245">
        <v>0.68</v>
      </c>
      <c r="P218" s="245">
        <v>0.68</v>
      </c>
      <c r="Q218" s="245">
        <v>0.68</v>
      </c>
      <c r="R218" s="245">
        <v>0.68</v>
      </c>
      <c r="S218" s="245">
        <v>0.68</v>
      </c>
      <c r="T218" s="245">
        <v>0.68</v>
      </c>
      <c r="U218" s="245">
        <v>0.68</v>
      </c>
      <c r="V218" s="245">
        <v>0.68</v>
      </c>
      <c r="W218" s="245">
        <v>0.68</v>
      </c>
      <c r="X218" s="245">
        <v>0.68</v>
      </c>
      <c r="Y218" s="245">
        <v>0.68</v>
      </c>
      <c r="Z218" s="245">
        <v>0.68</v>
      </c>
      <c r="AA218" s="245">
        <v>0.68</v>
      </c>
      <c r="AB218" s="245">
        <v>0.68</v>
      </c>
      <c r="AC218" s="245">
        <v>0.68</v>
      </c>
      <c r="AD218" s="245">
        <v>0.68</v>
      </c>
      <c r="AE218" s="245">
        <v>0.68</v>
      </c>
      <c r="AF218" s="245">
        <v>0.68</v>
      </c>
      <c r="AG218" s="245">
        <v>0.68</v>
      </c>
      <c r="AH218" s="245">
        <v>0.68</v>
      </c>
      <c r="AI218" s="245">
        <v>0.68</v>
      </c>
      <c r="AJ218" s="245">
        <v>0.68</v>
      </c>
      <c r="AK218" s="245">
        <v>0.68</v>
      </c>
      <c r="AL218" s="245">
        <v>0.68</v>
      </c>
      <c r="AM218" s="245">
        <v>0.68</v>
      </c>
      <c r="AN218" s="245">
        <v>0.68</v>
      </c>
      <c r="AO218" s="245">
        <v>0.68</v>
      </c>
      <c r="AP218" s="245">
        <v>0.68</v>
      </c>
      <c r="AQ218" s="245">
        <v>0.68</v>
      </c>
      <c r="AR218" s="245">
        <v>0.68</v>
      </c>
      <c r="AS218" s="245">
        <v>0.68</v>
      </c>
      <c r="AT218" s="245">
        <v>0.68</v>
      </c>
      <c r="AU218" s="245">
        <v>0.68</v>
      </c>
    </row>
    <row r="219" spans="1:49" ht="15.75" customHeight="1">
      <c r="B219" s="125" t="s">
        <v>301</v>
      </c>
      <c r="C219" s="125" t="s">
        <v>382</v>
      </c>
      <c r="D219" s="363" t="s">
        <v>473</v>
      </c>
      <c r="E219" s="125" t="s">
        <v>334</v>
      </c>
      <c r="F219" s="125" t="s">
        <v>335</v>
      </c>
      <c r="G219" s="250">
        <f t="shared" ref="G219:AI219" si="100">1-SUM(G220:G224)</f>
        <v>1</v>
      </c>
      <c r="H219" s="130">
        <f t="shared" si="100"/>
        <v>0.97064094992709249</v>
      </c>
      <c r="I219" s="130">
        <f t="shared" si="100"/>
        <v>0.94128189985418498</v>
      </c>
      <c r="J219" s="130">
        <f t="shared" si="100"/>
        <v>0.91192284978127747</v>
      </c>
      <c r="K219" s="130">
        <f t="shared" si="100"/>
        <v>0.88256379970836996</v>
      </c>
      <c r="L219" s="130">
        <f t="shared" si="100"/>
        <v>0.85320474963546244</v>
      </c>
      <c r="M219" s="130">
        <f t="shared" si="100"/>
        <v>0.82384569956255493</v>
      </c>
      <c r="N219" s="130">
        <f t="shared" si="100"/>
        <v>0.79448664948964742</v>
      </c>
      <c r="O219" s="130">
        <f t="shared" si="100"/>
        <v>0.76512759941673991</v>
      </c>
      <c r="P219" s="130">
        <f t="shared" si="100"/>
        <v>0.7357685493438324</v>
      </c>
      <c r="Q219" s="130">
        <f t="shared" si="100"/>
        <v>0.70640949927092489</v>
      </c>
      <c r="R219" s="130">
        <f t="shared" si="100"/>
        <v>0.67705044919801749</v>
      </c>
      <c r="S219" s="130">
        <f t="shared" si="100"/>
        <v>0.64769139912510998</v>
      </c>
      <c r="T219" s="130">
        <f t="shared" si="100"/>
        <v>0.61833234905220247</v>
      </c>
      <c r="U219" s="130">
        <f t="shared" si="100"/>
        <v>0.58897329897929507</v>
      </c>
      <c r="V219" s="130">
        <f t="shared" si="100"/>
        <v>0.55961424890638756</v>
      </c>
      <c r="W219" s="130">
        <f t="shared" si="100"/>
        <v>0.53025519883348005</v>
      </c>
      <c r="X219" s="130">
        <f t="shared" si="100"/>
        <v>0.50089614876057253</v>
      </c>
      <c r="Y219" s="130">
        <f t="shared" si="100"/>
        <v>0.47153709868766502</v>
      </c>
      <c r="Z219" s="130">
        <f t="shared" si="100"/>
        <v>0.44217804861475751</v>
      </c>
      <c r="AA219" s="130">
        <f t="shared" si="100"/>
        <v>0.41281899854185</v>
      </c>
      <c r="AB219" s="130">
        <f t="shared" si="100"/>
        <v>0.38345994846894249</v>
      </c>
      <c r="AC219" s="130">
        <f t="shared" si="100"/>
        <v>0.35410089839603498</v>
      </c>
      <c r="AD219" s="130">
        <f t="shared" si="100"/>
        <v>0.32474184832312736</v>
      </c>
      <c r="AE219" s="130">
        <f t="shared" si="100"/>
        <v>0.29538279825021985</v>
      </c>
      <c r="AF219" s="130">
        <f t="shared" si="100"/>
        <v>0.26602374817731234</v>
      </c>
      <c r="AG219" s="246">
        <f>1-SUM(AG220:AG224)</f>
        <v>0.23666469810440471</v>
      </c>
      <c r="AH219" s="246">
        <f t="shared" si="100"/>
        <v>0.22990022655035869</v>
      </c>
      <c r="AI219" s="246">
        <f t="shared" si="100"/>
        <v>0.22313575499631277</v>
      </c>
      <c r="AJ219" s="246">
        <f>1-SUM(AJ220:AJ224)</f>
        <v>0.21637128344226686</v>
      </c>
      <c r="AK219" s="246">
        <f>1-SUM(AK220:AK224)</f>
        <v>0.20960681188822083</v>
      </c>
      <c r="AL219" s="130">
        <f t="shared" ref="AL219:AU219" si="101">1-SUM(AL220:AL224)</f>
        <v>0.20960681188822083</v>
      </c>
      <c r="AM219" s="130">
        <f>1-SUM(AM220:AM224)</f>
        <v>0.20960681188822083</v>
      </c>
      <c r="AN219" s="130">
        <f>1-SUM(AN220:AN224)</f>
        <v>0.20960681188822083</v>
      </c>
      <c r="AO219" s="130">
        <f t="shared" ref="AO219:AQ219" si="102">1-SUM(AO220:AO224)</f>
        <v>0.20960681188822083</v>
      </c>
      <c r="AP219" s="355">
        <f>1-SUM(AP220:AP224)</f>
        <v>0.20960681188822083</v>
      </c>
      <c r="AQ219" s="130">
        <f t="shared" si="102"/>
        <v>0.20960681188822083</v>
      </c>
      <c r="AR219" s="257">
        <f t="shared" si="101"/>
        <v>9.5383089634115681E-4</v>
      </c>
      <c r="AS219" s="257">
        <f t="shared" si="101"/>
        <v>9.5383089634115681E-4</v>
      </c>
      <c r="AT219" s="257">
        <f t="shared" si="101"/>
        <v>9.5383089634115681E-4</v>
      </c>
      <c r="AU219" s="257">
        <f t="shared" si="101"/>
        <v>9.5383089634115681E-4</v>
      </c>
      <c r="AW219" s="356"/>
    </row>
    <row r="220" spans="1:49" ht="15" customHeight="1">
      <c r="B220" s="125" t="s">
        <v>301</v>
      </c>
      <c r="C220" s="125" t="s">
        <v>382</v>
      </c>
      <c r="D220" s="363"/>
      <c r="E220" s="125" t="s">
        <v>334</v>
      </c>
      <c r="F220" s="363" t="s">
        <v>473</v>
      </c>
      <c r="G220" s="250">
        <v>0</v>
      </c>
      <c r="H220" s="250">
        <f>G220</f>
        <v>0</v>
      </c>
      <c r="I220" s="250">
        <f t="shared" ref="I220:AU224" si="103">H220</f>
        <v>0</v>
      </c>
      <c r="J220" s="250">
        <f t="shared" si="103"/>
        <v>0</v>
      </c>
      <c r="K220" s="250">
        <f t="shared" si="103"/>
        <v>0</v>
      </c>
      <c r="L220" s="250">
        <f t="shared" si="103"/>
        <v>0</v>
      </c>
      <c r="M220" s="250">
        <f t="shared" si="103"/>
        <v>0</v>
      </c>
      <c r="N220" s="250">
        <f t="shared" si="103"/>
        <v>0</v>
      </c>
      <c r="O220" s="250">
        <f t="shared" si="103"/>
        <v>0</v>
      </c>
      <c r="P220" s="250">
        <f t="shared" si="103"/>
        <v>0</v>
      </c>
      <c r="Q220" s="250">
        <f t="shared" si="103"/>
        <v>0</v>
      </c>
      <c r="R220" s="250">
        <f t="shared" si="103"/>
        <v>0</v>
      </c>
      <c r="S220" s="250">
        <f t="shared" si="103"/>
        <v>0</v>
      </c>
      <c r="T220" s="250">
        <f t="shared" si="103"/>
        <v>0</v>
      </c>
      <c r="U220" s="250">
        <f t="shared" si="103"/>
        <v>0</v>
      </c>
      <c r="V220" s="250">
        <f t="shared" si="103"/>
        <v>0</v>
      </c>
      <c r="W220" s="250">
        <f t="shared" si="103"/>
        <v>0</v>
      </c>
      <c r="X220" s="250">
        <f t="shared" si="103"/>
        <v>0</v>
      </c>
      <c r="Y220" s="250">
        <f t="shared" si="103"/>
        <v>0</v>
      </c>
      <c r="Z220" s="250">
        <f t="shared" si="103"/>
        <v>0</v>
      </c>
      <c r="AA220" s="250">
        <f t="shared" si="103"/>
        <v>0</v>
      </c>
      <c r="AB220" s="250">
        <f t="shared" si="103"/>
        <v>0</v>
      </c>
      <c r="AC220" s="250">
        <f t="shared" si="103"/>
        <v>0</v>
      </c>
      <c r="AD220" s="250">
        <f t="shared" si="103"/>
        <v>0</v>
      </c>
      <c r="AE220" s="250">
        <f t="shared" si="103"/>
        <v>0</v>
      </c>
      <c r="AF220" s="250">
        <f t="shared" si="103"/>
        <v>0</v>
      </c>
      <c r="AG220" s="258">
        <f t="shared" si="103"/>
        <v>0</v>
      </c>
      <c r="AH220" s="258">
        <f t="shared" si="103"/>
        <v>0</v>
      </c>
      <c r="AI220" s="258">
        <f t="shared" si="103"/>
        <v>0</v>
      </c>
      <c r="AJ220" s="258">
        <f t="shared" si="103"/>
        <v>0</v>
      </c>
      <c r="AK220" s="258">
        <f t="shared" si="103"/>
        <v>0</v>
      </c>
      <c r="AL220" s="250">
        <f t="shared" si="103"/>
        <v>0</v>
      </c>
      <c r="AM220" s="250">
        <f t="shared" si="103"/>
        <v>0</v>
      </c>
      <c r="AN220" s="250">
        <f t="shared" si="103"/>
        <v>0</v>
      </c>
      <c r="AO220" s="250">
        <f t="shared" si="103"/>
        <v>0</v>
      </c>
      <c r="AP220" s="258">
        <f>AL220</f>
        <v>0</v>
      </c>
      <c r="AQ220" s="250">
        <f t="shared" si="103"/>
        <v>0</v>
      </c>
      <c r="AR220" s="250">
        <f t="shared" si="103"/>
        <v>0</v>
      </c>
      <c r="AS220" s="250">
        <f t="shared" si="103"/>
        <v>0</v>
      </c>
      <c r="AT220" s="250">
        <f t="shared" si="103"/>
        <v>0</v>
      </c>
      <c r="AU220" s="250">
        <f t="shared" si="103"/>
        <v>0</v>
      </c>
    </row>
    <row r="221" spans="1:49">
      <c r="B221" s="125" t="s">
        <v>301</v>
      </c>
      <c r="C221" s="125" t="s">
        <v>382</v>
      </c>
      <c r="D221" s="363"/>
      <c r="E221" s="125" t="s">
        <v>334</v>
      </c>
      <c r="F221" s="363"/>
      <c r="G221" s="250">
        <v>0</v>
      </c>
      <c r="H221" s="250">
        <f>G221</f>
        <v>0</v>
      </c>
      <c r="I221" s="250">
        <f t="shared" si="103"/>
        <v>0</v>
      </c>
      <c r="J221" s="250">
        <f t="shared" si="103"/>
        <v>0</v>
      </c>
      <c r="K221" s="250">
        <f t="shared" si="103"/>
        <v>0</v>
      </c>
      <c r="L221" s="250">
        <f t="shared" si="103"/>
        <v>0</v>
      </c>
      <c r="M221" s="250">
        <f t="shared" si="103"/>
        <v>0</v>
      </c>
      <c r="N221" s="250">
        <f t="shared" si="103"/>
        <v>0</v>
      </c>
      <c r="O221" s="250">
        <f t="shared" si="103"/>
        <v>0</v>
      </c>
      <c r="P221" s="250">
        <f t="shared" si="103"/>
        <v>0</v>
      </c>
      <c r="Q221" s="250">
        <f t="shared" si="103"/>
        <v>0</v>
      </c>
      <c r="R221" s="250">
        <f t="shared" si="103"/>
        <v>0</v>
      </c>
      <c r="S221" s="250">
        <f t="shared" si="103"/>
        <v>0</v>
      </c>
      <c r="T221" s="250">
        <f t="shared" si="103"/>
        <v>0</v>
      </c>
      <c r="U221" s="250">
        <f t="shared" si="103"/>
        <v>0</v>
      </c>
      <c r="V221" s="250">
        <f t="shared" si="103"/>
        <v>0</v>
      </c>
      <c r="W221" s="250">
        <f t="shared" si="103"/>
        <v>0</v>
      </c>
      <c r="X221" s="250">
        <f t="shared" si="103"/>
        <v>0</v>
      </c>
      <c r="Y221" s="250">
        <f t="shared" si="103"/>
        <v>0</v>
      </c>
      <c r="Z221" s="250">
        <f t="shared" si="103"/>
        <v>0</v>
      </c>
      <c r="AA221" s="250">
        <f t="shared" si="103"/>
        <v>0</v>
      </c>
      <c r="AB221" s="250">
        <f t="shared" si="103"/>
        <v>0</v>
      </c>
      <c r="AC221" s="250">
        <f t="shared" si="103"/>
        <v>0</v>
      </c>
      <c r="AD221" s="250">
        <f t="shared" si="103"/>
        <v>0</v>
      </c>
      <c r="AE221" s="250">
        <f t="shared" si="103"/>
        <v>0</v>
      </c>
      <c r="AF221" s="250">
        <f t="shared" si="103"/>
        <v>0</v>
      </c>
      <c r="AG221" s="258">
        <f t="shared" si="103"/>
        <v>0</v>
      </c>
      <c r="AH221" s="258">
        <f t="shared" si="103"/>
        <v>0</v>
      </c>
      <c r="AI221" s="258">
        <f t="shared" si="103"/>
        <v>0</v>
      </c>
      <c r="AJ221" s="258">
        <f t="shared" si="103"/>
        <v>0</v>
      </c>
      <c r="AK221" s="258">
        <f t="shared" si="103"/>
        <v>0</v>
      </c>
      <c r="AL221" s="250">
        <f t="shared" si="103"/>
        <v>0</v>
      </c>
      <c r="AM221" s="250">
        <f t="shared" si="103"/>
        <v>0</v>
      </c>
      <c r="AN221" s="250">
        <f t="shared" si="103"/>
        <v>0</v>
      </c>
      <c r="AO221" s="250">
        <f t="shared" si="103"/>
        <v>0</v>
      </c>
      <c r="AP221" s="258">
        <f>AL221</f>
        <v>0</v>
      </c>
      <c r="AQ221" s="250">
        <f t="shared" si="103"/>
        <v>0</v>
      </c>
      <c r="AR221" s="250">
        <f t="shared" si="103"/>
        <v>0</v>
      </c>
      <c r="AS221" s="250">
        <f t="shared" si="103"/>
        <v>0</v>
      </c>
      <c r="AT221" s="250">
        <f t="shared" si="103"/>
        <v>0</v>
      </c>
      <c r="AU221" s="250">
        <f t="shared" si="103"/>
        <v>0</v>
      </c>
    </row>
    <row r="222" spans="1:49">
      <c r="B222" s="125" t="s">
        <v>301</v>
      </c>
      <c r="C222" s="125" t="s">
        <v>382</v>
      </c>
      <c r="D222" s="363"/>
      <c r="E222" s="125" t="s">
        <v>334</v>
      </c>
      <c r="F222" s="363"/>
      <c r="G222" s="250">
        <v>0</v>
      </c>
      <c r="H222" s="135">
        <f>G222 + (($AG222 - $G222)/($AG$217-$G$217))</f>
        <v>2.9166884223204292E-3</v>
      </c>
      <c r="I222" s="135">
        <f t="shared" ref="I222:AE222" si="104">H222 + (($AG222 - $G222)/($AG$217-$G$217))</f>
        <v>5.8333768446408585E-3</v>
      </c>
      <c r="J222" s="135">
        <f t="shared" si="104"/>
        <v>8.7500652669612877E-3</v>
      </c>
      <c r="K222" s="135">
        <f t="shared" si="104"/>
        <v>1.1666753689281717E-2</v>
      </c>
      <c r="L222" s="135">
        <f t="shared" si="104"/>
        <v>1.4583442111602146E-2</v>
      </c>
      <c r="M222" s="135">
        <f t="shared" si="104"/>
        <v>1.7500130533922575E-2</v>
      </c>
      <c r="N222" s="135">
        <f t="shared" si="104"/>
        <v>2.0416818956243005E-2</v>
      </c>
      <c r="O222" s="135">
        <f t="shared" si="104"/>
        <v>2.3333507378563434E-2</v>
      </c>
      <c r="P222" s="135">
        <f t="shared" si="104"/>
        <v>2.6250195800883863E-2</v>
      </c>
      <c r="Q222" s="135">
        <f t="shared" si="104"/>
        <v>2.9166884223204292E-2</v>
      </c>
      <c r="R222" s="135">
        <f t="shared" si="104"/>
        <v>3.2083572645524722E-2</v>
      </c>
      <c r="S222" s="135">
        <f t="shared" si="104"/>
        <v>3.5000261067845151E-2</v>
      </c>
      <c r="T222" s="135">
        <f t="shared" si="104"/>
        <v>3.791694949016558E-2</v>
      </c>
      <c r="U222" s="135">
        <f t="shared" si="104"/>
        <v>4.0833637912486009E-2</v>
      </c>
      <c r="V222" s="135">
        <f t="shared" si="104"/>
        <v>4.3750326334806439E-2</v>
      </c>
      <c r="W222" s="135">
        <f t="shared" si="104"/>
        <v>4.6667014757126868E-2</v>
      </c>
      <c r="X222" s="135">
        <f t="shared" si="104"/>
        <v>4.9583703179447297E-2</v>
      </c>
      <c r="Y222" s="135">
        <f t="shared" si="104"/>
        <v>5.2500391601767726E-2</v>
      </c>
      <c r="Z222" s="135">
        <f t="shared" si="104"/>
        <v>5.5417080024088156E-2</v>
      </c>
      <c r="AA222" s="135">
        <f t="shared" si="104"/>
        <v>5.8333768446408585E-2</v>
      </c>
      <c r="AB222" s="135">
        <f t="shared" si="104"/>
        <v>6.1250456868729014E-2</v>
      </c>
      <c r="AC222" s="135">
        <f t="shared" si="104"/>
        <v>6.4167145291049443E-2</v>
      </c>
      <c r="AD222" s="135">
        <f t="shared" si="104"/>
        <v>6.7083833713369873E-2</v>
      </c>
      <c r="AE222" s="135">
        <f t="shared" si="104"/>
        <v>7.0000522135690302E-2</v>
      </c>
      <c r="AF222" s="135">
        <f>AE222 + (($AG222 - $G222)/($AG$217-$G$217))</f>
        <v>7.2917210558010731E-2</v>
      </c>
      <c r="AG222" s="246">
        <f>'[6]manure aplication'!$C$44</f>
        <v>7.583389898033116E-2</v>
      </c>
      <c r="AH222" s="259">
        <f>AG222 + (($AK222 - $AG222)/($AK$89-$AG$89))</f>
        <v>8.3936966511163072E-2</v>
      </c>
      <c r="AI222" s="259">
        <f>AH222 + (($AK222 - $AG222)/($AK$89-$AG$89))</f>
        <v>9.2040034041994984E-2</v>
      </c>
      <c r="AJ222" s="259">
        <f>AI222 + (($AK222 - $AG222)/($AK$89-$AG$89))</f>
        <v>0.1001431015728269</v>
      </c>
      <c r="AK222" s="246">
        <f>'[6]manure aplication'!$C$96</f>
        <v>0.10824616910365879</v>
      </c>
      <c r="AL222" s="256">
        <f t="shared" si="103"/>
        <v>0.10824616910365879</v>
      </c>
      <c r="AM222" s="256">
        <f t="shared" si="103"/>
        <v>0.10824616910365879</v>
      </c>
      <c r="AN222" s="256">
        <f t="shared" si="103"/>
        <v>0.10824616910365879</v>
      </c>
      <c r="AO222" s="256">
        <f t="shared" si="103"/>
        <v>0.10824616910365879</v>
      </c>
      <c r="AP222" s="256">
        <f t="shared" si="103"/>
        <v>0.10824616910365879</v>
      </c>
      <c r="AQ222" s="256">
        <f t="shared" si="103"/>
        <v>0.10824616910365879</v>
      </c>
      <c r="AR222" s="256">
        <f t="shared" si="103"/>
        <v>0.10824616910365879</v>
      </c>
      <c r="AS222" s="256">
        <f t="shared" si="103"/>
        <v>0.10824616910365879</v>
      </c>
      <c r="AT222" s="256">
        <f t="shared" si="103"/>
        <v>0.10824616910365879</v>
      </c>
      <c r="AU222" s="256">
        <f t="shared" si="103"/>
        <v>0.10824616910365879</v>
      </c>
    </row>
    <row r="223" spans="1:49">
      <c r="B223" s="125" t="s">
        <v>301</v>
      </c>
      <c r="C223" s="125" t="s">
        <v>382</v>
      </c>
      <c r="D223" s="363"/>
      <c r="E223" s="125" t="s">
        <v>334</v>
      </c>
      <c r="F223" s="363"/>
      <c r="G223" s="250">
        <v>0</v>
      </c>
      <c r="H223" s="250">
        <f>G223</f>
        <v>0</v>
      </c>
      <c r="I223" s="250">
        <f t="shared" ref="I223:AI223" si="105">H223</f>
        <v>0</v>
      </c>
      <c r="J223" s="250">
        <f t="shared" si="105"/>
        <v>0</v>
      </c>
      <c r="K223" s="250">
        <f t="shared" si="105"/>
        <v>0</v>
      </c>
      <c r="L223" s="250">
        <f t="shared" si="105"/>
        <v>0</v>
      </c>
      <c r="M223" s="250">
        <f t="shared" si="105"/>
        <v>0</v>
      </c>
      <c r="N223" s="250">
        <f t="shared" si="105"/>
        <v>0</v>
      </c>
      <c r="O223" s="250">
        <f t="shared" si="105"/>
        <v>0</v>
      </c>
      <c r="P223" s="250">
        <f t="shared" si="105"/>
        <v>0</v>
      </c>
      <c r="Q223" s="250">
        <f t="shared" si="105"/>
        <v>0</v>
      </c>
      <c r="R223" s="250">
        <f t="shared" si="105"/>
        <v>0</v>
      </c>
      <c r="S223" s="250">
        <f t="shared" si="105"/>
        <v>0</v>
      </c>
      <c r="T223" s="250">
        <f t="shared" si="105"/>
        <v>0</v>
      </c>
      <c r="U223" s="250">
        <f t="shared" si="105"/>
        <v>0</v>
      </c>
      <c r="V223" s="250">
        <f t="shared" si="105"/>
        <v>0</v>
      </c>
      <c r="W223" s="250">
        <f t="shared" si="105"/>
        <v>0</v>
      </c>
      <c r="X223" s="250">
        <f t="shared" si="105"/>
        <v>0</v>
      </c>
      <c r="Y223" s="250">
        <f t="shared" si="105"/>
        <v>0</v>
      </c>
      <c r="Z223" s="250">
        <f t="shared" si="105"/>
        <v>0</v>
      </c>
      <c r="AA223" s="250">
        <f t="shared" si="105"/>
        <v>0</v>
      </c>
      <c r="AB223" s="250">
        <f t="shared" si="105"/>
        <v>0</v>
      </c>
      <c r="AC223" s="250">
        <f t="shared" si="105"/>
        <v>0</v>
      </c>
      <c r="AD223" s="250">
        <f t="shared" si="105"/>
        <v>0</v>
      </c>
      <c r="AE223" s="250">
        <f t="shared" si="105"/>
        <v>0</v>
      </c>
      <c r="AF223" s="250">
        <f t="shared" si="105"/>
        <v>0</v>
      </c>
      <c r="AG223" s="258">
        <f t="shared" si="105"/>
        <v>0</v>
      </c>
      <c r="AH223" s="258">
        <f t="shared" si="105"/>
        <v>0</v>
      </c>
      <c r="AI223" s="258">
        <f t="shared" si="105"/>
        <v>0</v>
      </c>
      <c r="AJ223" s="258">
        <f>AI223</f>
        <v>0</v>
      </c>
      <c r="AK223" s="258">
        <f>AJ223</f>
        <v>0</v>
      </c>
      <c r="AL223" s="250">
        <f t="shared" si="103"/>
        <v>0</v>
      </c>
      <c r="AM223" s="250">
        <f t="shared" si="103"/>
        <v>0</v>
      </c>
      <c r="AN223" s="250">
        <f>AM223</f>
        <v>0</v>
      </c>
      <c r="AO223" s="250">
        <f t="shared" si="103"/>
        <v>0</v>
      </c>
      <c r="AP223" s="258">
        <f>AL223</f>
        <v>0</v>
      </c>
      <c r="AQ223" s="250">
        <f t="shared" si="103"/>
        <v>0</v>
      </c>
      <c r="AR223" s="250">
        <f t="shared" si="103"/>
        <v>0</v>
      </c>
      <c r="AS223" s="250">
        <f t="shared" si="103"/>
        <v>0</v>
      </c>
      <c r="AT223" s="250">
        <f t="shared" si="103"/>
        <v>0</v>
      </c>
      <c r="AU223" s="250">
        <f t="shared" si="103"/>
        <v>0</v>
      </c>
    </row>
    <row r="224" spans="1:49">
      <c r="B224" s="125" t="s">
        <v>301</v>
      </c>
      <c r="C224" s="125" t="s">
        <v>382</v>
      </c>
      <c r="D224" s="363"/>
      <c r="E224" s="125" t="s">
        <v>334</v>
      </c>
      <c r="F224" s="363"/>
      <c r="G224" s="250">
        <v>0</v>
      </c>
      <c r="H224" s="135">
        <f>G224 + (($AG224 - $G224)/($AG$217-$G$217))</f>
        <v>2.6442361650587078E-2</v>
      </c>
      <c r="I224" s="135">
        <f t="shared" ref="I224:AE224" si="106">H224 + (($AG224 - $G224)/($AG$217-$G$217))</f>
        <v>5.2884723301174157E-2</v>
      </c>
      <c r="J224" s="135">
        <f t="shared" si="106"/>
        <v>7.9327084951761231E-2</v>
      </c>
      <c r="K224" s="135">
        <f t="shared" si="106"/>
        <v>0.10576944660234831</v>
      </c>
      <c r="L224" s="135">
        <f t="shared" si="106"/>
        <v>0.13221180825293538</v>
      </c>
      <c r="M224" s="135">
        <f t="shared" si="106"/>
        <v>0.15865416990352246</v>
      </c>
      <c r="N224" s="135">
        <f t="shared" si="106"/>
        <v>0.18509653155410954</v>
      </c>
      <c r="O224" s="135">
        <f t="shared" si="106"/>
        <v>0.21153889320469663</v>
      </c>
      <c r="P224" s="135">
        <f t="shared" si="106"/>
        <v>0.23798125485528371</v>
      </c>
      <c r="Q224" s="135">
        <f t="shared" si="106"/>
        <v>0.26442361650587076</v>
      </c>
      <c r="R224" s="135">
        <f t="shared" si="106"/>
        <v>0.29086597815645782</v>
      </c>
      <c r="S224" s="135">
        <f t="shared" si="106"/>
        <v>0.31730833980704487</v>
      </c>
      <c r="T224" s="135">
        <f t="shared" si="106"/>
        <v>0.34375070145763192</v>
      </c>
      <c r="U224" s="135">
        <f t="shared" si="106"/>
        <v>0.37019306310821898</v>
      </c>
      <c r="V224" s="135">
        <f t="shared" si="106"/>
        <v>0.39663542475880603</v>
      </c>
      <c r="W224" s="135">
        <f t="shared" si="106"/>
        <v>0.42307778640939309</v>
      </c>
      <c r="X224" s="135">
        <f t="shared" si="106"/>
        <v>0.44952014805998014</v>
      </c>
      <c r="Y224" s="135">
        <f t="shared" si="106"/>
        <v>0.47596250971056719</v>
      </c>
      <c r="Z224" s="135">
        <f t="shared" si="106"/>
        <v>0.5024048713611543</v>
      </c>
      <c r="AA224" s="135">
        <f t="shared" si="106"/>
        <v>0.52884723301174141</v>
      </c>
      <c r="AB224" s="135">
        <f t="shared" si="106"/>
        <v>0.55528959466232852</v>
      </c>
      <c r="AC224" s="135">
        <f t="shared" si="106"/>
        <v>0.58173195631291563</v>
      </c>
      <c r="AD224" s="135">
        <f t="shared" si="106"/>
        <v>0.60817431796350274</v>
      </c>
      <c r="AE224" s="135">
        <f t="shared" si="106"/>
        <v>0.63461667961408985</v>
      </c>
      <c r="AF224" s="135">
        <f>AE224 + (($AG224 - $G224)/($AG$217-$G$217))</f>
        <v>0.66105904126467696</v>
      </c>
      <c r="AG224" s="246">
        <f>'[6]manure aplication'!$C$45</f>
        <v>0.68750140291526407</v>
      </c>
      <c r="AH224" s="259">
        <f>AG224 + (($AK224 - $AG224)/($AK$89-$AG$89))</f>
        <v>0.6861628069384782</v>
      </c>
      <c r="AI224" s="259">
        <f>AH224 + (($AK224 - $AG224)/($AK$89-$AG$89))</f>
        <v>0.68482421096169221</v>
      </c>
      <c r="AJ224" s="259">
        <f>AI224 + (($AK224 - $AG224)/($AK$89-$AG$89))</f>
        <v>0.68348561498490623</v>
      </c>
      <c r="AK224" s="246">
        <f>'[6]manure aplication'!$C$97</f>
        <v>0.68214701900812036</v>
      </c>
      <c r="AL224" s="256">
        <f t="shared" si="103"/>
        <v>0.68214701900812036</v>
      </c>
      <c r="AM224" s="256">
        <f t="shared" si="103"/>
        <v>0.68214701900812036</v>
      </c>
      <c r="AN224" s="256">
        <f t="shared" si="103"/>
        <v>0.68214701900812036</v>
      </c>
      <c r="AO224" s="256">
        <f t="shared" si="103"/>
        <v>0.68214701900812036</v>
      </c>
      <c r="AP224" s="256">
        <f t="shared" si="103"/>
        <v>0.68214701900812036</v>
      </c>
      <c r="AQ224" s="256">
        <f t="shared" si="103"/>
        <v>0.68214701900812036</v>
      </c>
      <c r="AR224" s="260">
        <v>0.89080000000000004</v>
      </c>
      <c r="AS224" s="260">
        <v>0.89080000000000004</v>
      </c>
      <c r="AT224" s="260">
        <v>0.89080000000000004</v>
      </c>
      <c r="AU224" s="260">
        <v>0.89080000000000004</v>
      </c>
      <c r="AW224" t="s">
        <v>469</v>
      </c>
    </row>
    <row r="225" spans="1:47">
      <c r="AG225" s="4"/>
      <c r="AH225" s="4"/>
      <c r="AI225" s="4"/>
      <c r="AJ225" s="4"/>
      <c r="AK225" s="4"/>
    </row>
    <row r="226" spans="1:47">
      <c r="B226" s="125" t="s">
        <v>301</v>
      </c>
      <c r="C226" s="125" t="s">
        <v>382</v>
      </c>
      <c r="D226" s="125" t="s">
        <v>358</v>
      </c>
      <c r="E226" s="125" t="s">
        <v>336</v>
      </c>
      <c r="F226" s="125" t="s">
        <v>337</v>
      </c>
      <c r="G226" s="253">
        <v>0</v>
      </c>
      <c r="H226" s="253">
        <v>0</v>
      </c>
      <c r="I226" s="253">
        <v>0</v>
      </c>
      <c r="J226" s="253">
        <v>0</v>
      </c>
      <c r="K226" s="253">
        <v>0</v>
      </c>
      <c r="L226" s="253">
        <v>0</v>
      </c>
      <c r="M226" s="253">
        <v>0</v>
      </c>
      <c r="N226" s="253">
        <v>0</v>
      </c>
      <c r="O226" s="253">
        <v>0</v>
      </c>
      <c r="P226" s="253">
        <v>0</v>
      </c>
      <c r="Q226" s="253">
        <v>0</v>
      </c>
      <c r="R226" s="253">
        <v>0</v>
      </c>
      <c r="S226" s="253">
        <v>0</v>
      </c>
      <c r="T226" s="253">
        <v>0</v>
      </c>
      <c r="U226" s="253">
        <v>0</v>
      </c>
      <c r="V226" s="253">
        <v>0</v>
      </c>
      <c r="W226" s="253">
        <v>0</v>
      </c>
      <c r="X226" s="253">
        <v>0</v>
      </c>
      <c r="Y226" s="253">
        <v>0</v>
      </c>
      <c r="Z226" s="253">
        <v>0</v>
      </c>
      <c r="AA226" s="253">
        <v>0</v>
      </c>
      <c r="AB226" s="253">
        <v>0</v>
      </c>
      <c r="AC226" s="253">
        <v>0</v>
      </c>
      <c r="AD226" s="253">
        <v>0</v>
      </c>
      <c r="AE226" s="253">
        <v>0</v>
      </c>
      <c r="AF226" s="253">
        <v>0</v>
      </c>
      <c r="AG226" s="261">
        <v>0</v>
      </c>
      <c r="AH226" s="261">
        <v>0</v>
      </c>
      <c r="AI226" s="261">
        <v>0</v>
      </c>
      <c r="AJ226" s="261">
        <v>0</v>
      </c>
      <c r="AK226" s="261">
        <v>0</v>
      </c>
      <c r="AL226" s="253">
        <v>0</v>
      </c>
      <c r="AM226" s="253">
        <v>0</v>
      </c>
      <c r="AN226" s="253">
        <v>0</v>
      </c>
      <c r="AO226" s="253">
        <v>0</v>
      </c>
      <c r="AP226" s="258">
        <f t="shared" ref="AP226:AP231" si="107">AL226</f>
        <v>0</v>
      </c>
      <c r="AQ226" s="253">
        <v>0</v>
      </c>
      <c r="AR226" s="253">
        <v>0</v>
      </c>
      <c r="AS226" s="253">
        <v>0</v>
      </c>
      <c r="AT226" s="253">
        <v>0</v>
      </c>
      <c r="AU226" s="253">
        <v>0</v>
      </c>
    </row>
    <row r="227" spans="1:47">
      <c r="B227" s="125" t="s">
        <v>301</v>
      </c>
      <c r="C227" s="125" t="s">
        <v>382</v>
      </c>
      <c r="D227" s="125" t="s">
        <v>363</v>
      </c>
      <c r="E227" s="125" t="s">
        <v>336</v>
      </c>
      <c r="F227" s="125" t="s">
        <v>337</v>
      </c>
      <c r="G227" s="253">
        <v>0.9</v>
      </c>
      <c r="H227" s="253">
        <v>0.9</v>
      </c>
      <c r="I227" s="253">
        <v>0.9</v>
      </c>
      <c r="J227" s="253">
        <v>0.9</v>
      </c>
      <c r="K227" s="253">
        <v>0.9</v>
      </c>
      <c r="L227" s="253">
        <v>0.9</v>
      </c>
      <c r="M227" s="253">
        <v>0.9</v>
      </c>
      <c r="N227" s="253">
        <v>0.9</v>
      </c>
      <c r="O227" s="253">
        <v>0.9</v>
      </c>
      <c r="P227" s="253">
        <v>0.9</v>
      </c>
      <c r="Q227" s="253">
        <v>0.9</v>
      </c>
      <c r="R227" s="253">
        <v>0.9</v>
      </c>
      <c r="S227" s="253">
        <v>0.9</v>
      </c>
      <c r="T227" s="253">
        <v>0.9</v>
      </c>
      <c r="U227" s="253">
        <v>0.9</v>
      </c>
      <c r="V227" s="253">
        <v>0.9</v>
      </c>
      <c r="W227" s="253">
        <v>0.9</v>
      </c>
      <c r="X227" s="253">
        <v>0.9</v>
      </c>
      <c r="Y227" s="253">
        <v>0.9</v>
      </c>
      <c r="Z227" s="253">
        <v>0.9</v>
      </c>
      <c r="AA227" s="253">
        <v>0.9</v>
      </c>
      <c r="AB227" s="253">
        <v>0.9</v>
      </c>
      <c r="AC227" s="253">
        <v>0.9</v>
      </c>
      <c r="AD227" s="253">
        <v>0.9</v>
      </c>
      <c r="AE227" s="253">
        <v>0.9</v>
      </c>
      <c r="AF227" s="253">
        <v>0.9</v>
      </c>
      <c r="AG227" s="261">
        <v>0.9</v>
      </c>
      <c r="AH227" s="261">
        <v>0.9</v>
      </c>
      <c r="AI227" s="261">
        <v>0.9</v>
      </c>
      <c r="AJ227" s="261">
        <v>0.9</v>
      </c>
      <c r="AK227" s="261">
        <v>0.9</v>
      </c>
      <c r="AL227" s="253">
        <v>0.9</v>
      </c>
      <c r="AM227" s="253">
        <v>0.9</v>
      </c>
      <c r="AN227" s="253">
        <v>0.9</v>
      </c>
      <c r="AO227" s="253">
        <v>0.9</v>
      </c>
      <c r="AP227" s="258">
        <f t="shared" si="107"/>
        <v>0.9</v>
      </c>
      <c r="AQ227" s="253">
        <v>0.9</v>
      </c>
      <c r="AR227" s="253">
        <v>0.9</v>
      </c>
      <c r="AS227" s="253">
        <v>0.9</v>
      </c>
      <c r="AT227" s="253">
        <v>0.9</v>
      </c>
      <c r="AU227" s="253">
        <v>0.9</v>
      </c>
    </row>
    <row r="228" spans="1:47">
      <c r="B228" s="125" t="s">
        <v>301</v>
      </c>
      <c r="C228" s="125" t="s">
        <v>382</v>
      </c>
      <c r="D228" s="125" t="s">
        <v>364</v>
      </c>
      <c r="E228" s="125" t="s">
        <v>336</v>
      </c>
      <c r="F228" s="125" t="s">
        <v>337</v>
      </c>
      <c r="G228" s="253">
        <v>0.7</v>
      </c>
      <c r="H228" s="253">
        <v>0.7</v>
      </c>
      <c r="I228" s="253">
        <v>0.7</v>
      </c>
      <c r="J228" s="253">
        <v>0.7</v>
      </c>
      <c r="K228" s="253">
        <v>0.7</v>
      </c>
      <c r="L228" s="253">
        <v>0.7</v>
      </c>
      <c r="M228" s="253">
        <v>0.7</v>
      </c>
      <c r="N228" s="253">
        <v>0.7</v>
      </c>
      <c r="O228" s="253">
        <v>0.7</v>
      </c>
      <c r="P228" s="253">
        <v>0.7</v>
      </c>
      <c r="Q228" s="253">
        <v>0.7</v>
      </c>
      <c r="R228" s="253">
        <v>0.7</v>
      </c>
      <c r="S228" s="253">
        <v>0.7</v>
      </c>
      <c r="T228" s="253">
        <v>0.7</v>
      </c>
      <c r="U228" s="253">
        <v>0.7</v>
      </c>
      <c r="V228" s="253">
        <v>0.7</v>
      </c>
      <c r="W228" s="253">
        <v>0.7</v>
      </c>
      <c r="X228" s="253">
        <v>0.7</v>
      </c>
      <c r="Y228" s="253">
        <v>0.7</v>
      </c>
      <c r="Z228" s="253">
        <v>0.7</v>
      </c>
      <c r="AA228" s="253">
        <v>0.7</v>
      </c>
      <c r="AB228" s="253">
        <v>0.7</v>
      </c>
      <c r="AC228" s="253">
        <v>0.7</v>
      </c>
      <c r="AD228" s="253">
        <v>0.7</v>
      </c>
      <c r="AE228" s="253">
        <v>0.7</v>
      </c>
      <c r="AF228" s="253">
        <v>0.7</v>
      </c>
      <c r="AG228" s="261">
        <v>0.7</v>
      </c>
      <c r="AH228" s="261">
        <v>0.7</v>
      </c>
      <c r="AI228" s="261">
        <v>0.7</v>
      </c>
      <c r="AJ228" s="261">
        <v>0.7</v>
      </c>
      <c r="AK228" s="261">
        <v>0.7</v>
      </c>
      <c r="AL228" s="253">
        <v>0.7</v>
      </c>
      <c r="AM228" s="253">
        <v>0.7</v>
      </c>
      <c r="AN228" s="253">
        <v>0.7</v>
      </c>
      <c r="AO228" s="253">
        <v>0.7</v>
      </c>
      <c r="AP228" s="258">
        <f t="shared" si="107"/>
        <v>0.7</v>
      </c>
      <c r="AQ228" s="253">
        <v>0.7</v>
      </c>
      <c r="AR228" s="253">
        <v>0.7</v>
      </c>
      <c r="AS228" s="253">
        <v>0.7</v>
      </c>
      <c r="AT228" s="253">
        <v>0.7</v>
      </c>
      <c r="AU228" s="253">
        <v>0.7</v>
      </c>
    </row>
    <row r="229" spans="1:47">
      <c r="B229" s="125" t="s">
        <v>301</v>
      </c>
      <c r="C229" s="125" t="s">
        <v>382</v>
      </c>
      <c r="D229" s="125" t="s">
        <v>365</v>
      </c>
      <c r="E229" s="125" t="s">
        <v>336</v>
      </c>
      <c r="F229" s="125" t="s">
        <v>337</v>
      </c>
      <c r="G229" s="253">
        <v>0.55000000000000004</v>
      </c>
      <c r="H229" s="253">
        <v>0.55000000000000004</v>
      </c>
      <c r="I229" s="253">
        <v>0.55000000000000004</v>
      </c>
      <c r="J229" s="253">
        <v>0.55000000000000004</v>
      </c>
      <c r="K229" s="253">
        <v>0.55000000000000004</v>
      </c>
      <c r="L229" s="253">
        <v>0.55000000000000004</v>
      </c>
      <c r="M229" s="253">
        <v>0.55000000000000004</v>
      </c>
      <c r="N229" s="253">
        <v>0.55000000000000004</v>
      </c>
      <c r="O229" s="253">
        <v>0.55000000000000004</v>
      </c>
      <c r="P229" s="253">
        <v>0.55000000000000004</v>
      </c>
      <c r="Q229" s="253">
        <v>0.55000000000000004</v>
      </c>
      <c r="R229" s="253">
        <v>0.55000000000000004</v>
      </c>
      <c r="S229" s="253">
        <v>0.55000000000000004</v>
      </c>
      <c r="T229" s="253">
        <v>0.55000000000000004</v>
      </c>
      <c r="U229" s="253">
        <v>0.55000000000000004</v>
      </c>
      <c r="V229" s="253">
        <v>0.55000000000000004</v>
      </c>
      <c r="W229" s="253">
        <v>0.55000000000000004</v>
      </c>
      <c r="X229" s="253">
        <v>0.55000000000000004</v>
      </c>
      <c r="Y229" s="253">
        <v>0.55000000000000004</v>
      </c>
      <c r="Z229" s="253">
        <v>0.55000000000000004</v>
      </c>
      <c r="AA229" s="253">
        <v>0.55000000000000004</v>
      </c>
      <c r="AB229" s="253">
        <v>0.55000000000000004</v>
      </c>
      <c r="AC229" s="253">
        <v>0.55000000000000004</v>
      </c>
      <c r="AD229" s="253">
        <v>0.55000000000000004</v>
      </c>
      <c r="AE229" s="253">
        <v>0.55000000000000004</v>
      </c>
      <c r="AF229" s="253">
        <v>0.55000000000000004</v>
      </c>
      <c r="AG229" s="261">
        <v>0.55000000000000004</v>
      </c>
      <c r="AH229" s="261">
        <v>0.55000000000000004</v>
      </c>
      <c r="AI229" s="261">
        <v>0.55000000000000004</v>
      </c>
      <c r="AJ229" s="261">
        <v>0.55000000000000004</v>
      </c>
      <c r="AK229" s="261">
        <v>0.55000000000000004</v>
      </c>
      <c r="AL229" s="253">
        <v>0.55000000000000004</v>
      </c>
      <c r="AM229" s="253">
        <v>0.55000000000000004</v>
      </c>
      <c r="AN229" s="253">
        <v>0.55000000000000004</v>
      </c>
      <c r="AO229" s="253">
        <v>0.55000000000000004</v>
      </c>
      <c r="AP229" s="261">
        <v>0.55000000000000004</v>
      </c>
      <c r="AQ229" s="253">
        <v>0.55000000000000004</v>
      </c>
      <c r="AR229" s="253">
        <v>0.55000000000000004</v>
      </c>
      <c r="AS229" s="253">
        <v>0.55000000000000004</v>
      </c>
      <c r="AT229" s="253">
        <v>0.55000000000000004</v>
      </c>
      <c r="AU229" s="253">
        <v>0.55000000000000004</v>
      </c>
    </row>
    <row r="230" spans="1:47">
      <c r="B230" s="125" t="s">
        <v>301</v>
      </c>
      <c r="C230" s="125" t="s">
        <v>382</v>
      </c>
      <c r="D230" s="125" t="s">
        <v>383</v>
      </c>
      <c r="E230" s="125" t="s">
        <v>336</v>
      </c>
      <c r="F230" s="125" t="s">
        <v>337</v>
      </c>
      <c r="G230" s="253">
        <v>0.5</v>
      </c>
      <c r="H230" s="253">
        <v>0.5</v>
      </c>
      <c r="I230" s="253">
        <v>0.5</v>
      </c>
      <c r="J230" s="253">
        <v>0.5</v>
      </c>
      <c r="K230" s="253">
        <v>0.5</v>
      </c>
      <c r="L230" s="253">
        <v>0.5</v>
      </c>
      <c r="M230" s="253">
        <v>0.5</v>
      </c>
      <c r="N230" s="253">
        <v>0.5</v>
      </c>
      <c r="O230" s="253">
        <v>0.5</v>
      </c>
      <c r="P230" s="253">
        <v>0.5</v>
      </c>
      <c r="Q230" s="253">
        <v>0.5</v>
      </c>
      <c r="R230" s="253">
        <v>0.5</v>
      </c>
      <c r="S230" s="253">
        <v>0.5</v>
      </c>
      <c r="T230" s="253">
        <v>0.5</v>
      </c>
      <c r="U230" s="253">
        <v>0.5</v>
      </c>
      <c r="V230" s="253">
        <v>0.5</v>
      </c>
      <c r="W230" s="253">
        <v>0.5</v>
      </c>
      <c r="X230" s="253">
        <v>0.5</v>
      </c>
      <c r="Y230" s="253">
        <v>0.5</v>
      </c>
      <c r="Z230" s="253">
        <v>0.5</v>
      </c>
      <c r="AA230" s="253">
        <v>0.5</v>
      </c>
      <c r="AB230" s="253">
        <v>0.5</v>
      </c>
      <c r="AC230" s="253">
        <v>0.5</v>
      </c>
      <c r="AD230" s="253">
        <v>0.5</v>
      </c>
      <c r="AE230" s="253">
        <v>0.5</v>
      </c>
      <c r="AF230" s="253">
        <v>0.5</v>
      </c>
      <c r="AG230" s="261">
        <v>0.5</v>
      </c>
      <c r="AH230" s="261">
        <v>0.5</v>
      </c>
      <c r="AI230" s="261">
        <v>0.5</v>
      </c>
      <c r="AJ230" s="261">
        <v>0.5</v>
      </c>
      <c r="AK230" s="261">
        <v>0.5</v>
      </c>
      <c r="AL230" s="253">
        <v>0.5</v>
      </c>
      <c r="AM230" s="253">
        <v>0.5</v>
      </c>
      <c r="AN230" s="253">
        <v>0.5</v>
      </c>
      <c r="AO230" s="253">
        <v>0.5</v>
      </c>
      <c r="AP230" s="258">
        <f t="shared" si="107"/>
        <v>0.5</v>
      </c>
      <c r="AQ230" s="253">
        <v>0.5</v>
      </c>
      <c r="AR230" s="253">
        <v>0.5</v>
      </c>
      <c r="AS230" s="253">
        <v>0.5</v>
      </c>
      <c r="AT230" s="253">
        <v>0.5</v>
      </c>
      <c r="AU230" s="253">
        <v>0.5</v>
      </c>
    </row>
    <row r="231" spans="1:47">
      <c r="B231" s="125" t="s">
        <v>301</v>
      </c>
      <c r="C231" s="125" t="s">
        <v>382</v>
      </c>
      <c r="D231" s="125" t="s">
        <v>366</v>
      </c>
      <c r="E231" s="125" t="s">
        <v>336</v>
      </c>
      <c r="F231" s="125" t="s">
        <v>375</v>
      </c>
      <c r="G231" s="253">
        <v>0.3</v>
      </c>
      <c r="H231" s="253">
        <v>0.3</v>
      </c>
      <c r="I231" s="253">
        <v>0.3</v>
      </c>
      <c r="J231" s="253">
        <v>0.3</v>
      </c>
      <c r="K231" s="253">
        <v>0.3</v>
      </c>
      <c r="L231" s="253">
        <v>0.3</v>
      </c>
      <c r="M231" s="253">
        <v>0.3</v>
      </c>
      <c r="N231" s="253">
        <v>0.3</v>
      </c>
      <c r="O231" s="253">
        <v>0.3</v>
      </c>
      <c r="P231" s="253">
        <v>0.3</v>
      </c>
      <c r="Q231" s="253">
        <v>0.3</v>
      </c>
      <c r="R231" s="253">
        <v>0.3</v>
      </c>
      <c r="S231" s="253">
        <v>0.3</v>
      </c>
      <c r="T231" s="253">
        <v>0.3</v>
      </c>
      <c r="U231" s="253">
        <v>0.3</v>
      </c>
      <c r="V231" s="253">
        <v>0.3</v>
      </c>
      <c r="W231" s="253">
        <v>0.3</v>
      </c>
      <c r="X231" s="253">
        <v>0.3</v>
      </c>
      <c r="Y231" s="253">
        <v>0.3</v>
      </c>
      <c r="Z231" s="253">
        <v>0.3</v>
      </c>
      <c r="AA231" s="253">
        <v>0.3</v>
      </c>
      <c r="AB231" s="253">
        <v>0.3</v>
      </c>
      <c r="AC231" s="253">
        <v>0.3</v>
      </c>
      <c r="AD231" s="253">
        <v>0.3</v>
      </c>
      <c r="AE231" s="253">
        <v>0.3</v>
      </c>
      <c r="AF231" s="253">
        <v>0.3</v>
      </c>
      <c r="AG231" s="261">
        <v>0.3</v>
      </c>
      <c r="AH231" s="261">
        <v>0.3</v>
      </c>
      <c r="AI231" s="261">
        <v>0.3</v>
      </c>
      <c r="AJ231" s="261">
        <v>0.3</v>
      </c>
      <c r="AK231" s="261">
        <v>0.3</v>
      </c>
      <c r="AL231" s="253">
        <v>0.3</v>
      </c>
      <c r="AM231" s="253">
        <v>0.3</v>
      </c>
      <c r="AN231" s="253">
        <v>0.3</v>
      </c>
      <c r="AO231" s="253">
        <v>0.3</v>
      </c>
      <c r="AP231" s="258">
        <f t="shared" si="107"/>
        <v>0.3</v>
      </c>
      <c r="AQ231" s="253">
        <v>0.3</v>
      </c>
      <c r="AR231" s="253">
        <v>0.3</v>
      </c>
      <c r="AS231" s="253">
        <v>0.3</v>
      </c>
      <c r="AT231" s="253">
        <v>0.3</v>
      </c>
      <c r="AU231" s="253">
        <v>0.3</v>
      </c>
    </row>
    <row r="232" spans="1:47">
      <c r="A232" s="126" t="str">
        <f>C232&amp;"_"&amp;B232</f>
        <v>EF_NH3_applic_solid_Dairy cattle</v>
      </c>
      <c r="B232" s="127" t="s">
        <v>301</v>
      </c>
      <c r="C232" s="136" t="s">
        <v>382</v>
      </c>
      <c r="D232" s="127" t="s">
        <v>338</v>
      </c>
      <c r="E232" s="127"/>
      <c r="F232" s="128" t="s">
        <v>384</v>
      </c>
      <c r="G232" s="245">
        <f t="array" ref="G232">G218*SUMPRODUCT(G219:G224,1-G226:G231)</f>
        <v>0.68</v>
      </c>
      <c r="H232" s="245">
        <f t="array" ref="H232">H218*SUMPRODUCT(H219:H224,1-H226:H231)</f>
        <v>0.67351491675333242</v>
      </c>
      <c r="I232" s="245">
        <f t="array" ref="I232">I218*SUMPRODUCT(I219:I224,1-I226:I231)</f>
        <v>0.66702983350666489</v>
      </c>
      <c r="J232" s="245">
        <f t="array" ref="J232">J218*SUMPRODUCT(J219:J224,1-J226:J231)</f>
        <v>0.66054475025999715</v>
      </c>
      <c r="K232" s="245">
        <f t="array" ref="K232">K218*SUMPRODUCT(K219:K224,1-K226:K231)</f>
        <v>0.65405966701332963</v>
      </c>
      <c r="L232" s="245">
        <f t="array" ref="L232">L218*SUMPRODUCT(L219:L224,1-L226:L231)</f>
        <v>0.64757458376666199</v>
      </c>
      <c r="M232" s="245">
        <f t="array" ref="M232">M218*SUMPRODUCT(M219:M224,1-M226:M231)</f>
        <v>0.64108950051999447</v>
      </c>
      <c r="N232" s="245">
        <f t="array" ref="N232">N218*SUMPRODUCT(N219:N224,1-N226:N231)</f>
        <v>0.63460441727332673</v>
      </c>
      <c r="O232" s="245">
        <f t="array" ref="O232">O218*SUMPRODUCT(O219:O224,1-O226:O231)</f>
        <v>0.62811933402665909</v>
      </c>
      <c r="P232" s="245">
        <f t="array" ref="P232">P218*SUMPRODUCT(P219:P224,1-P226:P231)</f>
        <v>0.62163425077999157</v>
      </c>
      <c r="Q232" s="245">
        <f t="array" ref="Q232">Q218*SUMPRODUCT(Q219:Q224,1-Q226:Q231)</f>
        <v>0.61514916753332394</v>
      </c>
      <c r="R232" s="245">
        <f t="array" ref="R232">R218*SUMPRODUCT(R219:R224,1-R226:R231)</f>
        <v>0.60866408428665641</v>
      </c>
      <c r="S232" s="245">
        <f t="array" ref="S232">S218*SUMPRODUCT(S219:S224,1-S226:S231)</f>
        <v>0.60217900103998878</v>
      </c>
      <c r="T232" s="245">
        <f t="array" ref="T232">T218*SUMPRODUCT(T219:T224,1-T226:T231)</f>
        <v>0.59569391779332115</v>
      </c>
      <c r="U232" s="245">
        <f t="array" ref="U232">U218*SUMPRODUCT(U219:U224,1-U226:U231)</f>
        <v>0.58920883454665363</v>
      </c>
      <c r="V232" s="245">
        <f t="array" ref="V232">V218*SUMPRODUCT(V219:V224,1-V226:V231)</f>
        <v>0.58272375129998599</v>
      </c>
      <c r="W232" s="245">
        <f t="array" ref="W232">W218*SUMPRODUCT(W219:W224,1-W226:W231)</f>
        <v>0.57623866805331836</v>
      </c>
      <c r="X232" s="245">
        <f t="array" ref="X232">X218*SUMPRODUCT(X219:X224,1-X226:X231)</f>
        <v>0.56975358480665073</v>
      </c>
      <c r="Y232" s="245">
        <f t="array" ref="Y232">Y218*SUMPRODUCT(Y219:Y224,1-Y226:Y231)</f>
        <v>0.56326850155998309</v>
      </c>
      <c r="Z232" s="245">
        <f t="array" ref="Z232">Z218*SUMPRODUCT(Z219:Z224,1-Z226:Z231)</f>
        <v>0.55678341831331557</v>
      </c>
      <c r="AA232" s="245">
        <f t="array" ref="AA232">AA218*SUMPRODUCT(AA219:AA224,1-AA226:AA231)</f>
        <v>0.55029833506664794</v>
      </c>
      <c r="AB232" s="245">
        <f t="array" ref="AB232">AB218*SUMPRODUCT(AB219:AB224,1-AB226:AB231)</f>
        <v>0.54381325181998041</v>
      </c>
      <c r="AC232" s="245">
        <f t="array" ref="AC232">AC218*SUMPRODUCT(AC219:AC224,1-AC226:AC231)</f>
        <v>0.53732816857331278</v>
      </c>
      <c r="AD232" s="245">
        <f t="array" ref="AD232">AD218*SUMPRODUCT(AD219:AD224,1-AD226:AD231)</f>
        <v>0.53084308532664515</v>
      </c>
      <c r="AE232" s="245">
        <f t="array" ref="AE232">AE218*SUMPRODUCT(AE219:AE224,1-AE226:AE231)</f>
        <v>0.52435800207997751</v>
      </c>
      <c r="AF232" s="245">
        <f t="array" ref="AF232">AF218*SUMPRODUCT(AF219:AF224,1-AF226:AF231)</f>
        <v>0.51787291883330999</v>
      </c>
      <c r="AG232" s="245">
        <f t="array" ref="AG232">AG218*SUMPRODUCT(AG219:AG224,1-AG226:AG231)</f>
        <v>0.51138783558664225</v>
      </c>
      <c r="AH232" s="245">
        <f t="array" ref="AH232">AH218*SUMPRODUCT(AH219:AH224,1-AH226:AH231)</f>
        <v>0.50863036190937549</v>
      </c>
      <c r="AI232" s="245">
        <f t="array" ref="AI232">AI218*SUMPRODUCT(AI219:AI224,1-AI226:AI231)</f>
        <v>0.50587288823210863</v>
      </c>
      <c r="AJ232" s="245">
        <f t="array" ref="AJ232">AJ218*SUMPRODUCT(AJ219:AJ224,1-AJ226:AJ231)</f>
        <v>0.50311541455484188</v>
      </c>
      <c r="AK232" s="245">
        <f t="array" ref="AK232">AK218*SUMPRODUCT(AK219:AK224,1-AK226:AK231)</f>
        <v>0.50035794087757501</v>
      </c>
      <c r="AL232" s="245">
        <f t="array" ref="AL232">AL218*SUMPRODUCT(AL219:AL224,1-AL226:AL231)</f>
        <v>0.50035794087757501</v>
      </c>
      <c r="AM232" s="245">
        <f t="array" ref="AM232">AM218*SUMPRODUCT(AM219:AM224,1-AM226:AM231)</f>
        <v>0.50035794087757501</v>
      </c>
      <c r="AN232" s="245">
        <f t="array" ref="AN232">AN218*SUMPRODUCT(AN219:AN224,1-AN226:AN231)</f>
        <v>0.50035794087757501</v>
      </c>
      <c r="AO232" s="245">
        <f t="array" ref="AO232">AO218*SUMPRODUCT(AO219:AO224,1-AO226:AO231)</f>
        <v>0.50035794087757501</v>
      </c>
      <c r="AP232" s="245">
        <f t="array" ref="AP232">AP218*SUMPRODUCT(AP219:AP224,1-AP226:AP231)</f>
        <v>0.50035794087757501</v>
      </c>
      <c r="AQ232" s="245">
        <f t="array" ref="AQ232">AQ218*SUMPRODUCT(AQ219:AQ224,1-AQ226:AQ231)</f>
        <v>0.50035794087757501</v>
      </c>
      <c r="AR232" s="245">
        <f t="array" ref="AR232">AR218*SUMPRODUCT(AR219:AR224,1-AR226:AR231)</f>
        <v>0.45779273275523158</v>
      </c>
      <c r="AS232" s="245">
        <f t="array" ref="AS232">AS218*SUMPRODUCT(AS219:AS224,1-AS226:AS231)</f>
        <v>0.45779273275523158</v>
      </c>
      <c r="AT232" s="245">
        <f t="array" ref="AT232">AT218*SUMPRODUCT(AT219:AT224,1-AT226:AT231)</f>
        <v>0.45779273275523158</v>
      </c>
      <c r="AU232" s="245">
        <f t="array" ref="AU232">AU218*SUMPRODUCT(AU219:AU224,1-AU226:AU231)</f>
        <v>0.45779273275523158</v>
      </c>
    </row>
    <row r="233" spans="1:47">
      <c r="AG233" s="4"/>
      <c r="AH233" s="4"/>
      <c r="AI233" s="4"/>
      <c r="AJ233" s="4"/>
      <c r="AK233" s="4"/>
    </row>
    <row r="234" spans="1:47">
      <c r="A234" s="124" t="s">
        <v>300</v>
      </c>
      <c r="B234" s="124" t="s">
        <v>327</v>
      </c>
      <c r="C234" s="124" t="s">
        <v>328</v>
      </c>
      <c r="D234" s="124" t="s">
        <v>329</v>
      </c>
      <c r="E234" s="124" t="s">
        <v>330</v>
      </c>
      <c r="F234" s="124" t="s">
        <v>331</v>
      </c>
      <c r="G234" s="124">
        <v>1990</v>
      </c>
      <c r="H234" s="124">
        <f t="shared" ref="H234:AO234" si="108">G234+1</f>
        <v>1991</v>
      </c>
      <c r="I234" s="124">
        <f t="shared" si="108"/>
        <v>1992</v>
      </c>
      <c r="J234" s="124">
        <f t="shared" si="108"/>
        <v>1993</v>
      </c>
      <c r="K234" s="124">
        <f t="shared" si="108"/>
        <v>1994</v>
      </c>
      <c r="L234" s="124">
        <f t="shared" si="108"/>
        <v>1995</v>
      </c>
      <c r="M234" s="124">
        <f t="shared" si="108"/>
        <v>1996</v>
      </c>
      <c r="N234" s="124">
        <f t="shared" si="108"/>
        <v>1997</v>
      </c>
      <c r="O234" s="124">
        <f t="shared" si="108"/>
        <v>1998</v>
      </c>
      <c r="P234" s="124">
        <f t="shared" si="108"/>
        <v>1999</v>
      </c>
      <c r="Q234" s="124">
        <f t="shared" si="108"/>
        <v>2000</v>
      </c>
      <c r="R234" s="124">
        <f t="shared" si="108"/>
        <v>2001</v>
      </c>
      <c r="S234" s="124">
        <f t="shared" si="108"/>
        <v>2002</v>
      </c>
      <c r="T234" s="124">
        <f t="shared" si="108"/>
        <v>2003</v>
      </c>
      <c r="U234" s="124">
        <f t="shared" si="108"/>
        <v>2004</v>
      </c>
      <c r="V234" s="124">
        <f t="shared" si="108"/>
        <v>2005</v>
      </c>
      <c r="W234" s="124">
        <f t="shared" si="108"/>
        <v>2006</v>
      </c>
      <c r="X234" s="124">
        <f t="shared" si="108"/>
        <v>2007</v>
      </c>
      <c r="Y234" s="124">
        <f t="shared" si="108"/>
        <v>2008</v>
      </c>
      <c r="Z234" s="124">
        <f t="shared" si="108"/>
        <v>2009</v>
      </c>
      <c r="AA234" s="124">
        <f t="shared" si="108"/>
        <v>2010</v>
      </c>
      <c r="AB234" s="124">
        <f t="shared" si="108"/>
        <v>2011</v>
      </c>
      <c r="AC234" s="124">
        <f t="shared" si="108"/>
        <v>2012</v>
      </c>
      <c r="AD234" s="124">
        <f t="shared" si="108"/>
        <v>2013</v>
      </c>
      <c r="AE234" s="124">
        <f t="shared" si="108"/>
        <v>2014</v>
      </c>
      <c r="AF234" s="124">
        <f t="shared" si="108"/>
        <v>2015</v>
      </c>
      <c r="AG234" s="362">
        <f t="shared" si="108"/>
        <v>2016</v>
      </c>
      <c r="AH234" s="362">
        <f t="shared" si="108"/>
        <v>2017</v>
      </c>
      <c r="AI234" s="362">
        <f t="shared" si="108"/>
        <v>2018</v>
      </c>
      <c r="AJ234" s="362">
        <f t="shared" si="108"/>
        <v>2019</v>
      </c>
      <c r="AK234" s="362">
        <f t="shared" si="108"/>
        <v>2020</v>
      </c>
      <c r="AL234" s="124">
        <f t="shared" si="108"/>
        <v>2021</v>
      </c>
      <c r="AM234" s="124">
        <f t="shared" si="108"/>
        <v>2022</v>
      </c>
      <c r="AN234" s="124">
        <f t="shared" si="108"/>
        <v>2023</v>
      </c>
      <c r="AO234" s="124">
        <f t="shared" si="108"/>
        <v>2024</v>
      </c>
      <c r="AP234" s="124">
        <v>2025</v>
      </c>
      <c r="AQ234" s="124">
        <v>2030</v>
      </c>
      <c r="AR234" s="124">
        <v>2035</v>
      </c>
      <c r="AS234" s="124">
        <v>2040</v>
      </c>
      <c r="AT234" s="124">
        <v>2045</v>
      </c>
      <c r="AU234" s="124">
        <v>2050</v>
      </c>
    </row>
    <row r="235" spans="1:47">
      <c r="B235" s="125" t="s">
        <v>350</v>
      </c>
      <c r="C235" s="125" t="s">
        <v>382</v>
      </c>
      <c r="D235" s="125" t="s">
        <v>332</v>
      </c>
      <c r="E235" s="125" t="s">
        <v>333</v>
      </c>
      <c r="G235" s="245">
        <v>0.68</v>
      </c>
      <c r="H235" s="245">
        <v>0.68</v>
      </c>
      <c r="I235" s="245">
        <v>0.68</v>
      </c>
      <c r="J235" s="245">
        <v>0.68</v>
      </c>
      <c r="K235" s="245">
        <v>0.68</v>
      </c>
      <c r="L235" s="245">
        <v>0.68</v>
      </c>
      <c r="M235" s="245">
        <v>0.68</v>
      </c>
      <c r="N235" s="245">
        <v>0.68</v>
      </c>
      <c r="O235" s="245">
        <v>0.68</v>
      </c>
      <c r="P235" s="245">
        <v>0.68</v>
      </c>
      <c r="Q235" s="245">
        <v>0.68</v>
      </c>
      <c r="R235" s="245">
        <v>0.68</v>
      </c>
      <c r="S235" s="245">
        <v>0.68</v>
      </c>
      <c r="T235" s="245">
        <v>0.68</v>
      </c>
      <c r="U235" s="245">
        <v>0.68</v>
      </c>
      <c r="V235" s="245">
        <v>0.68</v>
      </c>
      <c r="W235" s="245">
        <v>0.68</v>
      </c>
      <c r="X235" s="245">
        <v>0.68</v>
      </c>
      <c r="Y235" s="245">
        <v>0.68</v>
      </c>
      <c r="Z235" s="245">
        <v>0.68</v>
      </c>
      <c r="AA235" s="245">
        <v>0.68</v>
      </c>
      <c r="AB235" s="245">
        <v>0.68</v>
      </c>
      <c r="AC235" s="245">
        <v>0.68</v>
      </c>
      <c r="AD235" s="245">
        <v>0.68</v>
      </c>
      <c r="AE235" s="245">
        <v>0.68</v>
      </c>
      <c r="AF235" s="245">
        <v>0.68</v>
      </c>
      <c r="AG235" s="245">
        <v>0.68</v>
      </c>
      <c r="AH235" s="245">
        <v>0.68</v>
      </c>
      <c r="AI235" s="245">
        <v>0.68</v>
      </c>
      <c r="AJ235" s="245">
        <v>0.68</v>
      </c>
      <c r="AK235" s="245">
        <f>AK218</f>
        <v>0.68</v>
      </c>
      <c r="AL235" s="245">
        <v>0.68</v>
      </c>
      <c r="AM235" s="245">
        <f>AM218</f>
        <v>0.68</v>
      </c>
      <c r="AN235" s="245">
        <f>AN218</f>
        <v>0.68</v>
      </c>
      <c r="AO235" s="245">
        <f>AO218</f>
        <v>0.68</v>
      </c>
      <c r="AP235" s="245">
        <v>0.68</v>
      </c>
      <c r="AQ235" s="245">
        <v>0.68</v>
      </c>
      <c r="AR235" s="245">
        <v>0.68</v>
      </c>
      <c r="AS235" s="245">
        <v>0.68</v>
      </c>
      <c r="AT235" s="245">
        <v>0.68</v>
      </c>
      <c r="AU235" s="245">
        <v>0.68</v>
      </c>
    </row>
    <row r="236" spans="1:47">
      <c r="B236" s="125" t="s">
        <v>350</v>
      </c>
      <c r="C236" s="125" t="s">
        <v>382</v>
      </c>
      <c r="D236" s="125" t="s">
        <v>358</v>
      </c>
      <c r="E236" s="125" t="s">
        <v>334</v>
      </c>
      <c r="F236" s="125" t="s">
        <v>335</v>
      </c>
      <c r="G236" s="250">
        <f t="shared" ref="G236:AI236" si="109">1-SUM(G237:G241)</f>
        <v>1</v>
      </c>
      <c r="H236" s="250">
        <f t="shared" si="109"/>
        <v>0.97064094992709249</v>
      </c>
      <c r="I236" s="250">
        <f t="shared" si="109"/>
        <v>0.94128189985418498</v>
      </c>
      <c r="J236" s="250">
        <f t="shared" si="109"/>
        <v>0.91192284978127747</v>
      </c>
      <c r="K236" s="250">
        <f t="shared" si="109"/>
        <v>0.88256379970836996</v>
      </c>
      <c r="L236" s="250">
        <f t="shared" si="109"/>
        <v>0.85320474963546244</v>
      </c>
      <c r="M236" s="250">
        <f t="shared" si="109"/>
        <v>0.82384569956255493</v>
      </c>
      <c r="N236" s="250">
        <f t="shared" si="109"/>
        <v>0.79448664948964742</v>
      </c>
      <c r="O236" s="250">
        <f t="shared" si="109"/>
        <v>0.76512759941673991</v>
      </c>
      <c r="P236" s="250">
        <f t="shared" si="109"/>
        <v>0.7357685493438324</v>
      </c>
      <c r="Q236" s="250">
        <f t="shared" si="109"/>
        <v>0.70640949927092489</v>
      </c>
      <c r="R236" s="250">
        <f t="shared" si="109"/>
        <v>0.67705044919801749</v>
      </c>
      <c r="S236" s="250">
        <f t="shared" si="109"/>
        <v>0.64769139912510998</v>
      </c>
      <c r="T236" s="250">
        <f t="shared" si="109"/>
        <v>0.61833234905220247</v>
      </c>
      <c r="U236" s="250">
        <f t="shared" si="109"/>
        <v>0.58897329897929507</v>
      </c>
      <c r="V236" s="250">
        <f t="shared" si="109"/>
        <v>0.55961424890638756</v>
      </c>
      <c r="W236" s="250">
        <f t="shared" si="109"/>
        <v>0.53025519883348005</v>
      </c>
      <c r="X236" s="250">
        <f t="shared" si="109"/>
        <v>0.50089614876057253</v>
      </c>
      <c r="Y236" s="250">
        <f t="shared" si="109"/>
        <v>0.47153709868766502</v>
      </c>
      <c r="Z236" s="250">
        <f t="shared" si="109"/>
        <v>0.44217804861475751</v>
      </c>
      <c r="AA236" s="250">
        <f t="shared" si="109"/>
        <v>0.41281899854185</v>
      </c>
      <c r="AB236" s="250">
        <f t="shared" si="109"/>
        <v>0.38345994846894249</v>
      </c>
      <c r="AC236" s="250">
        <f t="shared" si="109"/>
        <v>0.35410089839603498</v>
      </c>
      <c r="AD236" s="250">
        <f t="shared" si="109"/>
        <v>0.32474184832312736</v>
      </c>
      <c r="AE236" s="250">
        <f t="shared" si="109"/>
        <v>0.29538279825021985</v>
      </c>
      <c r="AF236" s="250">
        <f t="shared" si="109"/>
        <v>0.26602374817731234</v>
      </c>
      <c r="AG236" s="258">
        <f t="shared" si="109"/>
        <v>0.23666469810440471</v>
      </c>
      <c r="AH236" s="246">
        <f t="shared" si="109"/>
        <v>0.22990022655035869</v>
      </c>
      <c r="AI236" s="246">
        <f t="shared" si="109"/>
        <v>0.22313575499631277</v>
      </c>
      <c r="AJ236" s="246">
        <f>1-SUM(AJ237:AJ241)</f>
        <v>0.21637128344226686</v>
      </c>
      <c r="AK236" s="246">
        <f>1-SUM(AK237:AK241)</f>
        <v>0.20960681188822083</v>
      </c>
      <c r="AL236" s="130">
        <f t="shared" ref="AL236" si="110">1-SUM(AL237:AL241)</f>
        <v>0.20960681188822083</v>
      </c>
      <c r="AM236" s="130">
        <f>1-SUM(AM237:AM241)</f>
        <v>0.20960681188822083</v>
      </c>
      <c r="AN236" s="130">
        <f>1-SUM(AN237:AN241)</f>
        <v>0.20960681188822083</v>
      </c>
      <c r="AO236" s="130">
        <f t="shared" ref="AO236:AU236" si="111">1-SUM(AO237:AO241)</f>
        <v>0.20960681188822083</v>
      </c>
      <c r="AP236" s="357">
        <f>1-SUM(AP237:AP241)</f>
        <v>0.20960681188822083</v>
      </c>
      <c r="AQ236" s="130">
        <f t="shared" si="111"/>
        <v>0.20960681188822083</v>
      </c>
      <c r="AR236" s="257">
        <f t="shared" si="111"/>
        <v>9.5383089634115681E-4</v>
      </c>
      <c r="AS236" s="257">
        <f t="shared" si="111"/>
        <v>9.5383089634115681E-4</v>
      </c>
      <c r="AT236" s="257">
        <f t="shared" si="111"/>
        <v>9.5383089634115681E-4</v>
      </c>
      <c r="AU236" s="257">
        <f t="shared" si="111"/>
        <v>9.5383089634115681E-4</v>
      </c>
    </row>
    <row r="237" spans="1:47">
      <c r="B237" s="125" t="s">
        <v>350</v>
      </c>
      <c r="C237" s="125" t="s">
        <v>382</v>
      </c>
      <c r="D237" s="125" t="s">
        <v>363</v>
      </c>
      <c r="E237" s="125" t="s">
        <v>334</v>
      </c>
      <c r="F237" s="363" t="s">
        <v>473</v>
      </c>
      <c r="G237" s="250">
        <v>0</v>
      </c>
      <c r="H237" s="250">
        <f>G237</f>
        <v>0</v>
      </c>
      <c r="I237" s="250">
        <f t="shared" ref="I237:X238" si="112">H237</f>
        <v>0</v>
      </c>
      <c r="J237" s="250">
        <f t="shared" si="112"/>
        <v>0</v>
      </c>
      <c r="K237" s="250">
        <f t="shared" si="112"/>
        <v>0</v>
      </c>
      <c r="L237" s="250">
        <f t="shared" si="112"/>
        <v>0</v>
      </c>
      <c r="M237" s="250">
        <f t="shared" si="112"/>
        <v>0</v>
      </c>
      <c r="N237" s="250">
        <f t="shared" si="112"/>
        <v>0</v>
      </c>
      <c r="O237" s="250">
        <f t="shared" si="112"/>
        <v>0</v>
      </c>
      <c r="P237" s="250">
        <f t="shared" si="112"/>
        <v>0</v>
      </c>
      <c r="Q237" s="250">
        <f t="shared" si="112"/>
        <v>0</v>
      </c>
      <c r="R237" s="250">
        <f t="shared" si="112"/>
        <v>0</v>
      </c>
      <c r="S237" s="250">
        <f t="shared" si="112"/>
        <v>0</v>
      </c>
      <c r="T237" s="250">
        <f t="shared" si="112"/>
        <v>0</v>
      </c>
      <c r="U237" s="250">
        <f t="shared" si="112"/>
        <v>0</v>
      </c>
      <c r="V237" s="250">
        <f t="shared" si="112"/>
        <v>0</v>
      </c>
      <c r="W237" s="250">
        <f t="shared" si="112"/>
        <v>0</v>
      </c>
      <c r="X237" s="250">
        <f t="shared" si="112"/>
        <v>0</v>
      </c>
      <c r="Y237" s="250">
        <f t="shared" ref="Y237:AN241" si="113">X237</f>
        <v>0</v>
      </c>
      <c r="Z237" s="250">
        <f t="shared" si="113"/>
        <v>0</v>
      </c>
      <c r="AA237" s="250">
        <f t="shared" si="113"/>
        <v>0</v>
      </c>
      <c r="AB237" s="250">
        <f t="shared" si="113"/>
        <v>0</v>
      </c>
      <c r="AC237" s="250">
        <f t="shared" si="113"/>
        <v>0</v>
      </c>
      <c r="AD237" s="250">
        <f t="shared" si="113"/>
        <v>0</v>
      </c>
      <c r="AE237" s="250">
        <f t="shared" si="113"/>
        <v>0</v>
      </c>
      <c r="AF237" s="250">
        <f t="shared" si="113"/>
        <v>0</v>
      </c>
      <c r="AG237" s="258">
        <f t="shared" si="113"/>
        <v>0</v>
      </c>
      <c r="AH237" s="258">
        <f t="shared" si="113"/>
        <v>0</v>
      </c>
      <c r="AI237" s="258">
        <f t="shared" si="113"/>
        <v>0</v>
      </c>
      <c r="AJ237" s="258">
        <f t="shared" si="113"/>
        <v>0</v>
      </c>
      <c r="AK237" s="258">
        <f t="shared" si="113"/>
        <v>0</v>
      </c>
      <c r="AL237" s="250">
        <f t="shared" si="113"/>
        <v>0</v>
      </c>
      <c r="AM237" s="250">
        <f t="shared" si="113"/>
        <v>0</v>
      </c>
      <c r="AN237" s="250">
        <f t="shared" si="113"/>
        <v>0</v>
      </c>
      <c r="AO237" s="250">
        <f t="shared" ref="AO237:AU241" si="114">AN237</f>
        <v>0</v>
      </c>
      <c r="AP237" s="258">
        <f>AL237</f>
        <v>0</v>
      </c>
      <c r="AQ237" s="250">
        <f t="shared" si="114"/>
        <v>0</v>
      </c>
      <c r="AR237" s="250">
        <f t="shared" si="114"/>
        <v>0</v>
      </c>
      <c r="AS237" s="250">
        <f t="shared" si="114"/>
        <v>0</v>
      </c>
      <c r="AT237" s="250">
        <f t="shared" si="114"/>
        <v>0</v>
      </c>
      <c r="AU237" s="250">
        <f t="shared" si="114"/>
        <v>0</v>
      </c>
    </row>
    <row r="238" spans="1:47">
      <c r="B238" s="125" t="s">
        <v>350</v>
      </c>
      <c r="C238" s="125" t="s">
        <v>382</v>
      </c>
      <c r="D238" s="125" t="s">
        <v>364</v>
      </c>
      <c r="E238" s="125" t="s">
        <v>334</v>
      </c>
      <c r="F238" s="363"/>
      <c r="G238" s="250">
        <v>0</v>
      </c>
      <c r="H238" s="250">
        <f>G238</f>
        <v>0</v>
      </c>
      <c r="I238" s="250">
        <f t="shared" si="112"/>
        <v>0</v>
      </c>
      <c r="J238" s="250">
        <f t="shared" si="112"/>
        <v>0</v>
      </c>
      <c r="K238" s="250">
        <f t="shared" si="112"/>
        <v>0</v>
      </c>
      <c r="L238" s="250">
        <f t="shared" si="112"/>
        <v>0</v>
      </c>
      <c r="M238" s="250">
        <f t="shared" si="112"/>
        <v>0</v>
      </c>
      <c r="N238" s="250">
        <f t="shared" si="112"/>
        <v>0</v>
      </c>
      <c r="O238" s="250">
        <f t="shared" si="112"/>
        <v>0</v>
      </c>
      <c r="P238" s="250">
        <f t="shared" si="112"/>
        <v>0</v>
      </c>
      <c r="Q238" s="250">
        <f t="shared" si="112"/>
        <v>0</v>
      </c>
      <c r="R238" s="250">
        <f t="shared" si="112"/>
        <v>0</v>
      </c>
      <c r="S238" s="250">
        <f t="shared" si="112"/>
        <v>0</v>
      </c>
      <c r="T238" s="250">
        <f t="shared" si="112"/>
        <v>0</v>
      </c>
      <c r="U238" s="250">
        <f t="shared" si="112"/>
        <v>0</v>
      </c>
      <c r="V238" s="250">
        <f t="shared" si="112"/>
        <v>0</v>
      </c>
      <c r="W238" s="250">
        <f t="shared" si="112"/>
        <v>0</v>
      </c>
      <c r="X238" s="250">
        <f t="shared" si="112"/>
        <v>0</v>
      </c>
      <c r="Y238" s="250">
        <f t="shared" si="113"/>
        <v>0</v>
      </c>
      <c r="Z238" s="250">
        <f t="shared" si="113"/>
        <v>0</v>
      </c>
      <c r="AA238" s="250">
        <f t="shared" si="113"/>
        <v>0</v>
      </c>
      <c r="AB238" s="250">
        <f t="shared" si="113"/>
        <v>0</v>
      </c>
      <c r="AC238" s="250">
        <f t="shared" si="113"/>
        <v>0</v>
      </c>
      <c r="AD238" s="250">
        <f t="shared" si="113"/>
        <v>0</v>
      </c>
      <c r="AE238" s="250">
        <f t="shared" si="113"/>
        <v>0</v>
      </c>
      <c r="AF238" s="250">
        <f t="shared" si="113"/>
        <v>0</v>
      </c>
      <c r="AG238" s="258">
        <f t="shared" si="113"/>
        <v>0</v>
      </c>
      <c r="AH238" s="258">
        <f t="shared" si="113"/>
        <v>0</v>
      </c>
      <c r="AI238" s="258">
        <f t="shared" si="113"/>
        <v>0</v>
      </c>
      <c r="AJ238" s="258">
        <f t="shared" si="113"/>
        <v>0</v>
      </c>
      <c r="AK238" s="258">
        <f t="shared" si="113"/>
        <v>0</v>
      </c>
      <c r="AL238" s="250">
        <f t="shared" si="113"/>
        <v>0</v>
      </c>
      <c r="AM238" s="250">
        <f t="shared" si="113"/>
        <v>0</v>
      </c>
      <c r="AN238" s="250">
        <f t="shared" si="113"/>
        <v>0</v>
      </c>
      <c r="AO238" s="250">
        <f t="shared" si="114"/>
        <v>0</v>
      </c>
      <c r="AP238" s="258">
        <f>AL238</f>
        <v>0</v>
      </c>
      <c r="AQ238" s="250">
        <f t="shared" si="114"/>
        <v>0</v>
      </c>
      <c r="AR238" s="250">
        <f t="shared" si="114"/>
        <v>0</v>
      </c>
      <c r="AS238" s="250">
        <f t="shared" si="114"/>
        <v>0</v>
      </c>
      <c r="AT238" s="250">
        <f t="shared" si="114"/>
        <v>0</v>
      </c>
      <c r="AU238" s="250">
        <f t="shared" si="114"/>
        <v>0</v>
      </c>
    </row>
    <row r="239" spans="1:47">
      <c r="B239" s="125" t="s">
        <v>350</v>
      </c>
      <c r="C239" s="125" t="s">
        <v>382</v>
      </c>
      <c r="D239" s="125" t="s">
        <v>365</v>
      </c>
      <c r="E239" s="125" t="s">
        <v>334</v>
      </c>
      <c r="F239" s="363"/>
      <c r="G239" s="250">
        <v>0</v>
      </c>
      <c r="H239" s="135">
        <f>G239 + (($AG239 - $G239)/($AG$217-$G$217))</f>
        <v>2.9166884223204292E-3</v>
      </c>
      <c r="I239" s="135">
        <f t="shared" ref="I239:AE239" si="115">H239 + (($AG239 - $G239)/($AG$217-$G$217))</f>
        <v>5.8333768446408585E-3</v>
      </c>
      <c r="J239" s="135">
        <f t="shared" si="115"/>
        <v>8.7500652669612877E-3</v>
      </c>
      <c r="K239" s="135">
        <f t="shared" si="115"/>
        <v>1.1666753689281717E-2</v>
      </c>
      <c r="L239" s="135">
        <f t="shared" si="115"/>
        <v>1.4583442111602146E-2</v>
      </c>
      <c r="M239" s="135">
        <f t="shared" si="115"/>
        <v>1.7500130533922575E-2</v>
      </c>
      <c r="N239" s="135">
        <f t="shared" si="115"/>
        <v>2.0416818956243005E-2</v>
      </c>
      <c r="O239" s="135">
        <f t="shared" si="115"/>
        <v>2.3333507378563434E-2</v>
      </c>
      <c r="P239" s="135">
        <f t="shared" si="115"/>
        <v>2.6250195800883863E-2</v>
      </c>
      <c r="Q239" s="135">
        <f t="shared" si="115"/>
        <v>2.9166884223204292E-2</v>
      </c>
      <c r="R239" s="135">
        <f t="shared" si="115"/>
        <v>3.2083572645524722E-2</v>
      </c>
      <c r="S239" s="135">
        <f t="shared" si="115"/>
        <v>3.5000261067845151E-2</v>
      </c>
      <c r="T239" s="135">
        <f t="shared" si="115"/>
        <v>3.791694949016558E-2</v>
      </c>
      <c r="U239" s="135">
        <f t="shared" si="115"/>
        <v>4.0833637912486009E-2</v>
      </c>
      <c r="V239" s="135">
        <f t="shared" si="115"/>
        <v>4.3750326334806439E-2</v>
      </c>
      <c r="W239" s="135">
        <f t="shared" si="115"/>
        <v>4.6667014757126868E-2</v>
      </c>
      <c r="X239" s="135">
        <f t="shared" si="115"/>
        <v>4.9583703179447297E-2</v>
      </c>
      <c r="Y239" s="135">
        <f t="shared" si="115"/>
        <v>5.2500391601767726E-2</v>
      </c>
      <c r="Z239" s="135">
        <f t="shared" si="115"/>
        <v>5.5417080024088156E-2</v>
      </c>
      <c r="AA239" s="135">
        <f t="shared" si="115"/>
        <v>5.8333768446408585E-2</v>
      </c>
      <c r="AB239" s="135">
        <f t="shared" si="115"/>
        <v>6.1250456868729014E-2</v>
      </c>
      <c r="AC239" s="135">
        <f t="shared" si="115"/>
        <v>6.4167145291049443E-2</v>
      </c>
      <c r="AD239" s="135">
        <f t="shared" si="115"/>
        <v>6.7083833713369873E-2</v>
      </c>
      <c r="AE239" s="135">
        <f t="shared" si="115"/>
        <v>7.0000522135690302E-2</v>
      </c>
      <c r="AF239" s="135">
        <f>AE239 + (($AG239 - $G239)/($AG$217-$G$217))</f>
        <v>7.2917210558010731E-2</v>
      </c>
      <c r="AG239" s="246">
        <f>'[6]manure aplication'!$C$44</f>
        <v>7.583389898033116E-2</v>
      </c>
      <c r="AH239" s="259">
        <f>AG239 + (($AK239 - $AG239)/($AK$89-$AG$89))</f>
        <v>8.3936966511163072E-2</v>
      </c>
      <c r="AI239" s="259">
        <f>AH239 + (($AK239 - $AG239)/($AK$89-$AG$89))</f>
        <v>9.2040034041994984E-2</v>
      </c>
      <c r="AJ239" s="259">
        <f>AI239 + (($AK239 - $AG239)/($AK$89-$AG$89))</f>
        <v>0.1001431015728269</v>
      </c>
      <c r="AK239" s="246">
        <f>'[6]manure aplication'!$C$96</f>
        <v>0.10824616910365879</v>
      </c>
      <c r="AL239" s="256">
        <f t="shared" si="113"/>
        <v>0.10824616910365879</v>
      </c>
      <c r="AM239" s="256">
        <f t="shared" si="113"/>
        <v>0.10824616910365879</v>
      </c>
      <c r="AN239" s="256">
        <f t="shared" si="113"/>
        <v>0.10824616910365879</v>
      </c>
      <c r="AO239" s="256">
        <f t="shared" si="114"/>
        <v>0.10824616910365879</v>
      </c>
      <c r="AP239" s="256">
        <f t="shared" si="114"/>
        <v>0.10824616910365879</v>
      </c>
      <c r="AQ239" s="256">
        <f t="shared" si="114"/>
        <v>0.10824616910365879</v>
      </c>
      <c r="AR239" s="256">
        <f t="shared" si="114"/>
        <v>0.10824616910365879</v>
      </c>
      <c r="AS239" s="256">
        <f t="shared" si="114"/>
        <v>0.10824616910365879</v>
      </c>
      <c r="AT239" s="256">
        <f t="shared" si="114"/>
        <v>0.10824616910365879</v>
      </c>
      <c r="AU239" s="256">
        <f t="shared" si="114"/>
        <v>0.10824616910365879</v>
      </c>
    </row>
    <row r="240" spans="1:47">
      <c r="B240" s="125" t="s">
        <v>350</v>
      </c>
      <c r="C240" s="125" t="s">
        <v>382</v>
      </c>
      <c r="D240" s="125" t="s">
        <v>383</v>
      </c>
      <c r="E240" s="125" t="s">
        <v>334</v>
      </c>
      <c r="F240" s="363"/>
      <c r="G240" s="250">
        <v>0</v>
      </c>
      <c r="H240" s="250">
        <f>G240</f>
        <v>0</v>
      </c>
      <c r="I240" s="250">
        <f t="shared" ref="I240:AI240" si="116">H240</f>
        <v>0</v>
      </c>
      <c r="J240" s="250">
        <f t="shared" si="116"/>
        <v>0</v>
      </c>
      <c r="K240" s="250">
        <f t="shared" si="116"/>
        <v>0</v>
      </c>
      <c r="L240" s="250">
        <f t="shared" si="116"/>
        <v>0</v>
      </c>
      <c r="M240" s="250">
        <f t="shared" si="116"/>
        <v>0</v>
      </c>
      <c r="N240" s="250">
        <f t="shared" si="116"/>
        <v>0</v>
      </c>
      <c r="O240" s="250">
        <f t="shared" si="116"/>
        <v>0</v>
      </c>
      <c r="P240" s="250">
        <f t="shared" si="116"/>
        <v>0</v>
      </c>
      <c r="Q240" s="250">
        <f t="shared" si="116"/>
        <v>0</v>
      </c>
      <c r="R240" s="250">
        <f t="shared" si="116"/>
        <v>0</v>
      </c>
      <c r="S240" s="250">
        <f t="shared" si="116"/>
        <v>0</v>
      </c>
      <c r="T240" s="250">
        <f t="shared" si="116"/>
        <v>0</v>
      </c>
      <c r="U240" s="250">
        <f t="shared" si="116"/>
        <v>0</v>
      </c>
      <c r="V240" s="250">
        <f t="shared" si="116"/>
        <v>0</v>
      </c>
      <c r="W240" s="250">
        <f t="shared" si="116"/>
        <v>0</v>
      </c>
      <c r="X240" s="250">
        <f t="shared" si="116"/>
        <v>0</v>
      </c>
      <c r="Y240" s="250">
        <f t="shared" si="116"/>
        <v>0</v>
      </c>
      <c r="Z240" s="250">
        <f t="shared" si="116"/>
        <v>0</v>
      </c>
      <c r="AA240" s="250">
        <f t="shared" si="116"/>
        <v>0</v>
      </c>
      <c r="AB240" s="250">
        <f t="shared" si="116"/>
        <v>0</v>
      </c>
      <c r="AC240" s="250">
        <f t="shared" si="116"/>
        <v>0</v>
      </c>
      <c r="AD240" s="250">
        <f t="shared" si="116"/>
        <v>0</v>
      </c>
      <c r="AE240" s="250">
        <f t="shared" si="116"/>
        <v>0</v>
      </c>
      <c r="AF240" s="250">
        <f t="shared" si="116"/>
        <v>0</v>
      </c>
      <c r="AG240" s="258">
        <f t="shared" si="116"/>
        <v>0</v>
      </c>
      <c r="AH240" s="258">
        <f t="shared" si="116"/>
        <v>0</v>
      </c>
      <c r="AI240" s="258">
        <f t="shared" si="116"/>
        <v>0</v>
      </c>
      <c r="AJ240" s="258">
        <f>AI240</f>
        <v>0</v>
      </c>
      <c r="AK240" s="258">
        <f>AJ240</f>
        <v>0</v>
      </c>
      <c r="AL240" s="250">
        <f t="shared" si="113"/>
        <v>0</v>
      </c>
      <c r="AM240" s="250">
        <f t="shared" si="113"/>
        <v>0</v>
      </c>
      <c r="AN240" s="250">
        <f>AM240</f>
        <v>0</v>
      </c>
      <c r="AO240" s="250">
        <f t="shared" si="114"/>
        <v>0</v>
      </c>
      <c r="AP240" s="258">
        <f>AL240</f>
        <v>0</v>
      </c>
      <c r="AQ240" s="250">
        <f t="shared" si="114"/>
        <v>0</v>
      </c>
      <c r="AR240" s="250">
        <f t="shared" si="114"/>
        <v>0</v>
      </c>
      <c r="AS240" s="250">
        <f t="shared" si="114"/>
        <v>0</v>
      </c>
      <c r="AT240" s="250">
        <f t="shared" si="114"/>
        <v>0</v>
      </c>
      <c r="AU240" s="250">
        <f t="shared" si="114"/>
        <v>0</v>
      </c>
    </row>
    <row r="241" spans="1:47">
      <c r="B241" s="125" t="s">
        <v>350</v>
      </c>
      <c r="C241" s="125" t="s">
        <v>382</v>
      </c>
      <c r="D241" s="125" t="s">
        <v>366</v>
      </c>
      <c r="E241" s="125" t="s">
        <v>334</v>
      </c>
      <c r="F241" s="363"/>
      <c r="G241" s="250">
        <v>0</v>
      </c>
      <c r="H241" s="135">
        <f>G241 + (($AG241 - $G241)/($AG$217-$G$217))</f>
        <v>2.6442361650587078E-2</v>
      </c>
      <c r="I241" s="135">
        <f t="shared" ref="I241:AE241" si="117">H241 + (($AG241 - $G241)/($AG$217-$G$217))</f>
        <v>5.2884723301174157E-2</v>
      </c>
      <c r="J241" s="135">
        <f t="shared" si="117"/>
        <v>7.9327084951761231E-2</v>
      </c>
      <c r="K241" s="135">
        <f t="shared" si="117"/>
        <v>0.10576944660234831</v>
      </c>
      <c r="L241" s="135">
        <f t="shared" si="117"/>
        <v>0.13221180825293538</v>
      </c>
      <c r="M241" s="135">
        <f t="shared" si="117"/>
        <v>0.15865416990352246</v>
      </c>
      <c r="N241" s="135">
        <f t="shared" si="117"/>
        <v>0.18509653155410954</v>
      </c>
      <c r="O241" s="135">
        <f t="shared" si="117"/>
        <v>0.21153889320469663</v>
      </c>
      <c r="P241" s="135">
        <f t="shared" si="117"/>
        <v>0.23798125485528371</v>
      </c>
      <c r="Q241" s="135">
        <f t="shared" si="117"/>
        <v>0.26442361650587076</v>
      </c>
      <c r="R241" s="135">
        <f t="shared" si="117"/>
        <v>0.29086597815645782</v>
      </c>
      <c r="S241" s="135">
        <f t="shared" si="117"/>
        <v>0.31730833980704487</v>
      </c>
      <c r="T241" s="135">
        <f t="shared" si="117"/>
        <v>0.34375070145763192</v>
      </c>
      <c r="U241" s="135">
        <f t="shared" si="117"/>
        <v>0.37019306310821898</v>
      </c>
      <c r="V241" s="135">
        <f t="shared" si="117"/>
        <v>0.39663542475880603</v>
      </c>
      <c r="W241" s="135">
        <f t="shared" si="117"/>
        <v>0.42307778640939309</v>
      </c>
      <c r="X241" s="135">
        <f t="shared" si="117"/>
        <v>0.44952014805998014</v>
      </c>
      <c r="Y241" s="135">
        <f t="shared" si="117"/>
        <v>0.47596250971056719</v>
      </c>
      <c r="Z241" s="135">
        <f t="shared" si="117"/>
        <v>0.5024048713611543</v>
      </c>
      <c r="AA241" s="135">
        <f t="shared" si="117"/>
        <v>0.52884723301174141</v>
      </c>
      <c r="AB241" s="135">
        <f t="shared" si="117"/>
        <v>0.55528959466232852</v>
      </c>
      <c r="AC241" s="135">
        <f t="shared" si="117"/>
        <v>0.58173195631291563</v>
      </c>
      <c r="AD241" s="135">
        <f t="shared" si="117"/>
        <v>0.60817431796350274</v>
      </c>
      <c r="AE241" s="135">
        <f t="shared" si="117"/>
        <v>0.63461667961408985</v>
      </c>
      <c r="AF241" s="135">
        <f>AE241 + (($AG241 - $G241)/($AG$217-$G$217))</f>
        <v>0.66105904126467696</v>
      </c>
      <c r="AG241" s="246">
        <f>'[6]manure aplication'!$C$45</f>
        <v>0.68750140291526407</v>
      </c>
      <c r="AH241" s="259">
        <f>AG241 + (($AK241 - $AG241)/($AK$89-$AG$89))</f>
        <v>0.6861628069384782</v>
      </c>
      <c r="AI241" s="259">
        <f>AH241 + (($AK241 - $AG241)/($AK$89-$AG$89))</f>
        <v>0.68482421096169221</v>
      </c>
      <c r="AJ241" s="259">
        <f>AI241 + (($AK241 - $AG241)/($AK$89-$AG$89))</f>
        <v>0.68348561498490623</v>
      </c>
      <c r="AK241" s="246">
        <f>'[6]manure aplication'!$C$97</f>
        <v>0.68214701900812036</v>
      </c>
      <c r="AL241" s="256">
        <f t="shared" si="113"/>
        <v>0.68214701900812036</v>
      </c>
      <c r="AM241" s="256">
        <f t="shared" si="113"/>
        <v>0.68214701900812036</v>
      </c>
      <c r="AN241" s="256">
        <f t="shared" si="113"/>
        <v>0.68214701900812036</v>
      </c>
      <c r="AO241" s="256">
        <f t="shared" si="114"/>
        <v>0.68214701900812036</v>
      </c>
      <c r="AP241" s="256">
        <f t="shared" si="114"/>
        <v>0.68214701900812036</v>
      </c>
      <c r="AQ241" s="256">
        <f t="shared" si="114"/>
        <v>0.68214701900812036</v>
      </c>
      <c r="AR241" s="260">
        <v>0.89080000000000004</v>
      </c>
      <c r="AS241" s="260">
        <v>0.89080000000000004</v>
      </c>
      <c r="AT241" s="260">
        <v>0.89080000000000004</v>
      </c>
      <c r="AU241" s="260">
        <v>0.89080000000000004</v>
      </c>
    </row>
    <row r="242" spans="1:47">
      <c r="B242" s="125"/>
      <c r="C242" s="125"/>
      <c r="D242" s="125"/>
      <c r="E242" s="125"/>
      <c r="G242" s="250"/>
      <c r="H242" s="250"/>
      <c r="I242" s="250"/>
      <c r="J242" s="250"/>
      <c r="K242" s="250"/>
      <c r="L242" s="250"/>
      <c r="M242" s="250"/>
      <c r="N242" s="250"/>
      <c r="O242" s="250"/>
      <c r="P242" s="250"/>
      <c r="Q242" s="250"/>
      <c r="R242" s="250"/>
      <c r="S242" s="250"/>
      <c r="T242" s="250"/>
      <c r="U242" s="250"/>
      <c r="V242" s="250"/>
      <c r="W242" s="250"/>
      <c r="X242" s="250"/>
      <c r="Y242" s="250"/>
      <c r="Z242" s="250"/>
      <c r="AA242" s="250"/>
      <c r="AB242" s="250"/>
      <c r="AC242" s="250"/>
      <c r="AD242" s="250"/>
      <c r="AE242" s="250"/>
      <c r="AF242" s="250"/>
      <c r="AG242" s="258"/>
      <c r="AH242" s="258"/>
      <c r="AI242" s="258"/>
      <c r="AJ242" s="258"/>
      <c r="AK242" s="358">
        <f t="shared" ref="AK242:AK248" si="118">AK225</f>
        <v>0</v>
      </c>
      <c r="AL242" s="250"/>
      <c r="AM242" s="250"/>
      <c r="AN242" s="250"/>
      <c r="AO242" s="250"/>
      <c r="AP242" s="258"/>
      <c r="AQ242" s="250"/>
      <c r="AR242" s="250"/>
      <c r="AS242" s="250"/>
      <c r="AT242" s="250"/>
      <c r="AU242" s="250"/>
    </row>
    <row r="243" spans="1:47">
      <c r="B243" s="125" t="s">
        <v>350</v>
      </c>
      <c r="C243" s="125" t="s">
        <v>382</v>
      </c>
      <c r="D243" s="125" t="s">
        <v>358</v>
      </c>
      <c r="E243" s="125" t="s">
        <v>336</v>
      </c>
      <c r="F243" s="125" t="s">
        <v>337</v>
      </c>
      <c r="G243" s="253">
        <v>0</v>
      </c>
      <c r="H243" s="253">
        <v>0</v>
      </c>
      <c r="I243" s="253">
        <v>0</v>
      </c>
      <c r="J243" s="253">
        <v>0</v>
      </c>
      <c r="K243" s="253">
        <v>0</v>
      </c>
      <c r="L243" s="253">
        <v>0</v>
      </c>
      <c r="M243" s="253">
        <v>0</v>
      </c>
      <c r="N243" s="253">
        <v>0</v>
      </c>
      <c r="O243" s="253">
        <v>0</v>
      </c>
      <c r="P243" s="253">
        <v>0</v>
      </c>
      <c r="Q243" s="253">
        <v>0</v>
      </c>
      <c r="R243" s="253">
        <v>0</v>
      </c>
      <c r="S243" s="253">
        <v>0</v>
      </c>
      <c r="T243" s="253">
        <v>0</v>
      </c>
      <c r="U243" s="253">
        <v>0</v>
      </c>
      <c r="V243" s="253">
        <v>0</v>
      </c>
      <c r="W243" s="253">
        <v>0</v>
      </c>
      <c r="X243" s="253">
        <v>0</v>
      </c>
      <c r="Y243" s="253">
        <v>0</v>
      </c>
      <c r="Z243" s="253">
        <v>0</v>
      </c>
      <c r="AA243" s="253">
        <v>0</v>
      </c>
      <c r="AB243" s="253">
        <v>0</v>
      </c>
      <c r="AC243" s="253">
        <v>0</v>
      </c>
      <c r="AD243" s="253">
        <v>0</v>
      </c>
      <c r="AE243" s="253">
        <v>0</v>
      </c>
      <c r="AF243" s="253">
        <v>0</v>
      </c>
      <c r="AG243" s="261">
        <v>0</v>
      </c>
      <c r="AH243" s="261">
        <v>0</v>
      </c>
      <c r="AI243" s="261">
        <v>0</v>
      </c>
      <c r="AJ243" s="261">
        <v>0</v>
      </c>
      <c r="AK243" s="358">
        <f t="shared" si="118"/>
        <v>0</v>
      </c>
      <c r="AL243" s="253">
        <v>0</v>
      </c>
      <c r="AM243" s="253">
        <v>0</v>
      </c>
      <c r="AN243" s="253">
        <v>0</v>
      </c>
      <c r="AO243" s="253">
        <v>0</v>
      </c>
      <c r="AP243" s="258">
        <f>AL243</f>
        <v>0</v>
      </c>
      <c r="AQ243" s="253">
        <v>0</v>
      </c>
      <c r="AR243" s="253">
        <v>0</v>
      </c>
      <c r="AS243" s="253">
        <v>0</v>
      </c>
      <c r="AT243" s="253">
        <v>0</v>
      </c>
      <c r="AU243" s="253">
        <v>0</v>
      </c>
    </row>
    <row r="244" spans="1:47">
      <c r="B244" s="125" t="s">
        <v>350</v>
      </c>
      <c r="C244" s="125" t="s">
        <v>382</v>
      </c>
      <c r="D244" s="125" t="s">
        <v>363</v>
      </c>
      <c r="E244" s="125" t="s">
        <v>336</v>
      </c>
      <c r="F244" s="125" t="s">
        <v>337</v>
      </c>
      <c r="G244" s="253">
        <v>0.9</v>
      </c>
      <c r="H244" s="253">
        <v>0.9</v>
      </c>
      <c r="I244" s="253">
        <v>0.9</v>
      </c>
      <c r="J244" s="253">
        <v>0.9</v>
      </c>
      <c r="K244" s="253">
        <v>0.9</v>
      </c>
      <c r="L244" s="253">
        <v>0.9</v>
      </c>
      <c r="M244" s="253">
        <v>0.9</v>
      </c>
      <c r="N244" s="253">
        <v>0.9</v>
      </c>
      <c r="O244" s="253">
        <v>0.9</v>
      </c>
      <c r="P244" s="253">
        <v>0.9</v>
      </c>
      <c r="Q244" s="253">
        <v>0.9</v>
      </c>
      <c r="R244" s="253">
        <v>0.9</v>
      </c>
      <c r="S244" s="253">
        <v>0.9</v>
      </c>
      <c r="T244" s="253">
        <v>0.9</v>
      </c>
      <c r="U244" s="253">
        <v>0.9</v>
      </c>
      <c r="V244" s="253">
        <v>0.9</v>
      </c>
      <c r="W244" s="253">
        <v>0.9</v>
      </c>
      <c r="X244" s="253">
        <v>0.9</v>
      </c>
      <c r="Y244" s="253">
        <v>0.9</v>
      </c>
      <c r="Z244" s="253">
        <v>0.9</v>
      </c>
      <c r="AA244" s="253">
        <v>0.9</v>
      </c>
      <c r="AB244" s="253">
        <v>0.9</v>
      </c>
      <c r="AC244" s="253">
        <v>0.9</v>
      </c>
      <c r="AD244" s="253">
        <v>0.9</v>
      </c>
      <c r="AE244" s="253">
        <v>0.9</v>
      </c>
      <c r="AF244" s="253">
        <v>0.9</v>
      </c>
      <c r="AG244" s="261">
        <v>0.9</v>
      </c>
      <c r="AH244" s="261">
        <v>0.9</v>
      </c>
      <c r="AI244" s="261">
        <v>0.9</v>
      </c>
      <c r="AJ244" s="261">
        <v>0.9</v>
      </c>
      <c r="AK244" s="358">
        <f t="shared" si="118"/>
        <v>0.9</v>
      </c>
      <c r="AL244" s="253">
        <v>0.9</v>
      </c>
      <c r="AM244" s="253">
        <v>0.9</v>
      </c>
      <c r="AN244" s="253">
        <v>0.9</v>
      </c>
      <c r="AO244" s="253">
        <v>0.9</v>
      </c>
      <c r="AP244" s="258">
        <f>AL244</f>
        <v>0.9</v>
      </c>
      <c r="AQ244" s="253">
        <v>0.9</v>
      </c>
      <c r="AR244" s="253">
        <v>0.9</v>
      </c>
      <c r="AS244" s="253">
        <v>0.9</v>
      </c>
      <c r="AT244" s="253">
        <v>0.9</v>
      </c>
      <c r="AU244" s="253">
        <v>0.9</v>
      </c>
    </row>
    <row r="245" spans="1:47">
      <c r="B245" s="125" t="s">
        <v>350</v>
      </c>
      <c r="C245" s="125" t="s">
        <v>382</v>
      </c>
      <c r="D245" s="125" t="s">
        <v>364</v>
      </c>
      <c r="E245" s="125" t="s">
        <v>336</v>
      </c>
      <c r="F245" s="125" t="s">
        <v>337</v>
      </c>
      <c r="G245" s="253">
        <v>0.7</v>
      </c>
      <c r="H245" s="253">
        <v>0.7</v>
      </c>
      <c r="I245" s="253">
        <v>0.7</v>
      </c>
      <c r="J245" s="253">
        <v>0.7</v>
      </c>
      <c r="K245" s="253">
        <v>0.7</v>
      </c>
      <c r="L245" s="253">
        <v>0.7</v>
      </c>
      <c r="M245" s="253">
        <v>0.7</v>
      </c>
      <c r="N245" s="253">
        <v>0.7</v>
      </c>
      <c r="O245" s="253">
        <v>0.7</v>
      </c>
      <c r="P245" s="253">
        <v>0.7</v>
      </c>
      <c r="Q245" s="253">
        <v>0.7</v>
      </c>
      <c r="R245" s="253">
        <v>0.7</v>
      </c>
      <c r="S245" s="253">
        <v>0.7</v>
      </c>
      <c r="T245" s="253">
        <v>0.7</v>
      </c>
      <c r="U245" s="253">
        <v>0.7</v>
      </c>
      <c r="V245" s="253">
        <v>0.7</v>
      </c>
      <c r="W245" s="253">
        <v>0.7</v>
      </c>
      <c r="X245" s="253">
        <v>0.7</v>
      </c>
      <c r="Y245" s="253">
        <v>0.7</v>
      </c>
      <c r="Z245" s="253">
        <v>0.7</v>
      </c>
      <c r="AA245" s="253">
        <v>0.7</v>
      </c>
      <c r="AB245" s="253">
        <v>0.7</v>
      </c>
      <c r="AC245" s="253">
        <v>0.7</v>
      </c>
      <c r="AD245" s="253">
        <v>0.7</v>
      </c>
      <c r="AE245" s="253">
        <v>0.7</v>
      </c>
      <c r="AF245" s="253">
        <v>0.7</v>
      </c>
      <c r="AG245" s="261">
        <v>0.7</v>
      </c>
      <c r="AH245" s="261">
        <v>0.7</v>
      </c>
      <c r="AI245" s="261">
        <v>0.7</v>
      </c>
      <c r="AJ245" s="261">
        <v>0.7</v>
      </c>
      <c r="AK245" s="358">
        <f t="shared" si="118"/>
        <v>0.7</v>
      </c>
      <c r="AL245" s="253">
        <v>0.7</v>
      </c>
      <c r="AM245" s="253">
        <v>0.7</v>
      </c>
      <c r="AN245" s="253">
        <v>0.7</v>
      </c>
      <c r="AO245" s="253">
        <v>0.7</v>
      </c>
      <c r="AP245" s="258">
        <f>AL245</f>
        <v>0.7</v>
      </c>
      <c r="AQ245" s="253">
        <v>0.7</v>
      </c>
      <c r="AR245" s="253">
        <v>0.7</v>
      </c>
      <c r="AS245" s="253">
        <v>0.7</v>
      </c>
      <c r="AT245" s="253">
        <v>0.7</v>
      </c>
      <c r="AU245" s="253">
        <v>0.7</v>
      </c>
    </row>
    <row r="246" spans="1:47">
      <c r="B246" s="125" t="s">
        <v>350</v>
      </c>
      <c r="C246" s="125" t="s">
        <v>382</v>
      </c>
      <c r="D246" s="125" t="s">
        <v>365</v>
      </c>
      <c r="E246" s="125" t="s">
        <v>336</v>
      </c>
      <c r="F246" s="125" t="s">
        <v>337</v>
      </c>
      <c r="G246" s="253">
        <v>0.55000000000000004</v>
      </c>
      <c r="H246" s="253">
        <v>0.55000000000000004</v>
      </c>
      <c r="I246" s="253">
        <v>0.55000000000000004</v>
      </c>
      <c r="J246" s="253">
        <v>0.55000000000000004</v>
      </c>
      <c r="K246" s="253">
        <v>0.55000000000000004</v>
      </c>
      <c r="L246" s="253">
        <v>0.55000000000000004</v>
      </c>
      <c r="M246" s="253">
        <v>0.55000000000000004</v>
      </c>
      <c r="N246" s="253">
        <v>0.55000000000000004</v>
      </c>
      <c r="O246" s="253">
        <v>0.55000000000000004</v>
      </c>
      <c r="P246" s="253">
        <v>0.55000000000000004</v>
      </c>
      <c r="Q246" s="253">
        <v>0.55000000000000004</v>
      </c>
      <c r="R246" s="253">
        <v>0.55000000000000004</v>
      </c>
      <c r="S246" s="253">
        <v>0.55000000000000004</v>
      </c>
      <c r="T246" s="253">
        <v>0.55000000000000004</v>
      </c>
      <c r="U246" s="253">
        <v>0.55000000000000004</v>
      </c>
      <c r="V246" s="253">
        <v>0.55000000000000004</v>
      </c>
      <c r="W246" s="253">
        <v>0.55000000000000004</v>
      </c>
      <c r="X246" s="253">
        <v>0.55000000000000004</v>
      </c>
      <c r="Y246" s="253">
        <v>0.55000000000000004</v>
      </c>
      <c r="Z246" s="253">
        <v>0.55000000000000004</v>
      </c>
      <c r="AA246" s="253">
        <v>0.55000000000000004</v>
      </c>
      <c r="AB246" s="253">
        <v>0.55000000000000004</v>
      </c>
      <c r="AC246" s="253">
        <v>0.55000000000000004</v>
      </c>
      <c r="AD246" s="253">
        <v>0.55000000000000004</v>
      </c>
      <c r="AE246" s="253">
        <v>0.55000000000000004</v>
      </c>
      <c r="AF246" s="253">
        <v>0.55000000000000004</v>
      </c>
      <c r="AG246" s="261">
        <v>0.55000000000000004</v>
      </c>
      <c r="AH246" s="261">
        <v>0.55000000000000004</v>
      </c>
      <c r="AI246" s="261">
        <v>0.55000000000000004</v>
      </c>
      <c r="AJ246" s="261">
        <v>0.55000000000000004</v>
      </c>
      <c r="AK246" s="261">
        <v>0.55000000000000004</v>
      </c>
      <c r="AL246" s="253">
        <v>0.55000000000000004</v>
      </c>
      <c r="AM246" s="253">
        <v>0.55000000000000004</v>
      </c>
      <c r="AN246" s="253">
        <v>0.55000000000000004</v>
      </c>
      <c r="AO246" s="253">
        <v>0.55000000000000004</v>
      </c>
      <c r="AP246" s="261">
        <v>0.55000000000000004</v>
      </c>
      <c r="AQ246" s="253">
        <v>0.55000000000000004</v>
      </c>
      <c r="AR246" s="253">
        <v>0.55000000000000004</v>
      </c>
      <c r="AS246" s="253">
        <v>0.55000000000000004</v>
      </c>
      <c r="AT246" s="253">
        <v>0.55000000000000004</v>
      </c>
      <c r="AU246" s="253">
        <v>0.55000000000000004</v>
      </c>
    </row>
    <row r="247" spans="1:47">
      <c r="B247" s="125" t="s">
        <v>350</v>
      </c>
      <c r="C247" s="125" t="s">
        <v>382</v>
      </c>
      <c r="D247" s="125" t="s">
        <v>383</v>
      </c>
      <c r="E247" s="125" t="s">
        <v>336</v>
      </c>
      <c r="F247" s="125" t="s">
        <v>337</v>
      </c>
      <c r="G247" s="253">
        <v>0.5</v>
      </c>
      <c r="H247" s="253">
        <v>0.5</v>
      </c>
      <c r="I247" s="253">
        <v>0.5</v>
      </c>
      <c r="J247" s="253">
        <v>0.5</v>
      </c>
      <c r="K247" s="253">
        <v>0.5</v>
      </c>
      <c r="L247" s="253">
        <v>0.5</v>
      </c>
      <c r="M247" s="253">
        <v>0.5</v>
      </c>
      <c r="N247" s="253">
        <v>0.5</v>
      </c>
      <c r="O247" s="253">
        <v>0.5</v>
      </c>
      <c r="P247" s="253">
        <v>0.5</v>
      </c>
      <c r="Q247" s="253">
        <v>0.5</v>
      </c>
      <c r="R247" s="253">
        <v>0.5</v>
      </c>
      <c r="S247" s="253">
        <v>0.5</v>
      </c>
      <c r="T247" s="253">
        <v>0.5</v>
      </c>
      <c r="U247" s="253">
        <v>0.5</v>
      </c>
      <c r="V247" s="253">
        <v>0.5</v>
      </c>
      <c r="W247" s="253">
        <v>0.5</v>
      </c>
      <c r="X247" s="253">
        <v>0.5</v>
      </c>
      <c r="Y247" s="253">
        <v>0.5</v>
      </c>
      <c r="Z247" s="253">
        <v>0.5</v>
      </c>
      <c r="AA247" s="253">
        <v>0.5</v>
      </c>
      <c r="AB247" s="253">
        <v>0.5</v>
      </c>
      <c r="AC247" s="253">
        <v>0.5</v>
      </c>
      <c r="AD247" s="253">
        <v>0.5</v>
      </c>
      <c r="AE247" s="253">
        <v>0.5</v>
      </c>
      <c r="AF247" s="253">
        <v>0.5</v>
      </c>
      <c r="AG247" s="253">
        <v>0.5</v>
      </c>
      <c r="AH247" s="253">
        <v>0.5</v>
      </c>
      <c r="AI247" s="253">
        <v>0.5</v>
      </c>
      <c r="AJ247" s="253">
        <v>0.5</v>
      </c>
      <c r="AK247" s="358">
        <f t="shared" si="118"/>
        <v>0.5</v>
      </c>
      <c r="AL247" s="253">
        <v>0.5</v>
      </c>
      <c r="AM247" s="253">
        <v>0.5</v>
      </c>
      <c r="AN247" s="253">
        <v>0.5</v>
      </c>
      <c r="AO247" s="253">
        <v>0.5</v>
      </c>
      <c r="AP247" s="258">
        <f>AL247</f>
        <v>0.5</v>
      </c>
      <c r="AQ247" s="253">
        <v>0.5</v>
      </c>
      <c r="AR247" s="253">
        <v>0.5</v>
      </c>
      <c r="AS247" s="253">
        <v>0.5</v>
      </c>
      <c r="AT247" s="253">
        <v>0.5</v>
      </c>
      <c r="AU247" s="253">
        <v>0.5</v>
      </c>
    </row>
    <row r="248" spans="1:47">
      <c r="B248" s="125" t="s">
        <v>350</v>
      </c>
      <c r="C248" s="125" t="s">
        <v>382</v>
      </c>
      <c r="D248" s="125" t="s">
        <v>366</v>
      </c>
      <c r="E248" s="125" t="s">
        <v>336</v>
      </c>
      <c r="F248" s="125" t="s">
        <v>375</v>
      </c>
      <c r="G248" s="253">
        <v>0.3</v>
      </c>
      <c r="H248" s="253">
        <v>0.3</v>
      </c>
      <c r="I248" s="253">
        <v>0.3</v>
      </c>
      <c r="J248" s="253">
        <v>0.3</v>
      </c>
      <c r="K248" s="253">
        <v>0.3</v>
      </c>
      <c r="L248" s="253">
        <v>0.3</v>
      </c>
      <c r="M248" s="253">
        <v>0.3</v>
      </c>
      <c r="N248" s="253">
        <v>0.3</v>
      </c>
      <c r="O248" s="253">
        <v>0.3</v>
      </c>
      <c r="P248" s="253">
        <v>0.3</v>
      </c>
      <c r="Q248" s="253">
        <v>0.3</v>
      </c>
      <c r="R248" s="253">
        <v>0.3</v>
      </c>
      <c r="S248" s="253">
        <v>0.3</v>
      </c>
      <c r="T248" s="253">
        <v>0.3</v>
      </c>
      <c r="U248" s="253">
        <v>0.3</v>
      </c>
      <c r="V248" s="253">
        <v>0.3</v>
      </c>
      <c r="W248" s="253">
        <v>0.3</v>
      </c>
      <c r="X248" s="253">
        <v>0.3</v>
      </c>
      <c r="Y248" s="253">
        <v>0.3</v>
      </c>
      <c r="Z248" s="253">
        <v>0.3</v>
      </c>
      <c r="AA248" s="253">
        <v>0.3</v>
      </c>
      <c r="AB248" s="253">
        <v>0.3</v>
      </c>
      <c r="AC248" s="253">
        <v>0.3</v>
      </c>
      <c r="AD248" s="253">
        <v>0.3</v>
      </c>
      <c r="AE248" s="253">
        <v>0.3</v>
      </c>
      <c r="AF248" s="253">
        <v>0.3</v>
      </c>
      <c r="AG248" s="253">
        <v>0.3</v>
      </c>
      <c r="AH248" s="253">
        <v>0.3</v>
      </c>
      <c r="AI248" s="253">
        <v>0.3</v>
      </c>
      <c r="AJ248" s="253">
        <v>0.3</v>
      </c>
      <c r="AK248" s="358">
        <f t="shared" si="118"/>
        <v>0.3</v>
      </c>
      <c r="AL248" s="253">
        <v>0.3</v>
      </c>
      <c r="AM248" s="253">
        <v>0.3</v>
      </c>
      <c r="AN248" s="253">
        <v>0.3</v>
      </c>
      <c r="AO248" s="253">
        <v>0.3</v>
      </c>
      <c r="AP248" s="258">
        <f>AL248</f>
        <v>0.3</v>
      </c>
      <c r="AQ248" s="253">
        <v>0.3</v>
      </c>
      <c r="AR248" s="253">
        <v>0.3</v>
      </c>
      <c r="AS248" s="253">
        <v>0.3</v>
      </c>
      <c r="AT248" s="253">
        <v>0.3</v>
      </c>
      <c r="AU248" s="253">
        <v>0.3</v>
      </c>
    </row>
    <row r="249" spans="1:47">
      <c r="A249" s="126" t="str">
        <f>C249&amp;"_"&amp;B249</f>
        <v>EF_NH3_applic_solid_Non dairy cattle</v>
      </c>
      <c r="B249" s="125" t="s">
        <v>350</v>
      </c>
      <c r="C249" s="136" t="s">
        <v>382</v>
      </c>
      <c r="D249" s="127" t="s">
        <v>338</v>
      </c>
      <c r="E249" s="127"/>
      <c r="F249" s="128" t="s">
        <v>385</v>
      </c>
      <c r="G249" s="245">
        <f t="array" ref="G249">G235*SUMPRODUCT(G236:G241,1-G243:G248)</f>
        <v>0.68</v>
      </c>
      <c r="H249" s="245">
        <f t="array" ref="H249">H235*SUMPRODUCT(H236:H241,1-H243:H248)</f>
        <v>0.67351491675333242</v>
      </c>
      <c r="I249" s="245">
        <f t="array" ref="I249">I235*SUMPRODUCT(I236:I241,1-I243:I248)</f>
        <v>0.66702983350666489</v>
      </c>
      <c r="J249" s="245">
        <f t="array" ref="J249">J235*SUMPRODUCT(J236:J241,1-J243:J248)</f>
        <v>0.66054475025999715</v>
      </c>
      <c r="K249" s="245">
        <f t="array" ref="K249">K235*SUMPRODUCT(K236:K241,1-K243:K248)</f>
        <v>0.65405966701332963</v>
      </c>
      <c r="L249" s="245">
        <f t="array" ref="L249">L235*SUMPRODUCT(L236:L241,1-L243:L248)</f>
        <v>0.64757458376666199</v>
      </c>
      <c r="M249" s="245">
        <f t="array" ref="M249">M235*SUMPRODUCT(M236:M241,1-M243:M248)</f>
        <v>0.64108950051999447</v>
      </c>
      <c r="N249" s="245">
        <f t="array" ref="N249">N235*SUMPRODUCT(N236:N241,1-N243:N248)</f>
        <v>0.63460441727332673</v>
      </c>
      <c r="O249" s="245">
        <f t="array" ref="O249">O235*SUMPRODUCT(O236:O241,1-O243:O248)</f>
        <v>0.62811933402665909</v>
      </c>
      <c r="P249" s="245">
        <f t="array" ref="P249">P235*SUMPRODUCT(P236:P241,1-P243:P248)</f>
        <v>0.62163425077999157</v>
      </c>
      <c r="Q249" s="245">
        <f t="array" ref="Q249">Q235*SUMPRODUCT(Q236:Q241,1-Q243:Q248)</f>
        <v>0.61514916753332394</v>
      </c>
      <c r="R249" s="245">
        <f t="array" ref="R249">R235*SUMPRODUCT(R236:R241,1-R243:R248)</f>
        <v>0.60866408428665641</v>
      </c>
      <c r="S249" s="245">
        <f t="array" ref="S249">S235*SUMPRODUCT(S236:S241,1-S243:S248)</f>
        <v>0.60217900103998878</v>
      </c>
      <c r="T249" s="245">
        <f t="array" ref="T249">T235*SUMPRODUCT(T236:T241,1-T243:T248)</f>
        <v>0.59569391779332115</v>
      </c>
      <c r="U249" s="245">
        <f t="array" ref="U249">U235*SUMPRODUCT(U236:U241,1-U243:U248)</f>
        <v>0.58920883454665363</v>
      </c>
      <c r="V249" s="245">
        <f t="array" ref="V249">V235*SUMPRODUCT(V236:V241,1-V243:V248)</f>
        <v>0.58272375129998599</v>
      </c>
      <c r="W249" s="245">
        <f t="array" ref="W249">W235*SUMPRODUCT(W236:W241,1-W243:W248)</f>
        <v>0.57623866805331836</v>
      </c>
      <c r="X249" s="245">
        <f t="array" ref="X249">X235*SUMPRODUCT(X236:X241,1-X243:X248)</f>
        <v>0.56975358480665073</v>
      </c>
      <c r="Y249" s="245">
        <f t="array" ref="Y249">Y235*SUMPRODUCT(Y236:Y241,1-Y243:Y248)</f>
        <v>0.56326850155998309</v>
      </c>
      <c r="Z249" s="245">
        <f t="array" ref="Z249">Z235*SUMPRODUCT(Z236:Z241,1-Z243:Z248)</f>
        <v>0.55678341831331557</v>
      </c>
      <c r="AA249" s="245">
        <f t="array" ref="AA249">AA235*SUMPRODUCT(AA236:AA241,1-AA243:AA248)</f>
        <v>0.55029833506664794</v>
      </c>
      <c r="AB249" s="245">
        <f t="array" ref="AB249">AB235*SUMPRODUCT(AB236:AB241,1-AB243:AB248)</f>
        <v>0.54381325181998041</v>
      </c>
      <c r="AC249" s="245">
        <f t="array" ref="AC249">AC235*SUMPRODUCT(AC236:AC241,1-AC243:AC248)</f>
        <v>0.53732816857331278</v>
      </c>
      <c r="AD249" s="245">
        <f t="array" ref="AD249">AD235*SUMPRODUCT(AD236:AD241,1-AD243:AD248)</f>
        <v>0.53084308532664515</v>
      </c>
      <c r="AE249" s="245">
        <f t="array" ref="AE249">AE235*SUMPRODUCT(AE236:AE241,1-AE243:AE248)</f>
        <v>0.52435800207997751</v>
      </c>
      <c r="AF249" s="245">
        <f t="array" ref="AF249">AF235*SUMPRODUCT(AF236:AF241,1-AF243:AF248)</f>
        <v>0.51787291883330999</v>
      </c>
      <c r="AG249" s="245">
        <f t="array" ref="AG249">AG235*SUMPRODUCT(AG236:AG241,1-AG243:AG248)</f>
        <v>0.51138783558664225</v>
      </c>
      <c r="AH249" s="245">
        <f t="array" ref="AH249">AH235*SUMPRODUCT(AH236:AH241,1-AH243:AH248)</f>
        <v>0.50863036190937549</v>
      </c>
      <c r="AI249" s="245">
        <f t="array" ref="AI249">AI235*SUMPRODUCT(AI236:AI241,1-AI243:AI248)</f>
        <v>0.50587288823210863</v>
      </c>
      <c r="AJ249" s="245">
        <f t="array" ref="AJ249">AJ235*SUMPRODUCT(AJ236:AJ241,1-AJ243:AJ248)</f>
        <v>0.50311541455484188</v>
      </c>
      <c r="AK249" s="245">
        <f t="array" ref="AK249">AK235*SUMPRODUCT(AK236:AK241,1-AK243:AK248)</f>
        <v>0.50035794087757501</v>
      </c>
      <c r="AL249" s="245">
        <f t="array" ref="AL249">AL235*SUMPRODUCT(AL236:AL241,1-AL243:AL248)</f>
        <v>0.50035794087757501</v>
      </c>
      <c r="AM249" s="245">
        <f t="array" ref="AM249">AM235*SUMPRODUCT(AM236:AM241,1-AM243:AM248)</f>
        <v>0.50035794087757501</v>
      </c>
      <c r="AN249" s="245">
        <f t="array" ref="AN249">AN235*SUMPRODUCT(AN236:AN241,1-AN243:AN248)</f>
        <v>0.50035794087757501</v>
      </c>
      <c r="AO249" s="245">
        <f t="array" ref="AO249">AO235*SUMPRODUCT(AO236:AO241,1-AO243:AO248)</f>
        <v>0.50035794087757501</v>
      </c>
      <c r="AP249" s="245">
        <f t="array" ref="AP249">AP235*SUMPRODUCT(AP236:AP241,1-AP243:AP248)</f>
        <v>0.50035794087757501</v>
      </c>
      <c r="AQ249" s="245">
        <f t="array" ref="AQ249">AQ235*SUMPRODUCT(AQ236:AQ241,1-AQ243:AQ248)</f>
        <v>0.50035794087757501</v>
      </c>
      <c r="AR249" s="245">
        <f t="array" ref="AR249">AR235*SUMPRODUCT(AR236:AR241,1-AR243:AR248)</f>
        <v>0.45779273275523158</v>
      </c>
      <c r="AS249" s="245">
        <f t="array" ref="AS249">AS235*SUMPRODUCT(AS236:AS241,1-AS243:AS248)</f>
        <v>0.45779273275523158</v>
      </c>
      <c r="AT249" s="245">
        <f t="array" ref="AT249">AT235*SUMPRODUCT(AT236:AT241,1-AT243:AT248)</f>
        <v>0.45779273275523158</v>
      </c>
      <c r="AU249" s="245">
        <f t="array" ref="AU249">AU235*SUMPRODUCT(AU236:AU241,1-AU243:AU248)</f>
        <v>0.45779273275523158</v>
      </c>
    </row>
    <row r="251" spans="1:47">
      <c r="A251" s="124" t="s">
        <v>300</v>
      </c>
      <c r="B251" s="124" t="s">
        <v>327</v>
      </c>
      <c r="C251" s="124" t="s">
        <v>328</v>
      </c>
      <c r="D251" s="124" t="s">
        <v>329</v>
      </c>
      <c r="E251" s="124" t="s">
        <v>330</v>
      </c>
      <c r="F251" s="124" t="s">
        <v>331</v>
      </c>
      <c r="G251" s="124">
        <v>1990</v>
      </c>
      <c r="H251" s="124">
        <f t="shared" ref="H251:AO251" si="119">G251+1</f>
        <v>1991</v>
      </c>
      <c r="I251" s="124">
        <f t="shared" si="119"/>
        <v>1992</v>
      </c>
      <c r="J251" s="124">
        <f t="shared" si="119"/>
        <v>1993</v>
      </c>
      <c r="K251" s="124">
        <f t="shared" si="119"/>
        <v>1994</v>
      </c>
      <c r="L251" s="124">
        <f t="shared" si="119"/>
        <v>1995</v>
      </c>
      <c r="M251" s="124">
        <f t="shared" si="119"/>
        <v>1996</v>
      </c>
      <c r="N251" s="124">
        <f t="shared" si="119"/>
        <v>1997</v>
      </c>
      <c r="O251" s="124">
        <f t="shared" si="119"/>
        <v>1998</v>
      </c>
      <c r="P251" s="124">
        <f t="shared" si="119"/>
        <v>1999</v>
      </c>
      <c r="Q251" s="124">
        <f t="shared" si="119"/>
        <v>2000</v>
      </c>
      <c r="R251" s="124">
        <f t="shared" si="119"/>
        <v>2001</v>
      </c>
      <c r="S251" s="124">
        <f t="shared" si="119"/>
        <v>2002</v>
      </c>
      <c r="T251" s="124">
        <f t="shared" si="119"/>
        <v>2003</v>
      </c>
      <c r="U251" s="124">
        <f t="shared" si="119"/>
        <v>2004</v>
      </c>
      <c r="V251" s="124">
        <f t="shared" si="119"/>
        <v>2005</v>
      </c>
      <c r="W251" s="124">
        <f t="shared" si="119"/>
        <v>2006</v>
      </c>
      <c r="X251" s="124">
        <f t="shared" si="119"/>
        <v>2007</v>
      </c>
      <c r="Y251" s="124">
        <f t="shared" si="119"/>
        <v>2008</v>
      </c>
      <c r="Z251" s="124">
        <f t="shared" si="119"/>
        <v>2009</v>
      </c>
      <c r="AA251" s="124">
        <f t="shared" si="119"/>
        <v>2010</v>
      </c>
      <c r="AB251" s="124">
        <f t="shared" si="119"/>
        <v>2011</v>
      </c>
      <c r="AC251" s="124">
        <f t="shared" si="119"/>
        <v>2012</v>
      </c>
      <c r="AD251" s="124">
        <f t="shared" si="119"/>
        <v>2013</v>
      </c>
      <c r="AE251" s="124">
        <f t="shared" si="119"/>
        <v>2014</v>
      </c>
      <c r="AF251" s="124">
        <f t="shared" si="119"/>
        <v>2015</v>
      </c>
      <c r="AG251" s="124">
        <f t="shared" si="119"/>
        <v>2016</v>
      </c>
      <c r="AH251" s="124">
        <f t="shared" si="119"/>
        <v>2017</v>
      </c>
      <c r="AI251" s="124">
        <f t="shared" si="119"/>
        <v>2018</v>
      </c>
      <c r="AJ251" s="124">
        <f t="shared" si="119"/>
        <v>2019</v>
      </c>
      <c r="AK251" s="124">
        <f t="shared" si="119"/>
        <v>2020</v>
      </c>
      <c r="AL251" s="124">
        <f t="shared" si="119"/>
        <v>2021</v>
      </c>
      <c r="AM251" s="124">
        <f t="shared" si="119"/>
        <v>2022</v>
      </c>
      <c r="AN251" s="124">
        <f t="shared" si="119"/>
        <v>2023</v>
      </c>
      <c r="AO251" s="124">
        <f t="shared" si="119"/>
        <v>2024</v>
      </c>
      <c r="AP251" s="124">
        <v>2025</v>
      </c>
      <c r="AQ251" s="124">
        <v>2030</v>
      </c>
      <c r="AR251" s="124">
        <v>2035</v>
      </c>
      <c r="AS251" s="124">
        <v>2040</v>
      </c>
      <c r="AT251" s="124">
        <v>2045</v>
      </c>
      <c r="AU251" s="124">
        <v>2050</v>
      </c>
    </row>
    <row r="252" spans="1:47">
      <c r="B252" s="125" t="s">
        <v>0</v>
      </c>
      <c r="C252" s="125" t="s">
        <v>382</v>
      </c>
      <c r="D252" s="125" t="s">
        <v>332</v>
      </c>
      <c r="E252" s="125" t="s">
        <v>333</v>
      </c>
      <c r="G252" s="245">
        <v>0.9</v>
      </c>
      <c r="H252" s="245">
        <v>0.9</v>
      </c>
      <c r="I252" s="245">
        <v>0.9</v>
      </c>
      <c r="J252" s="245">
        <v>0.9</v>
      </c>
      <c r="K252" s="245">
        <v>0.9</v>
      </c>
      <c r="L252" s="245">
        <v>0.9</v>
      </c>
      <c r="M252" s="245">
        <v>0.9</v>
      </c>
      <c r="N252" s="245">
        <v>0.9</v>
      </c>
      <c r="O252" s="245">
        <v>0.9</v>
      </c>
      <c r="P252" s="245">
        <v>0.9</v>
      </c>
      <c r="Q252" s="245">
        <v>0.9</v>
      </c>
      <c r="R252" s="245">
        <v>0.9</v>
      </c>
      <c r="S252" s="245">
        <v>0.9</v>
      </c>
      <c r="T252" s="245">
        <v>0.9</v>
      </c>
      <c r="U252" s="245">
        <v>0.9</v>
      </c>
      <c r="V252" s="245">
        <v>0.9</v>
      </c>
      <c r="W252" s="245">
        <v>0.9</v>
      </c>
      <c r="X252" s="245">
        <v>0.9</v>
      </c>
      <c r="Y252" s="245">
        <v>0.9</v>
      </c>
      <c r="Z252" s="245">
        <v>0.9</v>
      </c>
      <c r="AA252" s="245">
        <v>0.9</v>
      </c>
      <c r="AB252" s="245">
        <v>0.9</v>
      </c>
      <c r="AC252" s="245">
        <v>0.9</v>
      </c>
      <c r="AD252" s="245">
        <v>0.9</v>
      </c>
      <c r="AE252" s="245">
        <v>0.9</v>
      </c>
      <c r="AF252" s="245">
        <v>0.9</v>
      </c>
      <c r="AG252" s="245">
        <v>0.9</v>
      </c>
      <c r="AH252" s="245">
        <v>0.9</v>
      </c>
      <c r="AI252" s="245">
        <v>0.9</v>
      </c>
      <c r="AJ252" s="245">
        <v>0.9</v>
      </c>
      <c r="AK252" s="245">
        <v>0.9</v>
      </c>
      <c r="AL252" s="245">
        <v>0.9</v>
      </c>
      <c r="AM252" s="245">
        <v>0.9</v>
      </c>
      <c r="AN252" s="245">
        <v>0.9</v>
      </c>
      <c r="AO252" s="245">
        <v>0.9</v>
      </c>
      <c r="AP252" s="245">
        <v>0.9</v>
      </c>
      <c r="AQ252" s="245">
        <v>0.9</v>
      </c>
      <c r="AR252" s="245">
        <v>0.9</v>
      </c>
      <c r="AS252" s="245">
        <v>0.9</v>
      </c>
      <c r="AT252" s="245">
        <v>0.9</v>
      </c>
      <c r="AU252" s="245">
        <v>0.9</v>
      </c>
    </row>
    <row r="253" spans="1:47">
      <c r="B253" s="125" t="s">
        <v>0</v>
      </c>
      <c r="C253" s="125" t="s">
        <v>382</v>
      </c>
      <c r="D253" s="125" t="s">
        <v>358</v>
      </c>
      <c r="E253" s="125" t="s">
        <v>334</v>
      </c>
      <c r="F253" s="125" t="s">
        <v>335</v>
      </c>
      <c r="G253" s="250">
        <f t="shared" ref="G253:AI253" si="120">1-SUM(G254:G258)</f>
        <v>1</v>
      </c>
      <c r="H253" s="250">
        <f t="shared" si="120"/>
        <v>0.97064094992709249</v>
      </c>
      <c r="I253" s="250">
        <f t="shared" si="120"/>
        <v>0.94128189985418498</v>
      </c>
      <c r="J253" s="250">
        <f t="shared" si="120"/>
        <v>0.91192284978127747</v>
      </c>
      <c r="K253" s="250">
        <f t="shared" si="120"/>
        <v>0.88256379970836996</v>
      </c>
      <c r="L253" s="250">
        <f t="shared" si="120"/>
        <v>0.85320474963546244</v>
      </c>
      <c r="M253" s="250">
        <f t="shared" si="120"/>
        <v>0.82384569956255493</v>
      </c>
      <c r="N253" s="250">
        <f t="shared" si="120"/>
        <v>0.79448664948964742</v>
      </c>
      <c r="O253" s="250">
        <f t="shared" si="120"/>
        <v>0.76512759941673991</v>
      </c>
      <c r="P253" s="250">
        <f t="shared" si="120"/>
        <v>0.7357685493438324</v>
      </c>
      <c r="Q253" s="250">
        <f t="shared" si="120"/>
        <v>0.70640949927092489</v>
      </c>
      <c r="R253" s="250">
        <f t="shared" si="120"/>
        <v>0.67705044919801749</v>
      </c>
      <c r="S253" s="250">
        <f t="shared" si="120"/>
        <v>0.64769139912510998</v>
      </c>
      <c r="T253" s="250">
        <f t="shared" si="120"/>
        <v>0.61833234905220247</v>
      </c>
      <c r="U253" s="250">
        <f t="shared" si="120"/>
        <v>0.58897329897929507</v>
      </c>
      <c r="V253" s="250">
        <f t="shared" si="120"/>
        <v>0.55961424890638756</v>
      </c>
      <c r="W253" s="250">
        <f t="shared" si="120"/>
        <v>0.53025519883348005</v>
      </c>
      <c r="X253" s="250">
        <f t="shared" si="120"/>
        <v>0.50089614876057253</v>
      </c>
      <c r="Y253" s="250">
        <f t="shared" si="120"/>
        <v>0.47153709868766502</v>
      </c>
      <c r="Z253" s="250">
        <f t="shared" si="120"/>
        <v>0.44217804861475751</v>
      </c>
      <c r="AA253" s="250">
        <f t="shared" si="120"/>
        <v>0.41281899854185</v>
      </c>
      <c r="AB253" s="250">
        <f t="shared" si="120"/>
        <v>0.38345994846894249</v>
      </c>
      <c r="AC253" s="250">
        <f t="shared" si="120"/>
        <v>0.35410089839603498</v>
      </c>
      <c r="AD253" s="250">
        <f t="shared" si="120"/>
        <v>0.32474184832312736</v>
      </c>
      <c r="AE253" s="250">
        <f t="shared" si="120"/>
        <v>0.29538279825021985</v>
      </c>
      <c r="AF253" s="250">
        <f t="shared" si="120"/>
        <v>0.26602374817731234</v>
      </c>
      <c r="AG253" s="250">
        <f t="shared" si="120"/>
        <v>0.23666469810440471</v>
      </c>
      <c r="AH253" s="130">
        <f t="shared" si="120"/>
        <v>0.22990022655035869</v>
      </c>
      <c r="AI253" s="130">
        <f t="shared" si="120"/>
        <v>0.22313575499631277</v>
      </c>
      <c r="AJ253" s="130">
        <f>1-SUM(AJ254:AJ258)</f>
        <v>0.21637128344226686</v>
      </c>
      <c r="AK253" s="130">
        <f>1-SUM(AK254:AK258)</f>
        <v>0.20960681188822083</v>
      </c>
      <c r="AL253" s="130">
        <f t="shared" ref="AL253" si="121">1-SUM(AL254:AL258)</f>
        <v>0.20960681188822083</v>
      </c>
      <c r="AM253" s="130">
        <f>1-SUM(AM254:AM258)</f>
        <v>0.20960681188822083</v>
      </c>
      <c r="AN253" s="130">
        <f>1-SUM(AN254:AN258)</f>
        <v>0.20960681188822083</v>
      </c>
      <c r="AO253" s="130">
        <f t="shared" ref="AO253:AU253" si="122">1-SUM(AO254:AO258)</f>
        <v>0.20960681188822083</v>
      </c>
      <c r="AP253" s="357">
        <f>1-SUM(AP254:AP258)</f>
        <v>0.20960681188822083</v>
      </c>
      <c r="AQ253" s="130">
        <f t="shared" si="122"/>
        <v>0.20960681188822083</v>
      </c>
      <c r="AR253" s="257">
        <f t="shared" si="122"/>
        <v>9.5383089634115681E-4</v>
      </c>
      <c r="AS253" s="257">
        <f t="shared" si="122"/>
        <v>9.5383089634115681E-4</v>
      </c>
      <c r="AT253" s="257">
        <f t="shared" si="122"/>
        <v>9.5383089634115681E-4</v>
      </c>
      <c r="AU253" s="257">
        <f t="shared" si="122"/>
        <v>9.5383089634115681E-4</v>
      </c>
    </row>
    <row r="254" spans="1:47">
      <c r="B254" s="125" t="s">
        <v>0</v>
      </c>
      <c r="C254" s="125" t="s">
        <v>382</v>
      </c>
      <c r="D254" s="125" t="s">
        <v>363</v>
      </c>
      <c r="E254" s="125" t="s">
        <v>334</v>
      </c>
      <c r="F254" s="363" t="s">
        <v>473</v>
      </c>
      <c r="G254" s="250">
        <v>0</v>
      </c>
      <c r="H254" s="250">
        <f>G254</f>
        <v>0</v>
      </c>
      <c r="I254" s="250">
        <f t="shared" ref="I254:X255" si="123">H254</f>
        <v>0</v>
      </c>
      <c r="J254" s="250">
        <f t="shared" si="123"/>
        <v>0</v>
      </c>
      <c r="K254" s="250">
        <f t="shared" si="123"/>
        <v>0</v>
      </c>
      <c r="L254" s="250">
        <f t="shared" si="123"/>
        <v>0</v>
      </c>
      <c r="M254" s="250">
        <f t="shared" si="123"/>
        <v>0</v>
      </c>
      <c r="N254" s="250">
        <f t="shared" si="123"/>
        <v>0</v>
      </c>
      <c r="O254" s="250">
        <f t="shared" si="123"/>
        <v>0</v>
      </c>
      <c r="P254" s="250">
        <f t="shared" si="123"/>
        <v>0</v>
      </c>
      <c r="Q254" s="250">
        <f t="shared" si="123"/>
        <v>0</v>
      </c>
      <c r="R254" s="250">
        <f t="shared" si="123"/>
        <v>0</v>
      </c>
      <c r="S254" s="250">
        <f t="shared" si="123"/>
        <v>0</v>
      </c>
      <c r="T254" s="250">
        <f t="shared" si="123"/>
        <v>0</v>
      </c>
      <c r="U254" s="250">
        <f t="shared" si="123"/>
        <v>0</v>
      </c>
      <c r="V254" s="250">
        <f t="shared" si="123"/>
        <v>0</v>
      </c>
      <c r="W254" s="250">
        <f t="shared" si="123"/>
        <v>0</v>
      </c>
      <c r="X254" s="250">
        <f t="shared" si="123"/>
        <v>0</v>
      </c>
      <c r="Y254" s="250">
        <f t="shared" ref="Y254:AN258" si="124">X254</f>
        <v>0</v>
      </c>
      <c r="Z254" s="250">
        <f t="shared" si="124"/>
        <v>0</v>
      </c>
      <c r="AA254" s="250">
        <f t="shared" si="124"/>
        <v>0</v>
      </c>
      <c r="AB254" s="250">
        <f t="shared" si="124"/>
        <v>0</v>
      </c>
      <c r="AC254" s="250">
        <f t="shared" si="124"/>
        <v>0</v>
      </c>
      <c r="AD254" s="250">
        <f t="shared" si="124"/>
        <v>0</v>
      </c>
      <c r="AE254" s="250">
        <f t="shared" si="124"/>
        <v>0</v>
      </c>
      <c r="AF254" s="250">
        <f t="shared" si="124"/>
        <v>0</v>
      </c>
      <c r="AG254" s="258">
        <f t="shared" si="124"/>
        <v>0</v>
      </c>
      <c r="AH254" s="258">
        <f t="shared" si="124"/>
        <v>0</v>
      </c>
      <c r="AI254" s="258">
        <f t="shared" si="124"/>
        <v>0</v>
      </c>
      <c r="AJ254" s="258">
        <f t="shared" si="124"/>
        <v>0</v>
      </c>
      <c r="AK254" s="258">
        <f t="shared" si="124"/>
        <v>0</v>
      </c>
      <c r="AL254" s="250">
        <f t="shared" si="124"/>
        <v>0</v>
      </c>
      <c r="AM254" s="250">
        <f t="shared" si="124"/>
        <v>0</v>
      </c>
      <c r="AN254" s="250">
        <f t="shared" si="124"/>
        <v>0</v>
      </c>
      <c r="AO254" s="250">
        <f t="shared" ref="AO254:AU258" si="125">AN254</f>
        <v>0</v>
      </c>
      <c r="AP254" s="258">
        <f>AL254</f>
        <v>0</v>
      </c>
      <c r="AQ254" s="250">
        <f t="shared" si="125"/>
        <v>0</v>
      </c>
      <c r="AR254" s="250">
        <f t="shared" si="125"/>
        <v>0</v>
      </c>
      <c r="AS254" s="250">
        <f t="shared" si="125"/>
        <v>0</v>
      </c>
      <c r="AT254" s="250">
        <f t="shared" si="125"/>
        <v>0</v>
      </c>
      <c r="AU254" s="250">
        <f t="shared" si="125"/>
        <v>0</v>
      </c>
    </row>
    <row r="255" spans="1:47">
      <c r="B255" s="125" t="s">
        <v>0</v>
      </c>
      <c r="C255" s="125" t="s">
        <v>382</v>
      </c>
      <c r="D255" s="125" t="s">
        <v>364</v>
      </c>
      <c r="E255" s="125" t="s">
        <v>334</v>
      </c>
      <c r="F255" s="363"/>
      <c r="G255" s="250">
        <v>0</v>
      </c>
      <c r="H255" s="250">
        <f>G255</f>
        <v>0</v>
      </c>
      <c r="I255" s="250">
        <f t="shared" si="123"/>
        <v>0</v>
      </c>
      <c r="J255" s="250">
        <f t="shared" si="123"/>
        <v>0</v>
      </c>
      <c r="K255" s="250">
        <f t="shared" si="123"/>
        <v>0</v>
      </c>
      <c r="L255" s="250">
        <f t="shared" si="123"/>
        <v>0</v>
      </c>
      <c r="M255" s="250">
        <f t="shared" si="123"/>
        <v>0</v>
      </c>
      <c r="N255" s="250">
        <f t="shared" si="123"/>
        <v>0</v>
      </c>
      <c r="O255" s="250">
        <f t="shared" si="123"/>
        <v>0</v>
      </c>
      <c r="P255" s="250">
        <f t="shared" si="123"/>
        <v>0</v>
      </c>
      <c r="Q255" s="250">
        <f t="shared" si="123"/>
        <v>0</v>
      </c>
      <c r="R255" s="250">
        <f t="shared" si="123"/>
        <v>0</v>
      </c>
      <c r="S255" s="250">
        <f t="shared" si="123"/>
        <v>0</v>
      </c>
      <c r="T255" s="250">
        <f t="shared" si="123"/>
        <v>0</v>
      </c>
      <c r="U255" s="250">
        <f t="shared" si="123"/>
        <v>0</v>
      </c>
      <c r="V255" s="250">
        <f t="shared" si="123"/>
        <v>0</v>
      </c>
      <c r="W255" s="250">
        <f t="shared" si="123"/>
        <v>0</v>
      </c>
      <c r="X255" s="250">
        <f t="shared" si="123"/>
        <v>0</v>
      </c>
      <c r="Y255" s="250">
        <f t="shared" si="124"/>
        <v>0</v>
      </c>
      <c r="Z255" s="250">
        <f t="shared" si="124"/>
        <v>0</v>
      </c>
      <c r="AA255" s="250">
        <f t="shared" si="124"/>
        <v>0</v>
      </c>
      <c r="AB255" s="250">
        <f t="shared" si="124"/>
        <v>0</v>
      </c>
      <c r="AC255" s="250">
        <f t="shared" si="124"/>
        <v>0</v>
      </c>
      <c r="AD255" s="250">
        <f t="shared" si="124"/>
        <v>0</v>
      </c>
      <c r="AE255" s="250">
        <f t="shared" si="124"/>
        <v>0</v>
      </c>
      <c r="AF255" s="250">
        <f t="shared" si="124"/>
        <v>0</v>
      </c>
      <c r="AG255" s="258">
        <f t="shared" si="124"/>
        <v>0</v>
      </c>
      <c r="AH255" s="258">
        <f t="shared" si="124"/>
        <v>0</v>
      </c>
      <c r="AI255" s="258">
        <f t="shared" si="124"/>
        <v>0</v>
      </c>
      <c r="AJ255" s="258">
        <f t="shared" si="124"/>
        <v>0</v>
      </c>
      <c r="AK255" s="258">
        <f t="shared" si="124"/>
        <v>0</v>
      </c>
      <c r="AL255" s="250">
        <f t="shared" si="124"/>
        <v>0</v>
      </c>
      <c r="AM255" s="250">
        <f t="shared" si="124"/>
        <v>0</v>
      </c>
      <c r="AN255" s="250">
        <f t="shared" si="124"/>
        <v>0</v>
      </c>
      <c r="AO255" s="250">
        <f t="shared" si="125"/>
        <v>0</v>
      </c>
      <c r="AP255" s="258">
        <f>AL255</f>
        <v>0</v>
      </c>
      <c r="AQ255" s="250">
        <f t="shared" si="125"/>
        <v>0</v>
      </c>
      <c r="AR255" s="250">
        <f t="shared" si="125"/>
        <v>0</v>
      </c>
      <c r="AS255" s="250">
        <f t="shared" si="125"/>
        <v>0</v>
      </c>
      <c r="AT255" s="250">
        <f t="shared" si="125"/>
        <v>0</v>
      </c>
      <c r="AU255" s="250">
        <f t="shared" si="125"/>
        <v>0</v>
      </c>
    </row>
    <row r="256" spans="1:47">
      <c r="B256" s="125" t="s">
        <v>0</v>
      </c>
      <c r="C256" s="125" t="s">
        <v>382</v>
      </c>
      <c r="D256" s="125" t="s">
        <v>365</v>
      </c>
      <c r="E256" s="125" t="s">
        <v>334</v>
      </c>
      <c r="F256" s="363"/>
      <c r="G256" s="250">
        <v>0</v>
      </c>
      <c r="H256" s="135">
        <f>G256 + (($AG256 - $G256)/($AG$217-$G$217))</f>
        <v>2.9166884223204292E-3</v>
      </c>
      <c r="I256" s="135">
        <f t="shared" ref="I256:AE256" si="126">H256 + (($AG256 - $G256)/($AG$217-$G$217))</f>
        <v>5.8333768446408585E-3</v>
      </c>
      <c r="J256" s="135">
        <f t="shared" si="126"/>
        <v>8.7500652669612877E-3</v>
      </c>
      <c r="K256" s="135">
        <f t="shared" si="126"/>
        <v>1.1666753689281717E-2</v>
      </c>
      <c r="L256" s="135">
        <f t="shared" si="126"/>
        <v>1.4583442111602146E-2</v>
      </c>
      <c r="M256" s="135">
        <f t="shared" si="126"/>
        <v>1.7500130533922575E-2</v>
      </c>
      <c r="N256" s="135">
        <f t="shared" si="126"/>
        <v>2.0416818956243005E-2</v>
      </c>
      <c r="O256" s="135">
        <f t="shared" si="126"/>
        <v>2.3333507378563434E-2</v>
      </c>
      <c r="P256" s="135">
        <f t="shared" si="126"/>
        <v>2.6250195800883863E-2</v>
      </c>
      <c r="Q256" s="135">
        <f t="shared" si="126"/>
        <v>2.9166884223204292E-2</v>
      </c>
      <c r="R256" s="135">
        <f t="shared" si="126"/>
        <v>3.2083572645524722E-2</v>
      </c>
      <c r="S256" s="135">
        <f t="shared" si="126"/>
        <v>3.5000261067845151E-2</v>
      </c>
      <c r="T256" s="135">
        <f t="shared" si="126"/>
        <v>3.791694949016558E-2</v>
      </c>
      <c r="U256" s="135">
        <f t="shared" si="126"/>
        <v>4.0833637912486009E-2</v>
      </c>
      <c r="V256" s="135">
        <f t="shared" si="126"/>
        <v>4.3750326334806439E-2</v>
      </c>
      <c r="W256" s="135">
        <f t="shared" si="126"/>
        <v>4.6667014757126868E-2</v>
      </c>
      <c r="X256" s="135">
        <f t="shared" si="126"/>
        <v>4.9583703179447297E-2</v>
      </c>
      <c r="Y256" s="135">
        <f t="shared" si="126"/>
        <v>5.2500391601767726E-2</v>
      </c>
      <c r="Z256" s="135">
        <f t="shared" si="126"/>
        <v>5.5417080024088156E-2</v>
      </c>
      <c r="AA256" s="135">
        <f t="shared" si="126"/>
        <v>5.8333768446408585E-2</v>
      </c>
      <c r="AB256" s="135">
        <f t="shared" si="126"/>
        <v>6.1250456868729014E-2</v>
      </c>
      <c r="AC256" s="135">
        <f t="shared" si="126"/>
        <v>6.4167145291049443E-2</v>
      </c>
      <c r="AD256" s="135">
        <f t="shared" si="126"/>
        <v>6.7083833713369873E-2</v>
      </c>
      <c r="AE256" s="135">
        <f t="shared" si="126"/>
        <v>7.0000522135690302E-2</v>
      </c>
      <c r="AF256" s="135">
        <f>AE256 + (($AG256 - $G256)/($AG$217-$G$217))</f>
        <v>7.2917210558010731E-2</v>
      </c>
      <c r="AG256" s="246">
        <f>'[6]manure aplication'!$C$44</f>
        <v>7.583389898033116E-2</v>
      </c>
      <c r="AH256" s="259">
        <f>AG256 + (($AK256 - $AG256)/($AK$89-$AG$89))</f>
        <v>8.3936966511163072E-2</v>
      </c>
      <c r="AI256" s="259">
        <f>AH256 + (($AK256 - $AG256)/($AK$89-$AG$89))</f>
        <v>9.2040034041994984E-2</v>
      </c>
      <c r="AJ256" s="259">
        <f>AI256 + (($AK256 - $AG256)/($AK$89-$AG$89))</f>
        <v>0.1001431015728269</v>
      </c>
      <c r="AK256" s="246">
        <f>'[6]manure aplication'!$C$96</f>
        <v>0.10824616910365879</v>
      </c>
      <c r="AL256" s="256">
        <f t="shared" si="124"/>
        <v>0.10824616910365879</v>
      </c>
      <c r="AM256" s="256">
        <f t="shared" si="124"/>
        <v>0.10824616910365879</v>
      </c>
      <c r="AN256" s="256">
        <f t="shared" si="124"/>
        <v>0.10824616910365879</v>
      </c>
      <c r="AO256" s="256">
        <f t="shared" si="125"/>
        <v>0.10824616910365879</v>
      </c>
      <c r="AP256" s="256">
        <f t="shared" si="125"/>
        <v>0.10824616910365879</v>
      </c>
      <c r="AQ256" s="256">
        <f t="shared" si="125"/>
        <v>0.10824616910365879</v>
      </c>
      <c r="AR256" s="256">
        <f t="shared" si="125"/>
        <v>0.10824616910365879</v>
      </c>
      <c r="AS256" s="256">
        <f t="shared" si="125"/>
        <v>0.10824616910365879</v>
      </c>
      <c r="AT256" s="256">
        <f t="shared" si="125"/>
        <v>0.10824616910365879</v>
      </c>
      <c r="AU256" s="256">
        <f t="shared" si="125"/>
        <v>0.10824616910365879</v>
      </c>
    </row>
    <row r="257" spans="1:47">
      <c r="B257" s="125" t="s">
        <v>0</v>
      </c>
      <c r="C257" s="125" t="s">
        <v>382</v>
      </c>
      <c r="D257" s="125" t="s">
        <v>383</v>
      </c>
      <c r="E257" s="125" t="s">
        <v>334</v>
      </c>
      <c r="F257" s="363"/>
      <c r="G257" s="250">
        <v>0</v>
      </c>
      <c r="H257" s="250">
        <f>G257</f>
        <v>0</v>
      </c>
      <c r="I257" s="250">
        <f t="shared" ref="I257:AI257" si="127">H257</f>
        <v>0</v>
      </c>
      <c r="J257" s="250">
        <f t="shared" si="127"/>
        <v>0</v>
      </c>
      <c r="K257" s="250">
        <f t="shared" si="127"/>
        <v>0</v>
      </c>
      <c r="L257" s="250">
        <f t="shared" si="127"/>
        <v>0</v>
      </c>
      <c r="M257" s="250">
        <f t="shared" si="127"/>
        <v>0</v>
      </c>
      <c r="N257" s="250">
        <f t="shared" si="127"/>
        <v>0</v>
      </c>
      <c r="O257" s="250">
        <f t="shared" si="127"/>
        <v>0</v>
      </c>
      <c r="P257" s="250">
        <f t="shared" si="127"/>
        <v>0</v>
      </c>
      <c r="Q257" s="250">
        <f t="shared" si="127"/>
        <v>0</v>
      </c>
      <c r="R257" s="250">
        <f t="shared" si="127"/>
        <v>0</v>
      </c>
      <c r="S257" s="250">
        <f t="shared" si="127"/>
        <v>0</v>
      </c>
      <c r="T257" s="250">
        <f t="shared" si="127"/>
        <v>0</v>
      </c>
      <c r="U257" s="250">
        <f t="shared" si="127"/>
        <v>0</v>
      </c>
      <c r="V257" s="250">
        <f t="shared" si="127"/>
        <v>0</v>
      </c>
      <c r="W257" s="250">
        <f t="shared" si="127"/>
        <v>0</v>
      </c>
      <c r="X257" s="250">
        <f t="shared" si="127"/>
        <v>0</v>
      </c>
      <c r="Y257" s="250">
        <f t="shared" si="127"/>
        <v>0</v>
      </c>
      <c r="Z257" s="250">
        <f t="shared" si="127"/>
        <v>0</v>
      </c>
      <c r="AA257" s="250">
        <f t="shared" si="127"/>
        <v>0</v>
      </c>
      <c r="AB257" s="250">
        <f t="shared" si="127"/>
        <v>0</v>
      </c>
      <c r="AC257" s="250">
        <f t="shared" si="127"/>
        <v>0</v>
      </c>
      <c r="AD257" s="250">
        <f t="shared" si="127"/>
        <v>0</v>
      </c>
      <c r="AE257" s="250">
        <f t="shared" si="127"/>
        <v>0</v>
      </c>
      <c r="AF257" s="250">
        <f t="shared" si="127"/>
        <v>0</v>
      </c>
      <c r="AG257" s="258">
        <f t="shared" si="127"/>
        <v>0</v>
      </c>
      <c r="AH257" s="258">
        <f t="shared" si="127"/>
        <v>0</v>
      </c>
      <c r="AI257" s="258">
        <f t="shared" si="127"/>
        <v>0</v>
      </c>
      <c r="AJ257" s="258">
        <f>AI257</f>
        <v>0</v>
      </c>
      <c r="AK257" s="258">
        <f>AJ257</f>
        <v>0</v>
      </c>
      <c r="AL257" s="250">
        <f t="shared" si="124"/>
        <v>0</v>
      </c>
      <c r="AM257" s="250">
        <f t="shared" si="124"/>
        <v>0</v>
      </c>
      <c r="AN257" s="250">
        <f>AM257</f>
        <v>0</v>
      </c>
      <c r="AO257" s="250">
        <f t="shared" si="125"/>
        <v>0</v>
      </c>
      <c r="AP257" s="258">
        <f>AL257</f>
        <v>0</v>
      </c>
      <c r="AQ257" s="250">
        <f t="shared" si="125"/>
        <v>0</v>
      </c>
      <c r="AR257" s="250">
        <f t="shared" si="125"/>
        <v>0</v>
      </c>
      <c r="AS257" s="250">
        <f t="shared" si="125"/>
        <v>0</v>
      </c>
      <c r="AT257" s="250">
        <f t="shared" si="125"/>
        <v>0</v>
      </c>
      <c r="AU257" s="250">
        <f t="shared" si="125"/>
        <v>0</v>
      </c>
    </row>
    <row r="258" spans="1:47">
      <c r="B258" s="125" t="s">
        <v>0</v>
      </c>
      <c r="C258" s="125" t="s">
        <v>382</v>
      </c>
      <c r="D258" s="125" t="s">
        <v>366</v>
      </c>
      <c r="E258" s="125" t="s">
        <v>334</v>
      </c>
      <c r="F258" s="363"/>
      <c r="G258" s="250">
        <v>0</v>
      </c>
      <c r="H258" s="135">
        <f>G258 + (($AG258 - $G258)/($AG$217-$G$217))</f>
        <v>2.6442361650587078E-2</v>
      </c>
      <c r="I258" s="135">
        <f t="shared" ref="I258:AE258" si="128">H258 + (($AG258 - $G258)/($AG$217-$G$217))</f>
        <v>5.2884723301174157E-2</v>
      </c>
      <c r="J258" s="135">
        <f t="shared" si="128"/>
        <v>7.9327084951761231E-2</v>
      </c>
      <c r="K258" s="135">
        <f t="shared" si="128"/>
        <v>0.10576944660234831</v>
      </c>
      <c r="L258" s="135">
        <f t="shared" si="128"/>
        <v>0.13221180825293538</v>
      </c>
      <c r="M258" s="135">
        <f t="shared" si="128"/>
        <v>0.15865416990352246</v>
      </c>
      <c r="N258" s="135">
        <f t="shared" si="128"/>
        <v>0.18509653155410954</v>
      </c>
      <c r="O258" s="135">
        <f t="shared" si="128"/>
        <v>0.21153889320469663</v>
      </c>
      <c r="P258" s="135">
        <f t="shared" si="128"/>
        <v>0.23798125485528371</v>
      </c>
      <c r="Q258" s="135">
        <f t="shared" si="128"/>
        <v>0.26442361650587076</v>
      </c>
      <c r="R258" s="135">
        <f t="shared" si="128"/>
        <v>0.29086597815645782</v>
      </c>
      <c r="S258" s="135">
        <f t="shared" si="128"/>
        <v>0.31730833980704487</v>
      </c>
      <c r="T258" s="135">
        <f t="shared" si="128"/>
        <v>0.34375070145763192</v>
      </c>
      <c r="U258" s="135">
        <f t="shared" si="128"/>
        <v>0.37019306310821898</v>
      </c>
      <c r="V258" s="135">
        <f t="shared" si="128"/>
        <v>0.39663542475880603</v>
      </c>
      <c r="W258" s="135">
        <f t="shared" si="128"/>
        <v>0.42307778640939309</v>
      </c>
      <c r="X258" s="135">
        <f t="shared" si="128"/>
        <v>0.44952014805998014</v>
      </c>
      <c r="Y258" s="135">
        <f t="shared" si="128"/>
        <v>0.47596250971056719</v>
      </c>
      <c r="Z258" s="135">
        <f t="shared" si="128"/>
        <v>0.5024048713611543</v>
      </c>
      <c r="AA258" s="135">
        <f t="shared" si="128"/>
        <v>0.52884723301174141</v>
      </c>
      <c r="AB258" s="135">
        <f t="shared" si="128"/>
        <v>0.55528959466232852</v>
      </c>
      <c r="AC258" s="135">
        <f t="shared" si="128"/>
        <v>0.58173195631291563</v>
      </c>
      <c r="AD258" s="135">
        <f t="shared" si="128"/>
        <v>0.60817431796350274</v>
      </c>
      <c r="AE258" s="135">
        <f t="shared" si="128"/>
        <v>0.63461667961408985</v>
      </c>
      <c r="AF258" s="135">
        <f>AE258 + (($AG258 - $G258)/($AG$217-$G$217))</f>
        <v>0.66105904126467696</v>
      </c>
      <c r="AG258" s="246">
        <f>'[6]manure aplication'!$C$45</f>
        <v>0.68750140291526407</v>
      </c>
      <c r="AH258" s="259">
        <f>AG258 + (($AK258 - $AG258)/($AK$89-$AG$89))</f>
        <v>0.6861628069384782</v>
      </c>
      <c r="AI258" s="259">
        <f>AH258 + (($AK258 - $AG258)/($AK$89-$AG$89))</f>
        <v>0.68482421096169221</v>
      </c>
      <c r="AJ258" s="259">
        <f>AI258 + (($AK258 - $AG258)/($AK$89-$AG$89))</f>
        <v>0.68348561498490623</v>
      </c>
      <c r="AK258" s="246">
        <f>'[6]manure aplication'!$C$97</f>
        <v>0.68214701900812036</v>
      </c>
      <c r="AL258" s="256">
        <f t="shared" si="124"/>
        <v>0.68214701900812036</v>
      </c>
      <c r="AM258" s="256">
        <f t="shared" si="124"/>
        <v>0.68214701900812036</v>
      </c>
      <c r="AN258" s="256">
        <f t="shared" si="124"/>
        <v>0.68214701900812036</v>
      </c>
      <c r="AO258" s="256">
        <f t="shared" si="125"/>
        <v>0.68214701900812036</v>
      </c>
      <c r="AP258" s="256">
        <f t="shared" si="125"/>
        <v>0.68214701900812036</v>
      </c>
      <c r="AQ258" s="256">
        <f t="shared" si="125"/>
        <v>0.68214701900812036</v>
      </c>
      <c r="AR258" s="260">
        <v>0.89080000000000004</v>
      </c>
      <c r="AS258" s="260">
        <v>0.89080000000000004</v>
      </c>
      <c r="AT258" s="260">
        <v>0.89080000000000004</v>
      </c>
      <c r="AU258" s="260">
        <v>0.89080000000000004</v>
      </c>
    </row>
    <row r="259" spans="1:47">
      <c r="B259" s="125"/>
      <c r="C259" s="125"/>
      <c r="D259" s="125"/>
      <c r="E259" s="125"/>
      <c r="G259" s="250"/>
      <c r="H259" s="250"/>
      <c r="I259" s="250"/>
      <c r="J259" s="250"/>
      <c r="K259" s="250"/>
      <c r="L259" s="250"/>
      <c r="M259" s="250"/>
      <c r="N259" s="250"/>
      <c r="O259" s="250"/>
      <c r="P259" s="250"/>
      <c r="Q259" s="250"/>
      <c r="R259" s="250"/>
      <c r="S259" s="250"/>
      <c r="T259" s="250"/>
      <c r="U259" s="250"/>
      <c r="V259" s="250"/>
      <c r="W259" s="250"/>
      <c r="X259" s="250"/>
      <c r="Y259" s="250"/>
      <c r="Z259" s="250"/>
      <c r="AA259" s="250"/>
      <c r="AB259" s="250"/>
      <c r="AC259" s="250"/>
      <c r="AD259" s="250"/>
      <c r="AE259" s="250"/>
      <c r="AF259" s="250"/>
      <c r="AG259" s="258"/>
      <c r="AH259" s="258"/>
      <c r="AI259" s="258"/>
      <c r="AJ259" s="258"/>
      <c r="AK259" s="358">
        <f t="shared" ref="AK259:AK265" si="129">AK242</f>
        <v>0</v>
      </c>
      <c r="AL259" s="250"/>
      <c r="AM259" s="250"/>
      <c r="AN259" s="250"/>
      <c r="AO259" s="250"/>
      <c r="AP259" s="258"/>
      <c r="AQ259" s="250"/>
      <c r="AR259" s="250"/>
      <c r="AS259" s="250"/>
      <c r="AT259" s="250"/>
      <c r="AU259" s="250"/>
    </row>
    <row r="260" spans="1:47">
      <c r="B260" s="125" t="s">
        <v>0</v>
      </c>
      <c r="C260" s="125" t="s">
        <v>382</v>
      </c>
      <c r="D260" s="125" t="s">
        <v>358</v>
      </c>
      <c r="E260" s="125" t="s">
        <v>336</v>
      </c>
      <c r="F260" s="125" t="s">
        <v>337</v>
      </c>
      <c r="G260" s="253">
        <v>0</v>
      </c>
      <c r="H260" s="253">
        <v>0</v>
      </c>
      <c r="I260" s="253">
        <v>0</v>
      </c>
      <c r="J260" s="253">
        <v>0</v>
      </c>
      <c r="K260" s="253">
        <v>0</v>
      </c>
      <c r="L260" s="253">
        <v>0</v>
      </c>
      <c r="M260" s="253">
        <v>0</v>
      </c>
      <c r="N260" s="253">
        <v>0</v>
      </c>
      <c r="O260" s="253">
        <v>0</v>
      </c>
      <c r="P260" s="253">
        <v>0</v>
      </c>
      <c r="Q260" s="253">
        <v>0</v>
      </c>
      <c r="R260" s="253">
        <v>0</v>
      </c>
      <c r="S260" s="253">
        <v>0</v>
      </c>
      <c r="T260" s="253">
        <v>0</v>
      </c>
      <c r="U260" s="253">
        <v>0</v>
      </c>
      <c r="V260" s="253">
        <v>0</v>
      </c>
      <c r="W260" s="253">
        <v>0</v>
      </c>
      <c r="X260" s="253">
        <v>0</v>
      </c>
      <c r="Y260" s="253">
        <v>0</v>
      </c>
      <c r="Z260" s="253">
        <v>0</v>
      </c>
      <c r="AA260" s="253">
        <v>0</v>
      </c>
      <c r="AB260" s="253">
        <v>0</v>
      </c>
      <c r="AC260" s="253">
        <v>0</v>
      </c>
      <c r="AD260" s="253">
        <v>0</v>
      </c>
      <c r="AE260" s="253">
        <v>0</v>
      </c>
      <c r="AF260" s="253">
        <v>0</v>
      </c>
      <c r="AG260" s="261">
        <v>0</v>
      </c>
      <c r="AH260" s="261">
        <v>0</v>
      </c>
      <c r="AI260" s="261">
        <v>0</v>
      </c>
      <c r="AJ260" s="261">
        <v>0</v>
      </c>
      <c r="AK260" s="358">
        <f t="shared" si="129"/>
        <v>0</v>
      </c>
      <c r="AL260" s="253">
        <v>0</v>
      </c>
      <c r="AM260" s="253">
        <v>0</v>
      </c>
      <c r="AN260" s="253">
        <v>0</v>
      </c>
      <c r="AO260" s="253">
        <v>0</v>
      </c>
      <c r="AP260" s="258">
        <f>AL260</f>
        <v>0</v>
      </c>
      <c r="AQ260" s="253">
        <v>0</v>
      </c>
      <c r="AR260" s="253">
        <v>0</v>
      </c>
      <c r="AS260" s="253">
        <v>0</v>
      </c>
      <c r="AT260" s="253">
        <v>0</v>
      </c>
      <c r="AU260" s="253">
        <v>0</v>
      </c>
    </row>
    <row r="261" spans="1:47">
      <c r="B261" s="125" t="s">
        <v>0</v>
      </c>
      <c r="C261" s="125" t="s">
        <v>382</v>
      </c>
      <c r="D261" s="125" t="s">
        <v>363</v>
      </c>
      <c r="E261" s="125" t="s">
        <v>336</v>
      </c>
      <c r="F261" s="125" t="s">
        <v>337</v>
      </c>
      <c r="G261" s="253">
        <v>0.9</v>
      </c>
      <c r="H261" s="253">
        <v>0.9</v>
      </c>
      <c r="I261" s="253">
        <v>0.9</v>
      </c>
      <c r="J261" s="253">
        <v>0.9</v>
      </c>
      <c r="K261" s="253">
        <v>0.9</v>
      </c>
      <c r="L261" s="253">
        <v>0.9</v>
      </c>
      <c r="M261" s="253">
        <v>0.9</v>
      </c>
      <c r="N261" s="253">
        <v>0.9</v>
      </c>
      <c r="O261" s="253">
        <v>0.9</v>
      </c>
      <c r="P261" s="253">
        <v>0.9</v>
      </c>
      <c r="Q261" s="253">
        <v>0.9</v>
      </c>
      <c r="R261" s="253">
        <v>0.9</v>
      </c>
      <c r="S261" s="253">
        <v>0.9</v>
      </c>
      <c r="T261" s="253">
        <v>0.9</v>
      </c>
      <c r="U261" s="253">
        <v>0.9</v>
      </c>
      <c r="V261" s="253">
        <v>0.9</v>
      </c>
      <c r="W261" s="253">
        <v>0.9</v>
      </c>
      <c r="X261" s="253">
        <v>0.9</v>
      </c>
      <c r="Y261" s="253">
        <v>0.9</v>
      </c>
      <c r="Z261" s="253">
        <v>0.9</v>
      </c>
      <c r="AA261" s="253">
        <v>0.9</v>
      </c>
      <c r="AB261" s="253">
        <v>0.9</v>
      </c>
      <c r="AC261" s="253">
        <v>0.9</v>
      </c>
      <c r="AD261" s="253">
        <v>0.9</v>
      </c>
      <c r="AE261" s="253">
        <v>0.9</v>
      </c>
      <c r="AF261" s="253">
        <v>0.9</v>
      </c>
      <c r="AG261" s="261">
        <v>0.9</v>
      </c>
      <c r="AH261" s="261">
        <v>0.9</v>
      </c>
      <c r="AI261" s="261">
        <v>0.9</v>
      </c>
      <c r="AJ261" s="261">
        <v>0.9</v>
      </c>
      <c r="AK261" s="358">
        <f t="shared" si="129"/>
        <v>0.9</v>
      </c>
      <c r="AL261" s="253">
        <v>0.9</v>
      </c>
      <c r="AM261" s="253">
        <v>0.9</v>
      </c>
      <c r="AN261" s="253">
        <v>0.9</v>
      </c>
      <c r="AO261" s="253">
        <v>0.9</v>
      </c>
      <c r="AP261" s="258">
        <f>AL261</f>
        <v>0.9</v>
      </c>
      <c r="AQ261" s="253">
        <v>0.9</v>
      </c>
      <c r="AR261" s="253">
        <v>0.9</v>
      </c>
      <c r="AS261" s="253">
        <v>0.9</v>
      </c>
      <c r="AT261" s="253">
        <v>0.9</v>
      </c>
      <c r="AU261" s="253">
        <v>0.9</v>
      </c>
    </row>
    <row r="262" spans="1:47">
      <c r="B262" s="125" t="s">
        <v>0</v>
      </c>
      <c r="C262" s="125" t="s">
        <v>382</v>
      </c>
      <c r="D262" s="125" t="s">
        <v>364</v>
      </c>
      <c r="E262" s="125" t="s">
        <v>336</v>
      </c>
      <c r="F262" s="125" t="s">
        <v>337</v>
      </c>
      <c r="G262" s="253">
        <v>0.7</v>
      </c>
      <c r="H262" s="253">
        <v>0.7</v>
      </c>
      <c r="I262" s="253">
        <v>0.7</v>
      </c>
      <c r="J262" s="253">
        <v>0.7</v>
      </c>
      <c r="K262" s="253">
        <v>0.7</v>
      </c>
      <c r="L262" s="253">
        <v>0.7</v>
      </c>
      <c r="M262" s="253">
        <v>0.7</v>
      </c>
      <c r="N262" s="253">
        <v>0.7</v>
      </c>
      <c r="O262" s="253">
        <v>0.7</v>
      </c>
      <c r="P262" s="253">
        <v>0.7</v>
      </c>
      <c r="Q262" s="253">
        <v>0.7</v>
      </c>
      <c r="R262" s="253">
        <v>0.7</v>
      </c>
      <c r="S262" s="253">
        <v>0.7</v>
      </c>
      <c r="T262" s="253">
        <v>0.7</v>
      </c>
      <c r="U262" s="253">
        <v>0.7</v>
      </c>
      <c r="V262" s="253">
        <v>0.7</v>
      </c>
      <c r="W262" s="253">
        <v>0.7</v>
      </c>
      <c r="X262" s="253">
        <v>0.7</v>
      </c>
      <c r="Y262" s="253">
        <v>0.7</v>
      </c>
      <c r="Z262" s="253">
        <v>0.7</v>
      </c>
      <c r="AA262" s="253">
        <v>0.7</v>
      </c>
      <c r="AB262" s="253">
        <v>0.7</v>
      </c>
      <c r="AC262" s="253">
        <v>0.7</v>
      </c>
      <c r="AD262" s="253">
        <v>0.7</v>
      </c>
      <c r="AE262" s="253">
        <v>0.7</v>
      </c>
      <c r="AF262" s="253">
        <v>0.7</v>
      </c>
      <c r="AG262" s="261">
        <v>0.7</v>
      </c>
      <c r="AH262" s="261">
        <v>0.7</v>
      </c>
      <c r="AI262" s="261">
        <v>0.7</v>
      </c>
      <c r="AJ262" s="261">
        <v>0.7</v>
      </c>
      <c r="AK262" s="358">
        <f t="shared" si="129"/>
        <v>0.7</v>
      </c>
      <c r="AL262" s="253">
        <v>0.7</v>
      </c>
      <c r="AM262" s="253">
        <v>0.7</v>
      </c>
      <c r="AN262" s="253">
        <v>0.7</v>
      </c>
      <c r="AO262" s="253">
        <v>0.7</v>
      </c>
      <c r="AP262" s="258">
        <f>AL262</f>
        <v>0.7</v>
      </c>
      <c r="AQ262" s="253">
        <v>0.7</v>
      </c>
      <c r="AR262" s="253">
        <v>0.7</v>
      </c>
      <c r="AS262" s="253">
        <v>0.7</v>
      </c>
      <c r="AT262" s="253">
        <v>0.7</v>
      </c>
      <c r="AU262" s="253">
        <v>0.7</v>
      </c>
    </row>
    <row r="263" spans="1:47">
      <c r="B263" s="125" t="s">
        <v>0</v>
      </c>
      <c r="C263" s="125" t="s">
        <v>382</v>
      </c>
      <c r="D263" s="125" t="s">
        <v>365</v>
      </c>
      <c r="E263" s="125" t="s">
        <v>336</v>
      </c>
      <c r="F263" s="125" t="s">
        <v>337</v>
      </c>
      <c r="G263" s="253">
        <v>0.55000000000000004</v>
      </c>
      <c r="H263" s="253">
        <v>0.55000000000000004</v>
      </c>
      <c r="I263" s="253">
        <v>0.55000000000000004</v>
      </c>
      <c r="J263" s="253">
        <v>0.55000000000000004</v>
      </c>
      <c r="K263" s="253">
        <v>0.55000000000000004</v>
      </c>
      <c r="L263" s="253">
        <v>0.55000000000000004</v>
      </c>
      <c r="M263" s="253">
        <v>0.55000000000000004</v>
      </c>
      <c r="N263" s="253">
        <v>0.55000000000000004</v>
      </c>
      <c r="O263" s="253">
        <v>0.55000000000000004</v>
      </c>
      <c r="P263" s="253">
        <v>0.55000000000000004</v>
      </c>
      <c r="Q263" s="253">
        <v>0.55000000000000004</v>
      </c>
      <c r="R263" s="253">
        <v>0.55000000000000004</v>
      </c>
      <c r="S263" s="253">
        <v>0.55000000000000004</v>
      </c>
      <c r="T263" s="253">
        <v>0.55000000000000004</v>
      </c>
      <c r="U263" s="253">
        <v>0.55000000000000004</v>
      </c>
      <c r="V263" s="253">
        <v>0.55000000000000004</v>
      </c>
      <c r="W263" s="253">
        <v>0.55000000000000004</v>
      </c>
      <c r="X263" s="253">
        <v>0.55000000000000004</v>
      </c>
      <c r="Y263" s="253">
        <v>0.55000000000000004</v>
      </c>
      <c r="Z263" s="253">
        <v>0.55000000000000004</v>
      </c>
      <c r="AA263" s="253">
        <v>0.55000000000000004</v>
      </c>
      <c r="AB263" s="253">
        <v>0.55000000000000004</v>
      </c>
      <c r="AC263" s="253">
        <v>0.55000000000000004</v>
      </c>
      <c r="AD263" s="253">
        <v>0.55000000000000004</v>
      </c>
      <c r="AE263" s="253">
        <v>0.55000000000000004</v>
      </c>
      <c r="AF263" s="253">
        <v>0.55000000000000004</v>
      </c>
      <c r="AG263" s="261">
        <v>0.55000000000000004</v>
      </c>
      <c r="AH263" s="261">
        <v>0.55000000000000004</v>
      </c>
      <c r="AI263" s="261">
        <v>0.55000000000000004</v>
      </c>
      <c r="AJ263" s="261">
        <v>0.55000000000000004</v>
      </c>
      <c r="AK263" s="261">
        <v>0.55000000000000004</v>
      </c>
      <c r="AL263" s="253">
        <v>0.55000000000000004</v>
      </c>
      <c r="AM263" s="253">
        <v>0.55000000000000004</v>
      </c>
      <c r="AN263" s="253">
        <v>0.55000000000000004</v>
      </c>
      <c r="AO263" s="253">
        <v>0.55000000000000004</v>
      </c>
      <c r="AP263" s="261">
        <v>0.55000000000000004</v>
      </c>
      <c r="AQ263" s="253">
        <v>0.55000000000000004</v>
      </c>
      <c r="AR263" s="253">
        <v>0.55000000000000004</v>
      </c>
      <c r="AS263" s="253">
        <v>0.55000000000000004</v>
      </c>
      <c r="AT263" s="253">
        <v>0.55000000000000004</v>
      </c>
      <c r="AU263" s="253">
        <v>0.55000000000000004</v>
      </c>
    </row>
    <row r="264" spans="1:47">
      <c r="B264" s="125" t="s">
        <v>0</v>
      </c>
      <c r="C264" s="125" t="s">
        <v>382</v>
      </c>
      <c r="D264" s="125" t="s">
        <v>383</v>
      </c>
      <c r="E264" s="125" t="s">
        <v>336</v>
      </c>
      <c r="F264" s="125" t="s">
        <v>337</v>
      </c>
      <c r="G264" s="253">
        <v>0.5</v>
      </c>
      <c r="H264" s="253">
        <v>0.5</v>
      </c>
      <c r="I264" s="253">
        <v>0.5</v>
      </c>
      <c r="J264" s="253">
        <v>0.5</v>
      </c>
      <c r="K264" s="253">
        <v>0.5</v>
      </c>
      <c r="L264" s="253">
        <v>0.5</v>
      </c>
      <c r="M264" s="253">
        <v>0.5</v>
      </c>
      <c r="N264" s="253">
        <v>0.5</v>
      </c>
      <c r="O264" s="253">
        <v>0.5</v>
      </c>
      <c r="P264" s="253">
        <v>0.5</v>
      </c>
      <c r="Q264" s="253">
        <v>0.5</v>
      </c>
      <c r="R264" s="253">
        <v>0.5</v>
      </c>
      <c r="S264" s="253">
        <v>0.5</v>
      </c>
      <c r="T264" s="253">
        <v>0.5</v>
      </c>
      <c r="U264" s="253">
        <v>0.5</v>
      </c>
      <c r="V264" s="253">
        <v>0.5</v>
      </c>
      <c r="W264" s="253">
        <v>0.5</v>
      </c>
      <c r="X264" s="253">
        <v>0.5</v>
      </c>
      <c r="Y264" s="253">
        <v>0.5</v>
      </c>
      <c r="Z264" s="253">
        <v>0.5</v>
      </c>
      <c r="AA264" s="253">
        <v>0.5</v>
      </c>
      <c r="AB264" s="253">
        <v>0.5</v>
      </c>
      <c r="AC264" s="253">
        <v>0.5</v>
      </c>
      <c r="AD264" s="253">
        <v>0.5</v>
      </c>
      <c r="AE264" s="253">
        <v>0.5</v>
      </c>
      <c r="AF264" s="253">
        <v>0.5</v>
      </c>
      <c r="AG264" s="261">
        <v>0.5</v>
      </c>
      <c r="AH264" s="261">
        <v>0.5</v>
      </c>
      <c r="AI264" s="261">
        <v>0.5</v>
      </c>
      <c r="AJ264" s="261">
        <v>0.5</v>
      </c>
      <c r="AK264" s="358">
        <f t="shared" si="129"/>
        <v>0.5</v>
      </c>
      <c r="AL264" s="253">
        <v>0.5</v>
      </c>
      <c r="AM264" s="253">
        <v>0.5</v>
      </c>
      <c r="AN264" s="253">
        <v>0.5</v>
      </c>
      <c r="AO264" s="253">
        <v>0.5</v>
      </c>
      <c r="AP264" s="258">
        <f>AL264</f>
        <v>0.5</v>
      </c>
      <c r="AQ264" s="253">
        <v>0.5</v>
      </c>
      <c r="AR264" s="253">
        <v>0.5</v>
      </c>
      <c r="AS264" s="253">
        <v>0.5</v>
      </c>
      <c r="AT264" s="253">
        <v>0.5</v>
      </c>
      <c r="AU264" s="253">
        <v>0.5</v>
      </c>
    </row>
    <row r="265" spans="1:47">
      <c r="B265" s="125" t="s">
        <v>0</v>
      </c>
      <c r="C265" s="125" t="s">
        <v>382</v>
      </c>
      <c r="D265" s="125" t="s">
        <v>366</v>
      </c>
      <c r="E265" s="125" t="s">
        <v>336</v>
      </c>
      <c r="F265" s="125" t="s">
        <v>375</v>
      </c>
      <c r="G265" s="253">
        <v>0.3</v>
      </c>
      <c r="H265" s="253">
        <v>0.3</v>
      </c>
      <c r="I265" s="253">
        <v>0.3</v>
      </c>
      <c r="J265" s="253">
        <v>0.3</v>
      </c>
      <c r="K265" s="253">
        <v>0.3</v>
      </c>
      <c r="L265" s="253">
        <v>0.3</v>
      </c>
      <c r="M265" s="253">
        <v>0.3</v>
      </c>
      <c r="N265" s="253">
        <v>0.3</v>
      </c>
      <c r="O265" s="253">
        <v>0.3</v>
      </c>
      <c r="P265" s="253">
        <v>0.3</v>
      </c>
      <c r="Q265" s="253">
        <v>0.3</v>
      </c>
      <c r="R265" s="253">
        <v>0.3</v>
      </c>
      <c r="S265" s="253">
        <v>0.3</v>
      </c>
      <c r="T265" s="253">
        <v>0.3</v>
      </c>
      <c r="U265" s="253">
        <v>0.3</v>
      </c>
      <c r="V265" s="253">
        <v>0.3</v>
      </c>
      <c r="W265" s="253">
        <v>0.3</v>
      </c>
      <c r="X265" s="253">
        <v>0.3</v>
      </c>
      <c r="Y265" s="253">
        <v>0.3</v>
      </c>
      <c r="Z265" s="253">
        <v>0.3</v>
      </c>
      <c r="AA265" s="253">
        <v>0.3</v>
      </c>
      <c r="AB265" s="253">
        <v>0.3</v>
      </c>
      <c r="AC265" s="253">
        <v>0.3</v>
      </c>
      <c r="AD265" s="253">
        <v>0.3</v>
      </c>
      <c r="AE265" s="253">
        <v>0.3</v>
      </c>
      <c r="AF265" s="253">
        <v>0.3</v>
      </c>
      <c r="AG265" s="261">
        <v>0.3</v>
      </c>
      <c r="AH265" s="261">
        <v>0.3</v>
      </c>
      <c r="AI265" s="261">
        <v>0.3</v>
      </c>
      <c r="AJ265" s="261">
        <v>0.3</v>
      </c>
      <c r="AK265" s="358">
        <f t="shared" si="129"/>
        <v>0.3</v>
      </c>
      <c r="AL265" s="253">
        <v>0.3</v>
      </c>
      <c r="AM265" s="253">
        <v>0.3</v>
      </c>
      <c r="AN265" s="253">
        <v>0.3</v>
      </c>
      <c r="AO265" s="253">
        <v>0.3</v>
      </c>
      <c r="AP265" s="258">
        <f>AL265</f>
        <v>0.3</v>
      </c>
      <c r="AQ265" s="253">
        <v>0.3</v>
      </c>
      <c r="AR265" s="253">
        <v>0.3</v>
      </c>
      <c r="AS265" s="253">
        <v>0.3</v>
      </c>
      <c r="AT265" s="253">
        <v>0.3</v>
      </c>
      <c r="AU265" s="253">
        <v>0.3</v>
      </c>
    </row>
    <row r="266" spans="1:47">
      <c r="A266" s="126" t="str">
        <f>C266&amp;"_"&amp;B266</f>
        <v>EF_NH3_applic_solid_Sheep</v>
      </c>
      <c r="B266" s="125" t="s">
        <v>0</v>
      </c>
      <c r="C266" s="136" t="s">
        <v>382</v>
      </c>
      <c r="D266" s="127" t="s">
        <v>338</v>
      </c>
      <c r="E266" s="127"/>
      <c r="F266" s="128" t="s">
        <v>386</v>
      </c>
      <c r="G266" s="245">
        <f t="array" ref="G266">G252*SUMPRODUCT(G253:G258,1-G260:G265)</f>
        <v>0.9</v>
      </c>
      <c r="H266" s="245">
        <f t="array" ref="H266">H252*SUMPRODUCT(H253:H258,1-H260:H265)</f>
        <v>0.89141680158529291</v>
      </c>
      <c r="I266" s="245">
        <f t="array" ref="I266">I252*SUMPRODUCT(I253:I258,1-I260:I265)</f>
        <v>0.88283360317058579</v>
      </c>
      <c r="J266" s="245">
        <f t="array" ref="J266">J252*SUMPRODUCT(J253:J258,1-J260:J265)</f>
        <v>0.87425040475587856</v>
      </c>
      <c r="K266" s="245">
        <f t="array" ref="K266">K252*SUMPRODUCT(K253:K258,1-K260:K265)</f>
        <v>0.86566720634117145</v>
      </c>
      <c r="L266" s="245">
        <f t="array" ref="L266">L252*SUMPRODUCT(L253:L258,1-L260:L265)</f>
        <v>0.85708400792646444</v>
      </c>
      <c r="M266" s="245">
        <f t="array" ref="M266">M252*SUMPRODUCT(M253:M258,1-M260:M265)</f>
        <v>0.84850080951175733</v>
      </c>
      <c r="N266" s="245">
        <f t="array" ref="N266">N252*SUMPRODUCT(N253:N258,1-N260:N265)</f>
        <v>0.8399176110970501</v>
      </c>
      <c r="O266" s="245">
        <f t="array" ref="O266">O252*SUMPRODUCT(O253:O258,1-O260:O265)</f>
        <v>0.83133441268234287</v>
      </c>
      <c r="P266" s="245">
        <f t="array" ref="P266">P252*SUMPRODUCT(P253:P258,1-P260:P265)</f>
        <v>0.82275121426763587</v>
      </c>
      <c r="Q266" s="245">
        <f t="array" ref="Q266">Q252*SUMPRODUCT(Q253:Q258,1-Q260:Q265)</f>
        <v>0.81416801585292875</v>
      </c>
      <c r="R266" s="245">
        <f t="array" ref="R266">R252*SUMPRODUCT(R253:R258,1-R260:R265)</f>
        <v>0.80558481743822175</v>
      </c>
      <c r="S266" s="245">
        <f t="array" ref="S266">S252*SUMPRODUCT(S253:S258,1-S260:S265)</f>
        <v>0.79700161902351452</v>
      </c>
      <c r="T266" s="245">
        <f t="array" ref="T266">T252*SUMPRODUCT(T253:T258,1-T260:T265)</f>
        <v>0.7884184206088074</v>
      </c>
      <c r="U266" s="245">
        <f t="array" ref="U266">U252*SUMPRODUCT(U253:U258,1-U260:U265)</f>
        <v>0.77983522219410029</v>
      </c>
      <c r="V266" s="245">
        <f t="array" ref="V266">V252*SUMPRODUCT(V253:V258,1-V260:V265)</f>
        <v>0.77125202377939328</v>
      </c>
      <c r="W266" s="245">
        <f t="array" ref="W266">W252*SUMPRODUCT(W253:W258,1-W260:W265)</f>
        <v>0.76266882536468605</v>
      </c>
      <c r="X266" s="245">
        <f t="array" ref="X266">X252*SUMPRODUCT(X253:X258,1-X260:X265)</f>
        <v>0.75408562694997883</v>
      </c>
      <c r="Y266" s="245">
        <f t="array" ref="Y266">Y252*SUMPRODUCT(Y253:Y258,1-Y260:Y265)</f>
        <v>0.74550242853527171</v>
      </c>
      <c r="Z266" s="245">
        <f t="array" ref="Z266">Z252*SUMPRODUCT(Z253:Z258,1-Z260:Z265)</f>
        <v>0.73691923012056471</v>
      </c>
      <c r="AA266" s="245">
        <f t="array" ref="AA266">AA252*SUMPRODUCT(AA253:AA258,1-AA260:AA265)</f>
        <v>0.72833603170585759</v>
      </c>
      <c r="AB266" s="245">
        <f t="array" ref="AB266">AB252*SUMPRODUCT(AB253:AB258,1-AB260:AB265)</f>
        <v>0.71975283329115047</v>
      </c>
      <c r="AC266" s="245">
        <f t="array" ref="AC266">AC252*SUMPRODUCT(AC253:AC258,1-AC260:AC265)</f>
        <v>0.71116963487644336</v>
      </c>
      <c r="AD266" s="245">
        <f t="array" ref="AD266">AD252*SUMPRODUCT(AD253:AD258,1-AD260:AD265)</f>
        <v>0.70258643646173613</v>
      </c>
      <c r="AE266" s="245">
        <f t="array" ref="AE266">AE252*SUMPRODUCT(AE253:AE258,1-AE260:AE265)</f>
        <v>0.69400323804702913</v>
      </c>
      <c r="AF266" s="245">
        <f t="array" ref="AF266">AF252*SUMPRODUCT(AF253:AF258,1-AF260:AF265)</f>
        <v>0.68542003963232201</v>
      </c>
      <c r="AG266" s="245">
        <f t="array" ref="AG266">AG252*SUMPRODUCT(AG253:AG258,1-AG260:AG265)</f>
        <v>0.67683684121761467</v>
      </c>
      <c r="AH266" s="245">
        <f t="array" ref="AH266">AH252*SUMPRODUCT(AH253:AH258,1-AH260:AH265)</f>
        <v>0.67318724370358518</v>
      </c>
      <c r="AI266" s="245">
        <f t="array" ref="AI266">AI252*SUMPRODUCT(AI253:AI258,1-AI260:AI265)</f>
        <v>0.66953764618955547</v>
      </c>
      <c r="AJ266" s="245">
        <f t="array" ref="AJ266">AJ252*SUMPRODUCT(AJ253:AJ258,1-AJ260:AJ265)</f>
        <v>0.66588804867552598</v>
      </c>
      <c r="AK266" s="245">
        <f t="array" ref="AK266">AK252*SUMPRODUCT(AK253:AK258,1-AK260:AK265)</f>
        <v>0.66223845116149627</v>
      </c>
      <c r="AL266" s="245">
        <f t="array" ref="AL266">AL252*SUMPRODUCT(AL253:AL258,1-AL260:AL265)</f>
        <v>0.66223845116149627</v>
      </c>
      <c r="AM266" s="245">
        <f t="array" ref="AM266">AM252*SUMPRODUCT(AM253:AM258,1-AM260:AM265)</f>
        <v>0.66223845116149627</v>
      </c>
      <c r="AN266" s="245">
        <f t="array" ref="AN266">AN252*SUMPRODUCT(AN253:AN258,1-AN260:AN265)</f>
        <v>0.66223845116149627</v>
      </c>
      <c r="AO266" s="245">
        <f t="array" ref="AO266">AO252*SUMPRODUCT(AO253:AO258,1-AO260:AO265)</f>
        <v>0.66223845116149627</v>
      </c>
      <c r="AP266" s="245">
        <f t="array" ref="AP266">AP252*SUMPRODUCT(AP253:AP258,1-AP260:AP265)</f>
        <v>0.66223845116149627</v>
      </c>
      <c r="AQ266" s="245">
        <f t="array" ref="AQ266">AQ252*SUMPRODUCT(AQ253:AQ258,1-AQ260:AQ265)</f>
        <v>0.66223845116149627</v>
      </c>
      <c r="AR266" s="245">
        <f t="array" ref="AR266">AR252*SUMPRODUCT(AR253:AR258,1-AR260:AR265)</f>
        <v>0.60590214629368888</v>
      </c>
      <c r="AS266" s="245">
        <f t="array" ref="AS266">AS252*SUMPRODUCT(AS253:AS258,1-AS260:AS265)</f>
        <v>0.60590214629368888</v>
      </c>
      <c r="AT266" s="245">
        <f t="array" ref="AT266">AT252*SUMPRODUCT(AT253:AT258,1-AT260:AT265)</f>
        <v>0.60590214629368888</v>
      </c>
      <c r="AU266" s="245">
        <f t="array" ref="AU266">AU252*SUMPRODUCT(AU253:AU258,1-AU260:AU265)</f>
        <v>0.60590214629368888</v>
      </c>
    </row>
    <row r="267" spans="1:47">
      <c r="AG267" s="4"/>
      <c r="AH267" s="4"/>
      <c r="AI267" s="4"/>
      <c r="AJ267" s="4"/>
      <c r="AK267" s="4"/>
    </row>
    <row r="268" spans="1:47">
      <c r="A268" s="124" t="s">
        <v>300</v>
      </c>
      <c r="B268" s="124" t="s">
        <v>327</v>
      </c>
      <c r="C268" s="124" t="s">
        <v>328</v>
      </c>
      <c r="D268" s="124" t="s">
        <v>329</v>
      </c>
      <c r="E268" s="124" t="s">
        <v>330</v>
      </c>
      <c r="F268" s="124" t="s">
        <v>331</v>
      </c>
      <c r="G268" s="124">
        <v>1990</v>
      </c>
      <c r="H268" s="124">
        <f t="shared" ref="H268:AO268" si="130">G268+1</f>
        <v>1991</v>
      </c>
      <c r="I268" s="124">
        <f t="shared" si="130"/>
        <v>1992</v>
      </c>
      <c r="J268" s="124">
        <f t="shared" si="130"/>
        <v>1993</v>
      </c>
      <c r="K268" s="124">
        <f t="shared" si="130"/>
        <v>1994</v>
      </c>
      <c r="L268" s="124">
        <f t="shared" si="130"/>
        <v>1995</v>
      </c>
      <c r="M268" s="124">
        <f t="shared" si="130"/>
        <v>1996</v>
      </c>
      <c r="N268" s="124">
        <f t="shared" si="130"/>
        <v>1997</v>
      </c>
      <c r="O268" s="124">
        <f t="shared" si="130"/>
        <v>1998</v>
      </c>
      <c r="P268" s="124">
        <f t="shared" si="130"/>
        <v>1999</v>
      </c>
      <c r="Q268" s="124">
        <f t="shared" si="130"/>
        <v>2000</v>
      </c>
      <c r="R268" s="124">
        <f t="shared" si="130"/>
        <v>2001</v>
      </c>
      <c r="S268" s="124">
        <f t="shared" si="130"/>
        <v>2002</v>
      </c>
      <c r="T268" s="124">
        <f t="shared" si="130"/>
        <v>2003</v>
      </c>
      <c r="U268" s="124">
        <f t="shared" si="130"/>
        <v>2004</v>
      </c>
      <c r="V268" s="124">
        <f t="shared" si="130"/>
        <v>2005</v>
      </c>
      <c r="W268" s="124">
        <f t="shared" si="130"/>
        <v>2006</v>
      </c>
      <c r="X268" s="124">
        <f t="shared" si="130"/>
        <v>2007</v>
      </c>
      <c r="Y268" s="124">
        <f t="shared" si="130"/>
        <v>2008</v>
      </c>
      <c r="Z268" s="124">
        <f t="shared" si="130"/>
        <v>2009</v>
      </c>
      <c r="AA268" s="124">
        <f t="shared" si="130"/>
        <v>2010</v>
      </c>
      <c r="AB268" s="124">
        <f t="shared" si="130"/>
        <v>2011</v>
      </c>
      <c r="AC268" s="124">
        <f t="shared" si="130"/>
        <v>2012</v>
      </c>
      <c r="AD268" s="124">
        <f t="shared" si="130"/>
        <v>2013</v>
      </c>
      <c r="AE268" s="124">
        <f t="shared" si="130"/>
        <v>2014</v>
      </c>
      <c r="AF268" s="124">
        <f t="shared" si="130"/>
        <v>2015</v>
      </c>
      <c r="AG268" s="362">
        <f t="shared" si="130"/>
        <v>2016</v>
      </c>
      <c r="AH268" s="362">
        <f t="shared" si="130"/>
        <v>2017</v>
      </c>
      <c r="AI268" s="362">
        <f t="shared" si="130"/>
        <v>2018</v>
      </c>
      <c r="AJ268" s="362">
        <f t="shared" si="130"/>
        <v>2019</v>
      </c>
      <c r="AK268" s="362">
        <f t="shared" si="130"/>
        <v>2020</v>
      </c>
      <c r="AL268" s="124">
        <f t="shared" si="130"/>
        <v>2021</v>
      </c>
      <c r="AM268" s="124">
        <f t="shared" si="130"/>
        <v>2022</v>
      </c>
      <c r="AN268" s="124">
        <f t="shared" si="130"/>
        <v>2023</v>
      </c>
      <c r="AO268" s="124">
        <f t="shared" si="130"/>
        <v>2024</v>
      </c>
      <c r="AP268" s="124">
        <v>2025</v>
      </c>
      <c r="AQ268" s="124">
        <v>2030</v>
      </c>
      <c r="AR268" s="124">
        <v>2035</v>
      </c>
      <c r="AS268" s="124">
        <v>2040</v>
      </c>
      <c r="AT268" s="124">
        <v>2045</v>
      </c>
      <c r="AU268" s="124">
        <v>2050</v>
      </c>
    </row>
    <row r="269" spans="1:47">
      <c r="B269" s="125" t="s">
        <v>1</v>
      </c>
      <c r="C269" s="125" t="s">
        <v>382</v>
      </c>
      <c r="D269" s="125" t="s">
        <v>332</v>
      </c>
      <c r="E269" s="125" t="s">
        <v>333</v>
      </c>
      <c r="G269" s="245">
        <v>0.9</v>
      </c>
      <c r="H269" s="245">
        <v>0.9</v>
      </c>
      <c r="I269" s="245">
        <v>0.9</v>
      </c>
      <c r="J269" s="245">
        <v>0.9</v>
      </c>
      <c r="K269" s="245">
        <v>0.9</v>
      </c>
      <c r="L269" s="245">
        <v>0.9</v>
      </c>
      <c r="M269" s="245">
        <v>0.9</v>
      </c>
      <c r="N269" s="245">
        <v>0.9</v>
      </c>
      <c r="O269" s="245">
        <v>0.9</v>
      </c>
      <c r="P269" s="245">
        <v>0.9</v>
      </c>
      <c r="Q269" s="245">
        <v>0.9</v>
      </c>
      <c r="R269" s="245">
        <v>0.9</v>
      </c>
      <c r="S269" s="245">
        <v>0.9</v>
      </c>
      <c r="T269" s="245">
        <v>0.9</v>
      </c>
      <c r="U269" s="245">
        <v>0.9</v>
      </c>
      <c r="V269" s="245">
        <v>0.9</v>
      </c>
      <c r="W269" s="245">
        <v>0.9</v>
      </c>
      <c r="X269" s="245">
        <v>0.9</v>
      </c>
      <c r="Y269" s="245">
        <v>0.9</v>
      </c>
      <c r="Z269" s="245">
        <v>0.9</v>
      </c>
      <c r="AA269" s="245">
        <v>0.9</v>
      </c>
      <c r="AB269" s="245">
        <v>0.9</v>
      </c>
      <c r="AC269" s="245">
        <v>0.9</v>
      </c>
      <c r="AD269" s="245">
        <v>0.9</v>
      </c>
      <c r="AE269" s="245">
        <v>0.9</v>
      </c>
      <c r="AF269" s="245">
        <v>0.9</v>
      </c>
      <c r="AG269" s="245">
        <v>0.9</v>
      </c>
      <c r="AH269" s="245">
        <v>0.9</v>
      </c>
      <c r="AI269" s="245">
        <v>0.9</v>
      </c>
      <c r="AJ269" s="245">
        <v>0.9</v>
      </c>
      <c r="AK269" s="245">
        <v>0.9</v>
      </c>
      <c r="AL269" s="245">
        <v>0.9</v>
      </c>
      <c r="AM269" s="245">
        <v>0.9</v>
      </c>
      <c r="AN269" s="245">
        <v>0.9</v>
      </c>
      <c r="AO269" s="245">
        <v>0.9</v>
      </c>
      <c r="AP269" s="245">
        <v>0.9</v>
      </c>
      <c r="AQ269" s="245">
        <v>0.9</v>
      </c>
      <c r="AR269" s="245">
        <v>0.9</v>
      </c>
      <c r="AS269" s="245">
        <v>0.9</v>
      </c>
      <c r="AT269" s="245">
        <v>0.9</v>
      </c>
      <c r="AU269" s="245">
        <v>0.9</v>
      </c>
    </row>
    <row r="270" spans="1:47">
      <c r="B270" s="125" t="s">
        <v>1</v>
      </c>
      <c r="C270" s="125" t="s">
        <v>382</v>
      </c>
      <c r="D270" s="125" t="s">
        <v>358</v>
      </c>
      <c r="E270" s="125" t="s">
        <v>334</v>
      </c>
      <c r="F270" s="125" t="s">
        <v>335</v>
      </c>
      <c r="G270" s="250">
        <f t="shared" ref="G270:AI270" si="131">1-SUM(G271:G275)</f>
        <v>1</v>
      </c>
      <c r="H270" s="250">
        <f t="shared" si="131"/>
        <v>0.97064094992709249</v>
      </c>
      <c r="I270" s="250">
        <f t="shared" si="131"/>
        <v>0.94128189985418498</v>
      </c>
      <c r="J270" s="250">
        <f t="shared" si="131"/>
        <v>0.91192284978127747</v>
      </c>
      <c r="K270" s="250">
        <f t="shared" si="131"/>
        <v>0.88256379970836996</v>
      </c>
      <c r="L270" s="250">
        <f t="shared" si="131"/>
        <v>0.85320474963546244</v>
      </c>
      <c r="M270" s="250">
        <f t="shared" si="131"/>
        <v>0.82384569956255493</v>
      </c>
      <c r="N270" s="250">
        <f t="shared" si="131"/>
        <v>0.79448664948964742</v>
      </c>
      <c r="O270" s="250">
        <f t="shared" si="131"/>
        <v>0.76512759941673991</v>
      </c>
      <c r="P270" s="250">
        <f t="shared" si="131"/>
        <v>0.7357685493438324</v>
      </c>
      <c r="Q270" s="250">
        <f t="shared" si="131"/>
        <v>0.70640949927092489</v>
      </c>
      <c r="R270" s="250">
        <f t="shared" si="131"/>
        <v>0.67705044919801749</v>
      </c>
      <c r="S270" s="250">
        <f t="shared" si="131"/>
        <v>0.64769139912510998</v>
      </c>
      <c r="T270" s="250">
        <f t="shared" si="131"/>
        <v>0.61833234905220247</v>
      </c>
      <c r="U270" s="250">
        <f t="shared" si="131"/>
        <v>0.58897329897929507</v>
      </c>
      <c r="V270" s="250">
        <f t="shared" si="131"/>
        <v>0.55961424890638756</v>
      </c>
      <c r="W270" s="250">
        <f t="shared" si="131"/>
        <v>0.53025519883348005</v>
      </c>
      <c r="X270" s="250">
        <f t="shared" si="131"/>
        <v>0.50089614876057253</v>
      </c>
      <c r="Y270" s="250">
        <f t="shared" si="131"/>
        <v>0.47153709868766502</v>
      </c>
      <c r="Z270" s="250">
        <f t="shared" si="131"/>
        <v>0.44217804861475751</v>
      </c>
      <c r="AA270" s="250">
        <f t="shared" si="131"/>
        <v>0.41281899854185</v>
      </c>
      <c r="AB270" s="250">
        <f t="shared" si="131"/>
        <v>0.38345994846894249</v>
      </c>
      <c r="AC270" s="250">
        <f t="shared" si="131"/>
        <v>0.35410089839603498</v>
      </c>
      <c r="AD270" s="250">
        <f t="shared" si="131"/>
        <v>0.32474184832312736</v>
      </c>
      <c r="AE270" s="250">
        <f t="shared" si="131"/>
        <v>0.29538279825021985</v>
      </c>
      <c r="AF270" s="250">
        <f t="shared" si="131"/>
        <v>0.26602374817731234</v>
      </c>
      <c r="AG270" s="258">
        <f t="shared" si="131"/>
        <v>0.23666469810440471</v>
      </c>
      <c r="AH270" s="246">
        <f t="shared" si="131"/>
        <v>0.22990022655035869</v>
      </c>
      <c r="AI270" s="246">
        <f t="shared" si="131"/>
        <v>0.22313575499631277</v>
      </c>
      <c r="AJ270" s="246">
        <f>1-SUM(AJ271:AJ275)</f>
        <v>0.21637128344226686</v>
      </c>
      <c r="AK270" s="246">
        <f>1-SUM(AK271:AK275)</f>
        <v>0.20960681188822083</v>
      </c>
      <c r="AL270" s="130">
        <f t="shared" ref="AL270" si="132">1-SUM(AL271:AL275)</f>
        <v>0.20960681188822083</v>
      </c>
      <c r="AM270" s="130">
        <f>1-SUM(AM271:AM275)</f>
        <v>0.20960681188822083</v>
      </c>
      <c r="AN270" s="130">
        <f>1-SUM(AN271:AN275)</f>
        <v>0.20960681188822083</v>
      </c>
      <c r="AO270" s="130">
        <f t="shared" ref="AO270:AU270" si="133">1-SUM(AO271:AO275)</f>
        <v>0.20960681188822083</v>
      </c>
      <c r="AP270" s="357">
        <f>1-SUM(AP271:AP275)</f>
        <v>0.20960681188822083</v>
      </c>
      <c r="AQ270" s="130">
        <f t="shared" si="133"/>
        <v>0.20960681188822083</v>
      </c>
      <c r="AR270" s="257">
        <f t="shared" si="133"/>
        <v>9.5383089634115681E-4</v>
      </c>
      <c r="AS270" s="257">
        <f t="shared" si="133"/>
        <v>9.5383089634115681E-4</v>
      </c>
      <c r="AT270" s="257">
        <f t="shared" si="133"/>
        <v>9.5383089634115681E-4</v>
      </c>
      <c r="AU270" s="257">
        <f t="shared" si="133"/>
        <v>9.5383089634115681E-4</v>
      </c>
    </row>
    <row r="271" spans="1:47">
      <c r="B271" s="125" t="s">
        <v>1</v>
      </c>
      <c r="C271" s="125" t="s">
        <v>382</v>
      </c>
      <c r="D271" s="125" t="s">
        <v>363</v>
      </c>
      <c r="E271" s="125" t="s">
        <v>334</v>
      </c>
      <c r="F271" s="363" t="s">
        <v>473</v>
      </c>
      <c r="G271" s="250">
        <v>0</v>
      </c>
      <c r="H271" s="250">
        <f>G271</f>
        <v>0</v>
      </c>
      <c r="I271" s="250">
        <f t="shared" ref="I271:X272" si="134">H271</f>
        <v>0</v>
      </c>
      <c r="J271" s="250">
        <f t="shared" si="134"/>
        <v>0</v>
      </c>
      <c r="K271" s="250">
        <f t="shared" si="134"/>
        <v>0</v>
      </c>
      <c r="L271" s="250">
        <f t="shared" si="134"/>
        <v>0</v>
      </c>
      <c r="M271" s="250">
        <f t="shared" si="134"/>
        <v>0</v>
      </c>
      <c r="N271" s="250">
        <f t="shared" si="134"/>
        <v>0</v>
      </c>
      <c r="O271" s="250">
        <f t="shared" si="134"/>
        <v>0</v>
      </c>
      <c r="P271" s="250">
        <f t="shared" si="134"/>
        <v>0</v>
      </c>
      <c r="Q271" s="250">
        <f t="shared" si="134"/>
        <v>0</v>
      </c>
      <c r="R271" s="250">
        <f t="shared" si="134"/>
        <v>0</v>
      </c>
      <c r="S271" s="250">
        <f t="shared" si="134"/>
        <v>0</v>
      </c>
      <c r="T271" s="250">
        <f t="shared" si="134"/>
        <v>0</v>
      </c>
      <c r="U271" s="250">
        <f t="shared" si="134"/>
        <v>0</v>
      </c>
      <c r="V271" s="250">
        <f t="shared" si="134"/>
        <v>0</v>
      </c>
      <c r="W271" s="250">
        <f t="shared" si="134"/>
        <v>0</v>
      </c>
      <c r="X271" s="250">
        <f t="shared" si="134"/>
        <v>0</v>
      </c>
      <c r="Y271" s="250">
        <f t="shared" ref="Y271:AN275" si="135">X271</f>
        <v>0</v>
      </c>
      <c r="Z271" s="250">
        <f t="shared" si="135"/>
        <v>0</v>
      </c>
      <c r="AA271" s="250">
        <f t="shared" si="135"/>
        <v>0</v>
      </c>
      <c r="AB271" s="250">
        <f t="shared" si="135"/>
        <v>0</v>
      </c>
      <c r="AC271" s="250">
        <f t="shared" si="135"/>
        <v>0</v>
      </c>
      <c r="AD271" s="250">
        <f t="shared" si="135"/>
        <v>0</v>
      </c>
      <c r="AE271" s="250">
        <f t="shared" si="135"/>
        <v>0</v>
      </c>
      <c r="AF271" s="250">
        <f t="shared" si="135"/>
        <v>0</v>
      </c>
      <c r="AG271" s="258">
        <f t="shared" si="135"/>
        <v>0</v>
      </c>
      <c r="AH271" s="258">
        <f t="shared" si="135"/>
        <v>0</v>
      </c>
      <c r="AI271" s="258">
        <f t="shared" si="135"/>
        <v>0</v>
      </c>
      <c r="AJ271" s="258">
        <f t="shared" si="135"/>
        <v>0</v>
      </c>
      <c r="AK271" s="258">
        <f t="shared" si="135"/>
        <v>0</v>
      </c>
      <c r="AL271" s="250">
        <f t="shared" si="135"/>
        <v>0</v>
      </c>
      <c r="AM271" s="250">
        <f t="shared" si="135"/>
        <v>0</v>
      </c>
      <c r="AN271" s="250">
        <f t="shared" si="135"/>
        <v>0</v>
      </c>
      <c r="AO271" s="250">
        <f t="shared" ref="AO271:AU275" si="136">AN271</f>
        <v>0</v>
      </c>
      <c r="AP271" s="258">
        <f>AL271</f>
        <v>0</v>
      </c>
      <c r="AQ271" s="250">
        <f t="shared" si="136"/>
        <v>0</v>
      </c>
      <c r="AR271" s="250">
        <f t="shared" si="136"/>
        <v>0</v>
      </c>
      <c r="AS271" s="250">
        <f t="shared" si="136"/>
        <v>0</v>
      </c>
      <c r="AT271" s="250">
        <f t="shared" si="136"/>
        <v>0</v>
      </c>
      <c r="AU271" s="250">
        <f t="shared" si="136"/>
        <v>0</v>
      </c>
    </row>
    <row r="272" spans="1:47">
      <c r="B272" s="125" t="s">
        <v>1</v>
      </c>
      <c r="C272" s="125" t="s">
        <v>382</v>
      </c>
      <c r="D272" s="125" t="s">
        <v>364</v>
      </c>
      <c r="E272" s="125" t="s">
        <v>334</v>
      </c>
      <c r="F272" s="363"/>
      <c r="G272" s="250">
        <v>0</v>
      </c>
      <c r="H272" s="250">
        <f>G272</f>
        <v>0</v>
      </c>
      <c r="I272" s="250">
        <f t="shared" si="134"/>
        <v>0</v>
      </c>
      <c r="J272" s="250">
        <f t="shared" si="134"/>
        <v>0</v>
      </c>
      <c r="K272" s="250">
        <f t="shared" si="134"/>
        <v>0</v>
      </c>
      <c r="L272" s="250">
        <f t="shared" si="134"/>
        <v>0</v>
      </c>
      <c r="M272" s="250">
        <f t="shared" si="134"/>
        <v>0</v>
      </c>
      <c r="N272" s="250">
        <f t="shared" si="134"/>
        <v>0</v>
      </c>
      <c r="O272" s="250">
        <f t="shared" si="134"/>
        <v>0</v>
      </c>
      <c r="P272" s="250">
        <f t="shared" si="134"/>
        <v>0</v>
      </c>
      <c r="Q272" s="250">
        <f t="shared" si="134"/>
        <v>0</v>
      </c>
      <c r="R272" s="250">
        <f t="shared" si="134"/>
        <v>0</v>
      </c>
      <c r="S272" s="250">
        <f t="shared" si="134"/>
        <v>0</v>
      </c>
      <c r="T272" s="250">
        <f t="shared" si="134"/>
        <v>0</v>
      </c>
      <c r="U272" s="250">
        <f t="shared" si="134"/>
        <v>0</v>
      </c>
      <c r="V272" s="250">
        <f t="shared" si="134"/>
        <v>0</v>
      </c>
      <c r="W272" s="250">
        <f t="shared" si="134"/>
        <v>0</v>
      </c>
      <c r="X272" s="250">
        <f t="shared" si="134"/>
        <v>0</v>
      </c>
      <c r="Y272" s="250">
        <f t="shared" si="135"/>
        <v>0</v>
      </c>
      <c r="Z272" s="250">
        <f t="shared" si="135"/>
        <v>0</v>
      </c>
      <c r="AA272" s="250">
        <f t="shared" si="135"/>
        <v>0</v>
      </c>
      <c r="AB272" s="250">
        <f t="shared" si="135"/>
        <v>0</v>
      </c>
      <c r="AC272" s="250">
        <f t="shared" si="135"/>
        <v>0</v>
      </c>
      <c r="AD272" s="250">
        <f t="shared" si="135"/>
        <v>0</v>
      </c>
      <c r="AE272" s="250">
        <f t="shared" si="135"/>
        <v>0</v>
      </c>
      <c r="AF272" s="250">
        <f t="shared" si="135"/>
        <v>0</v>
      </c>
      <c r="AG272" s="258">
        <f t="shared" si="135"/>
        <v>0</v>
      </c>
      <c r="AH272" s="258">
        <f t="shared" si="135"/>
        <v>0</v>
      </c>
      <c r="AI272" s="258">
        <f t="shared" si="135"/>
        <v>0</v>
      </c>
      <c r="AJ272" s="258">
        <f t="shared" si="135"/>
        <v>0</v>
      </c>
      <c r="AK272" s="258">
        <f t="shared" si="135"/>
        <v>0</v>
      </c>
      <c r="AL272" s="250">
        <f t="shared" si="135"/>
        <v>0</v>
      </c>
      <c r="AM272" s="250">
        <f t="shared" si="135"/>
        <v>0</v>
      </c>
      <c r="AN272" s="250">
        <f t="shared" si="135"/>
        <v>0</v>
      </c>
      <c r="AO272" s="250">
        <f t="shared" si="136"/>
        <v>0</v>
      </c>
      <c r="AP272" s="258">
        <f>AL272</f>
        <v>0</v>
      </c>
      <c r="AQ272" s="250">
        <f t="shared" si="136"/>
        <v>0</v>
      </c>
      <c r="AR272" s="250">
        <f t="shared" si="136"/>
        <v>0</v>
      </c>
      <c r="AS272" s="250">
        <f t="shared" si="136"/>
        <v>0</v>
      </c>
      <c r="AT272" s="250">
        <f t="shared" si="136"/>
        <v>0</v>
      </c>
      <c r="AU272" s="250">
        <f t="shared" si="136"/>
        <v>0</v>
      </c>
    </row>
    <row r="273" spans="1:47">
      <c r="B273" s="125" t="s">
        <v>1</v>
      </c>
      <c r="C273" s="125" t="s">
        <v>382</v>
      </c>
      <c r="D273" s="125" t="s">
        <v>365</v>
      </c>
      <c r="E273" s="125" t="s">
        <v>334</v>
      </c>
      <c r="F273" s="363"/>
      <c r="G273" s="250">
        <v>0</v>
      </c>
      <c r="H273" s="135">
        <f>G273 + (($AG273 - $G273)/($AG$217-$G$217))</f>
        <v>2.9166884223204292E-3</v>
      </c>
      <c r="I273" s="135">
        <f t="shared" ref="I273:AE273" si="137">H273 + (($AG273 - $G273)/($AG$217-$G$217))</f>
        <v>5.8333768446408585E-3</v>
      </c>
      <c r="J273" s="135">
        <f t="shared" si="137"/>
        <v>8.7500652669612877E-3</v>
      </c>
      <c r="K273" s="135">
        <f t="shared" si="137"/>
        <v>1.1666753689281717E-2</v>
      </c>
      <c r="L273" s="135">
        <f t="shared" si="137"/>
        <v>1.4583442111602146E-2</v>
      </c>
      <c r="M273" s="135">
        <f t="shared" si="137"/>
        <v>1.7500130533922575E-2</v>
      </c>
      <c r="N273" s="135">
        <f t="shared" si="137"/>
        <v>2.0416818956243005E-2</v>
      </c>
      <c r="O273" s="135">
        <f t="shared" si="137"/>
        <v>2.3333507378563434E-2</v>
      </c>
      <c r="P273" s="135">
        <f t="shared" si="137"/>
        <v>2.6250195800883863E-2</v>
      </c>
      <c r="Q273" s="135">
        <f t="shared" si="137"/>
        <v>2.9166884223204292E-2</v>
      </c>
      <c r="R273" s="135">
        <f t="shared" si="137"/>
        <v>3.2083572645524722E-2</v>
      </c>
      <c r="S273" s="135">
        <f t="shared" si="137"/>
        <v>3.5000261067845151E-2</v>
      </c>
      <c r="T273" s="135">
        <f t="shared" si="137"/>
        <v>3.791694949016558E-2</v>
      </c>
      <c r="U273" s="135">
        <f t="shared" si="137"/>
        <v>4.0833637912486009E-2</v>
      </c>
      <c r="V273" s="135">
        <f t="shared" si="137"/>
        <v>4.3750326334806439E-2</v>
      </c>
      <c r="W273" s="135">
        <f t="shared" si="137"/>
        <v>4.6667014757126868E-2</v>
      </c>
      <c r="X273" s="135">
        <f t="shared" si="137"/>
        <v>4.9583703179447297E-2</v>
      </c>
      <c r="Y273" s="135">
        <f t="shared" si="137"/>
        <v>5.2500391601767726E-2</v>
      </c>
      <c r="Z273" s="135">
        <f t="shared" si="137"/>
        <v>5.5417080024088156E-2</v>
      </c>
      <c r="AA273" s="135">
        <f t="shared" si="137"/>
        <v>5.8333768446408585E-2</v>
      </c>
      <c r="AB273" s="135">
        <f t="shared" si="137"/>
        <v>6.1250456868729014E-2</v>
      </c>
      <c r="AC273" s="135">
        <f t="shared" si="137"/>
        <v>6.4167145291049443E-2</v>
      </c>
      <c r="AD273" s="135">
        <f t="shared" si="137"/>
        <v>6.7083833713369873E-2</v>
      </c>
      <c r="AE273" s="135">
        <f t="shared" si="137"/>
        <v>7.0000522135690302E-2</v>
      </c>
      <c r="AF273" s="135">
        <f>AE273 + (($AG273 - $G273)/($AG$217-$G$217))</f>
        <v>7.2917210558010731E-2</v>
      </c>
      <c r="AG273" s="246">
        <f>'[6]manure aplication'!$C$44</f>
        <v>7.583389898033116E-2</v>
      </c>
      <c r="AH273" s="259">
        <f>AG273 + (($AK273 - $AG273)/($AK$89-$AG$89))</f>
        <v>8.3936966511163072E-2</v>
      </c>
      <c r="AI273" s="259">
        <f>AH273 + (($AK273 - $AG273)/($AK$89-$AG$89))</f>
        <v>9.2040034041994984E-2</v>
      </c>
      <c r="AJ273" s="259">
        <f>AI273 + (($AK273 - $AG273)/($AK$89-$AG$89))</f>
        <v>0.1001431015728269</v>
      </c>
      <c r="AK273" s="246">
        <f>'[6]manure aplication'!$C$96</f>
        <v>0.10824616910365879</v>
      </c>
      <c r="AL273" s="256">
        <f t="shared" si="135"/>
        <v>0.10824616910365879</v>
      </c>
      <c r="AM273" s="256">
        <f t="shared" si="135"/>
        <v>0.10824616910365879</v>
      </c>
      <c r="AN273" s="256">
        <f t="shared" si="135"/>
        <v>0.10824616910365879</v>
      </c>
      <c r="AO273" s="256">
        <f t="shared" si="136"/>
        <v>0.10824616910365879</v>
      </c>
      <c r="AP273" s="256">
        <f t="shared" si="136"/>
        <v>0.10824616910365879</v>
      </c>
      <c r="AQ273" s="256">
        <f t="shared" si="136"/>
        <v>0.10824616910365879</v>
      </c>
      <c r="AR273" s="256">
        <f t="shared" si="136"/>
        <v>0.10824616910365879</v>
      </c>
      <c r="AS273" s="256">
        <f t="shared" si="136"/>
        <v>0.10824616910365879</v>
      </c>
      <c r="AT273" s="256">
        <f t="shared" si="136"/>
        <v>0.10824616910365879</v>
      </c>
      <c r="AU273" s="256">
        <f t="shared" si="136"/>
        <v>0.10824616910365879</v>
      </c>
    </row>
    <row r="274" spans="1:47">
      <c r="B274" s="125" t="s">
        <v>1</v>
      </c>
      <c r="C274" s="125" t="s">
        <v>382</v>
      </c>
      <c r="D274" s="125" t="s">
        <v>383</v>
      </c>
      <c r="E274" s="125" t="s">
        <v>334</v>
      </c>
      <c r="F274" s="363"/>
      <c r="G274" s="250">
        <v>0</v>
      </c>
      <c r="H274" s="250">
        <f>G274</f>
        <v>0</v>
      </c>
      <c r="I274" s="250">
        <f t="shared" ref="I274:AI274" si="138">H274</f>
        <v>0</v>
      </c>
      <c r="J274" s="250">
        <f t="shared" si="138"/>
        <v>0</v>
      </c>
      <c r="K274" s="250">
        <f t="shared" si="138"/>
        <v>0</v>
      </c>
      <c r="L274" s="250">
        <f t="shared" si="138"/>
        <v>0</v>
      </c>
      <c r="M274" s="250">
        <f t="shared" si="138"/>
        <v>0</v>
      </c>
      <c r="N274" s="250">
        <f t="shared" si="138"/>
        <v>0</v>
      </c>
      <c r="O274" s="250">
        <f t="shared" si="138"/>
        <v>0</v>
      </c>
      <c r="P274" s="250">
        <f t="shared" si="138"/>
        <v>0</v>
      </c>
      <c r="Q274" s="250">
        <f t="shared" si="138"/>
        <v>0</v>
      </c>
      <c r="R274" s="250">
        <f t="shared" si="138"/>
        <v>0</v>
      </c>
      <c r="S274" s="250">
        <f t="shared" si="138"/>
        <v>0</v>
      </c>
      <c r="T274" s="250">
        <f t="shared" si="138"/>
        <v>0</v>
      </c>
      <c r="U274" s="250">
        <f t="shared" si="138"/>
        <v>0</v>
      </c>
      <c r="V274" s="250">
        <f t="shared" si="138"/>
        <v>0</v>
      </c>
      <c r="W274" s="250">
        <f t="shared" si="138"/>
        <v>0</v>
      </c>
      <c r="X274" s="250">
        <f t="shared" si="138"/>
        <v>0</v>
      </c>
      <c r="Y274" s="250">
        <f t="shared" si="138"/>
        <v>0</v>
      </c>
      <c r="Z274" s="250">
        <f t="shared" si="138"/>
        <v>0</v>
      </c>
      <c r="AA274" s="250">
        <f t="shared" si="138"/>
        <v>0</v>
      </c>
      <c r="AB274" s="250">
        <f t="shared" si="138"/>
        <v>0</v>
      </c>
      <c r="AC274" s="250">
        <f t="shared" si="138"/>
        <v>0</v>
      </c>
      <c r="AD274" s="250">
        <f t="shared" si="138"/>
        <v>0</v>
      </c>
      <c r="AE274" s="250">
        <f t="shared" si="138"/>
        <v>0</v>
      </c>
      <c r="AF274" s="250">
        <f t="shared" si="138"/>
        <v>0</v>
      </c>
      <c r="AG274" s="258">
        <f t="shared" si="138"/>
        <v>0</v>
      </c>
      <c r="AH274" s="258">
        <f t="shared" si="138"/>
        <v>0</v>
      </c>
      <c r="AI274" s="258">
        <f t="shared" si="138"/>
        <v>0</v>
      </c>
      <c r="AJ274" s="258">
        <f>AI274</f>
        <v>0</v>
      </c>
      <c r="AK274" s="258">
        <f>AJ274</f>
        <v>0</v>
      </c>
      <c r="AL274" s="250">
        <f t="shared" si="135"/>
        <v>0</v>
      </c>
      <c r="AM274" s="250">
        <f t="shared" si="135"/>
        <v>0</v>
      </c>
      <c r="AN274" s="250">
        <f>AM274</f>
        <v>0</v>
      </c>
      <c r="AO274" s="250">
        <f t="shared" si="136"/>
        <v>0</v>
      </c>
      <c r="AP274" s="258">
        <f>AL274</f>
        <v>0</v>
      </c>
      <c r="AQ274" s="250">
        <f t="shared" si="136"/>
        <v>0</v>
      </c>
      <c r="AR274" s="250">
        <f t="shared" si="136"/>
        <v>0</v>
      </c>
      <c r="AS274" s="250">
        <f t="shared" si="136"/>
        <v>0</v>
      </c>
      <c r="AT274" s="250">
        <f t="shared" si="136"/>
        <v>0</v>
      </c>
      <c r="AU274" s="250">
        <f t="shared" si="136"/>
        <v>0</v>
      </c>
    </row>
    <row r="275" spans="1:47">
      <c r="B275" s="125" t="s">
        <v>1</v>
      </c>
      <c r="C275" s="125" t="s">
        <v>382</v>
      </c>
      <c r="D275" s="125" t="s">
        <v>366</v>
      </c>
      <c r="E275" s="125" t="s">
        <v>334</v>
      </c>
      <c r="F275" s="363"/>
      <c r="G275" s="250">
        <v>0</v>
      </c>
      <c r="H275" s="135">
        <f>G275 + (($AG275 - $G275)/($AG$217-$G$217))</f>
        <v>2.6442361650587078E-2</v>
      </c>
      <c r="I275" s="135">
        <f t="shared" ref="I275:AE275" si="139">H275 + (($AG275 - $G275)/($AG$217-$G$217))</f>
        <v>5.2884723301174157E-2</v>
      </c>
      <c r="J275" s="135">
        <f t="shared" si="139"/>
        <v>7.9327084951761231E-2</v>
      </c>
      <c r="K275" s="135">
        <f t="shared" si="139"/>
        <v>0.10576944660234831</v>
      </c>
      <c r="L275" s="135">
        <f t="shared" si="139"/>
        <v>0.13221180825293538</v>
      </c>
      <c r="M275" s="135">
        <f t="shared" si="139"/>
        <v>0.15865416990352246</v>
      </c>
      <c r="N275" s="135">
        <f t="shared" si="139"/>
        <v>0.18509653155410954</v>
      </c>
      <c r="O275" s="135">
        <f t="shared" si="139"/>
        <v>0.21153889320469663</v>
      </c>
      <c r="P275" s="135">
        <f t="shared" si="139"/>
        <v>0.23798125485528371</v>
      </c>
      <c r="Q275" s="135">
        <f t="shared" si="139"/>
        <v>0.26442361650587076</v>
      </c>
      <c r="R275" s="135">
        <f t="shared" si="139"/>
        <v>0.29086597815645782</v>
      </c>
      <c r="S275" s="135">
        <f t="shared" si="139"/>
        <v>0.31730833980704487</v>
      </c>
      <c r="T275" s="135">
        <f t="shared" si="139"/>
        <v>0.34375070145763192</v>
      </c>
      <c r="U275" s="135">
        <f t="shared" si="139"/>
        <v>0.37019306310821898</v>
      </c>
      <c r="V275" s="135">
        <f t="shared" si="139"/>
        <v>0.39663542475880603</v>
      </c>
      <c r="W275" s="135">
        <f t="shared" si="139"/>
        <v>0.42307778640939309</v>
      </c>
      <c r="X275" s="135">
        <f t="shared" si="139"/>
        <v>0.44952014805998014</v>
      </c>
      <c r="Y275" s="135">
        <f t="shared" si="139"/>
        <v>0.47596250971056719</v>
      </c>
      <c r="Z275" s="135">
        <f t="shared" si="139"/>
        <v>0.5024048713611543</v>
      </c>
      <c r="AA275" s="135">
        <f t="shared" si="139"/>
        <v>0.52884723301174141</v>
      </c>
      <c r="AB275" s="135">
        <f t="shared" si="139"/>
        <v>0.55528959466232852</v>
      </c>
      <c r="AC275" s="135">
        <f t="shared" si="139"/>
        <v>0.58173195631291563</v>
      </c>
      <c r="AD275" s="135">
        <f t="shared" si="139"/>
        <v>0.60817431796350274</v>
      </c>
      <c r="AE275" s="135">
        <f t="shared" si="139"/>
        <v>0.63461667961408985</v>
      </c>
      <c r="AF275" s="135">
        <f>AE275 + (($AG275 - $G275)/($AG$217-$G$217))</f>
        <v>0.66105904126467696</v>
      </c>
      <c r="AG275" s="246">
        <f>'[6]manure aplication'!$C$45</f>
        <v>0.68750140291526407</v>
      </c>
      <c r="AH275" s="259">
        <f>AG275 + (($AK275 - $AG275)/($AK$89-$AG$89))</f>
        <v>0.6861628069384782</v>
      </c>
      <c r="AI275" s="259">
        <f>AH275 + (($AK275 - $AG275)/($AK$89-$AG$89))</f>
        <v>0.68482421096169221</v>
      </c>
      <c r="AJ275" s="259">
        <f>AI275 + (($AK275 - $AG275)/($AK$89-$AG$89))</f>
        <v>0.68348561498490623</v>
      </c>
      <c r="AK275" s="246">
        <f>'[6]manure aplication'!$C$97</f>
        <v>0.68214701900812036</v>
      </c>
      <c r="AL275" s="256">
        <f t="shared" si="135"/>
        <v>0.68214701900812036</v>
      </c>
      <c r="AM275" s="256">
        <f t="shared" si="135"/>
        <v>0.68214701900812036</v>
      </c>
      <c r="AN275" s="256">
        <f t="shared" si="135"/>
        <v>0.68214701900812036</v>
      </c>
      <c r="AO275" s="256">
        <f t="shared" si="136"/>
        <v>0.68214701900812036</v>
      </c>
      <c r="AP275" s="256">
        <f t="shared" si="136"/>
        <v>0.68214701900812036</v>
      </c>
      <c r="AQ275" s="256">
        <f t="shared" si="136"/>
        <v>0.68214701900812036</v>
      </c>
      <c r="AR275" s="260">
        <v>0.89080000000000004</v>
      </c>
      <c r="AS275" s="260">
        <v>0.89080000000000004</v>
      </c>
      <c r="AT275" s="260">
        <v>0.89080000000000004</v>
      </c>
      <c r="AU275" s="260">
        <v>0.89080000000000004</v>
      </c>
    </row>
    <row r="276" spans="1:47">
      <c r="B276" s="125"/>
      <c r="C276" s="125"/>
      <c r="D276" s="125"/>
      <c r="E276" s="125"/>
      <c r="G276" s="250"/>
      <c r="H276" s="250"/>
      <c r="I276" s="250"/>
      <c r="J276" s="250"/>
      <c r="K276" s="250"/>
      <c r="L276" s="250"/>
      <c r="M276" s="250"/>
      <c r="N276" s="250"/>
      <c r="O276" s="250"/>
      <c r="P276" s="250"/>
      <c r="Q276" s="250"/>
      <c r="R276" s="250"/>
      <c r="S276" s="250"/>
      <c r="T276" s="250"/>
      <c r="U276" s="250"/>
      <c r="V276" s="250"/>
      <c r="W276" s="250"/>
      <c r="X276" s="250"/>
      <c r="Y276" s="250"/>
      <c r="Z276" s="250"/>
      <c r="AA276" s="250"/>
      <c r="AB276" s="250"/>
      <c r="AC276" s="250"/>
      <c r="AD276" s="250"/>
      <c r="AE276" s="250"/>
      <c r="AF276" s="250"/>
      <c r="AG276" s="258"/>
      <c r="AH276" s="258"/>
      <c r="AI276" s="258"/>
      <c r="AJ276" s="258"/>
      <c r="AK276" s="358">
        <f t="shared" ref="AK276:AK282" si="140">AK259</f>
        <v>0</v>
      </c>
      <c r="AL276" s="250"/>
      <c r="AM276" s="250"/>
      <c r="AN276" s="250"/>
      <c r="AO276" s="250"/>
      <c r="AP276" s="258"/>
      <c r="AQ276" s="250"/>
      <c r="AR276" s="250"/>
      <c r="AS276" s="250"/>
      <c r="AT276" s="250"/>
      <c r="AU276" s="250"/>
    </row>
    <row r="277" spans="1:47">
      <c r="B277" s="125" t="s">
        <v>1</v>
      </c>
      <c r="C277" s="125" t="s">
        <v>382</v>
      </c>
      <c r="D277" s="125" t="s">
        <v>358</v>
      </c>
      <c r="E277" s="125" t="s">
        <v>336</v>
      </c>
      <c r="F277" s="125" t="s">
        <v>337</v>
      </c>
      <c r="G277" s="253">
        <v>0</v>
      </c>
      <c r="H277" s="253">
        <v>0</v>
      </c>
      <c r="I277" s="253">
        <v>0</v>
      </c>
      <c r="J277" s="253">
        <v>0</v>
      </c>
      <c r="K277" s="253">
        <v>0</v>
      </c>
      <c r="L277" s="253">
        <v>0</v>
      </c>
      <c r="M277" s="253">
        <v>0</v>
      </c>
      <c r="N277" s="253">
        <v>0</v>
      </c>
      <c r="O277" s="253">
        <v>0</v>
      </c>
      <c r="P277" s="253">
        <v>0</v>
      </c>
      <c r="Q277" s="253">
        <v>0</v>
      </c>
      <c r="R277" s="253">
        <v>0</v>
      </c>
      <c r="S277" s="253">
        <v>0</v>
      </c>
      <c r="T277" s="253">
        <v>0</v>
      </c>
      <c r="U277" s="253">
        <v>0</v>
      </c>
      <c r="V277" s="253">
        <v>0</v>
      </c>
      <c r="W277" s="253">
        <v>0</v>
      </c>
      <c r="X277" s="253">
        <v>0</v>
      </c>
      <c r="Y277" s="253">
        <v>0</v>
      </c>
      <c r="Z277" s="253">
        <v>0</v>
      </c>
      <c r="AA277" s="253">
        <v>0</v>
      </c>
      <c r="AB277" s="253">
        <v>0</v>
      </c>
      <c r="AC277" s="253">
        <v>0</v>
      </c>
      <c r="AD277" s="253">
        <v>0</v>
      </c>
      <c r="AE277" s="253">
        <v>0</v>
      </c>
      <c r="AF277" s="253">
        <v>0</v>
      </c>
      <c r="AG277" s="261">
        <v>0</v>
      </c>
      <c r="AH277" s="261">
        <v>0</v>
      </c>
      <c r="AI277" s="261">
        <v>0</v>
      </c>
      <c r="AJ277" s="261">
        <v>0</v>
      </c>
      <c r="AK277" s="358">
        <f t="shared" si="140"/>
        <v>0</v>
      </c>
      <c r="AL277" s="253">
        <v>0</v>
      </c>
      <c r="AM277" s="253">
        <v>0</v>
      </c>
      <c r="AN277" s="253">
        <v>0</v>
      </c>
      <c r="AO277" s="253">
        <v>0</v>
      </c>
      <c r="AP277" s="258">
        <f>AL277</f>
        <v>0</v>
      </c>
      <c r="AQ277" s="253">
        <v>0</v>
      </c>
      <c r="AR277" s="253">
        <v>0</v>
      </c>
      <c r="AS277" s="253">
        <v>0</v>
      </c>
      <c r="AT277" s="253">
        <v>0</v>
      </c>
      <c r="AU277" s="253">
        <v>0</v>
      </c>
    </row>
    <row r="278" spans="1:47">
      <c r="B278" s="125" t="s">
        <v>1</v>
      </c>
      <c r="C278" s="125" t="s">
        <v>382</v>
      </c>
      <c r="D278" s="125" t="s">
        <v>363</v>
      </c>
      <c r="E278" s="125" t="s">
        <v>336</v>
      </c>
      <c r="F278" s="125" t="s">
        <v>337</v>
      </c>
      <c r="G278" s="253">
        <v>0.9</v>
      </c>
      <c r="H278" s="253">
        <v>0.9</v>
      </c>
      <c r="I278" s="253">
        <v>0.9</v>
      </c>
      <c r="J278" s="253">
        <v>0.9</v>
      </c>
      <c r="K278" s="253">
        <v>0.9</v>
      </c>
      <c r="L278" s="253">
        <v>0.9</v>
      </c>
      <c r="M278" s="253">
        <v>0.9</v>
      </c>
      <c r="N278" s="253">
        <v>0.9</v>
      </c>
      <c r="O278" s="253">
        <v>0.9</v>
      </c>
      <c r="P278" s="253">
        <v>0.9</v>
      </c>
      <c r="Q278" s="253">
        <v>0.9</v>
      </c>
      <c r="R278" s="253">
        <v>0.9</v>
      </c>
      <c r="S278" s="253">
        <v>0.9</v>
      </c>
      <c r="T278" s="253">
        <v>0.9</v>
      </c>
      <c r="U278" s="253">
        <v>0.9</v>
      </c>
      <c r="V278" s="253">
        <v>0.9</v>
      </c>
      <c r="W278" s="253">
        <v>0.9</v>
      </c>
      <c r="X278" s="253">
        <v>0.9</v>
      </c>
      <c r="Y278" s="253">
        <v>0.9</v>
      </c>
      <c r="Z278" s="253">
        <v>0.9</v>
      </c>
      <c r="AA278" s="253">
        <v>0.9</v>
      </c>
      <c r="AB278" s="253">
        <v>0.9</v>
      </c>
      <c r="AC278" s="253">
        <v>0.9</v>
      </c>
      <c r="AD278" s="253">
        <v>0.9</v>
      </c>
      <c r="AE278" s="253">
        <v>0.9</v>
      </c>
      <c r="AF278" s="253">
        <v>0.9</v>
      </c>
      <c r="AG278" s="261">
        <v>0.9</v>
      </c>
      <c r="AH278" s="261">
        <v>0.9</v>
      </c>
      <c r="AI278" s="261">
        <v>0.9</v>
      </c>
      <c r="AJ278" s="261">
        <v>0.9</v>
      </c>
      <c r="AK278" s="358">
        <f t="shared" si="140"/>
        <v>0.9</v>
      </c>
      <c r="AL278" s="253">
        <v>0.9</v>
      </c>
      <c r="AM278" s="253">
        <v>0.9</v>
      </c>
      <c r="AN278" s="253">
        <v>0.9</v>
      </c>
      <c r="AO278" s="253">
        <v>0.9</v>
      </c>
      <c r="AP278" s="258">
        <f>AL278</f>
        <v>0.9</v>
      </c>
      <c r="AQ278" s="253">
        <v>0.9</v>
      </c>
      <c r="AR278" s="253">
        <v>0.9</v>
      </c>
      <c r="AS278" s="253">
        <v>0.9</v>
      </c>
      <c r="AT278" s="253">
        <v>0.9</v>
      </c>
      <c r="AU278" s="253">
        <v>0.9</v>
      </c>
    </row>
    <row r="279" spans="1:47">
      <c r="B279" s="125" t="s">
        <v>1</v>
      </c>
      <c r="C279" s="125" t="s">
        <v>382</v>
      </c>
      <c r="D279" s="125" t="s">
        <v>364</v>
      </c>
      <c r="E279" s="125" t="s">
        <v>336</v>
      </c>
      <c r="F279" s="125" t="s">
        <v>337</v>
      </c>
      <c r="G279" s="253">
        <v>0.7</v>
      </c>
      <c r="H279" s="253">
        <v>0.7</v>
      </c>
      <c r="I279" s="253">
        <v>0.7</v>
      </c>
      <c r="J279" s="253">
        <v>0.7</v>
      </c>
      <c r="K279" s="253">
        <v>0.7</v>
      </c>
      <c r="L279" s="253">
        <v>0.7</v>
      </c>
      <c r="M279" s="253">
        <v>0.7</v>
      </c>
      <c r="N279" s="253">
        <v>0.7</v>
      </c>
      <c r="O279" s="253">
        <v>0.7</v>
      </c>
      <c r="P279" s="253">
        <v>0.7</v>
      </c>
      <c r="Q279" s="253">
        <v>0.7</v>
      </c>
      <c r="R279" s="253">
        <v>0.7</v>
      </c>
      <c r="S279" s="253">
        <v>0.7</v>
      </c>
      <c r="T279" s="253">
        <v>0.7</v>
      </c>
      <c r="U279" s="253">
        <v>0.7</v>
      </c>
      <c r="V279" s="253">
        <v>0.7</v>
      </c>
      <c r="W279" s="253">
        <v>0.7</v>
      </c>
      <c r="X279" s="253">
        <v>0.7</v>
      </c>
      <c r="Y279" s="253">
        <v>0.7</v>
      </c>
      <c r="Z279" s="253">
        <v>0.7</v>
      </c>
      <c r="AA279" s="253">
        <v>0.7</v>
      </c>
      <c r="AB279" s="253">
        <v>0.7</v>
      </c>
      <c r="AC279" s="253">
        <v>0.7</v>
      </c>
      <c r="AD279" s="253">
        <v>0.7</v>
      </c>
      <c r="AE279" s="253">
        <v>0.7</v>
      </c>
      <c r="AF279" s="253">
        <v>0.7</v>
      </c>
      <c r="AG279" s="261">
        <v>0.7</v>
      </c>
      <c r="AH279" s="261">
        <v>0.7</v>
      </c>
      <c r="AI279" s="261">
        <v>0.7</v>
      </c>
      <c r="AJ279" s="261">
        <v>0.7</v>
      </c>
      <c r="AK279" s="358">
        <f t="shared" si="140"/>
        <v>0.7</v>
      </c>
      <c r="AL279" s="253">
        <v>0.7</v>
      </c>
      <c r="AM279" s="253">
        <v>0.7</v>
      </c>
      <c r="AN279" s="253">
        <v>0.7</v>
      </c>
      <c r="AO279" s="253">
        <v>0.7</v>
      </c>
      <c r="AP279" s="258">
        <f>AL279</f>
        <v>0.7</v>
      </c>
      <c r="AQ279" s="253">
        <v>0.7</v>
      </c>
      <c r="AR279" s="253">
        <v>0.7</v>
      </c>
      <c r="AS279" s="253">
        <v>0.7</v>
      </c>
      <c r="AT279" s="253">
        <v>0.7</v>
      </c>
      <c r="AU279" s="253">
        <v>0.7</v>
      </c>
    </row>
    <row r="280" spans="1:47">
      <c r="B280" s="125" t="s">
        <v>1</v>
      </c>
      <c r="C280" s="125" t="s">
        <v>382</v>
      </c>
      <c r="D280" s="125" t="s">
        <v>365</v>
      </c>
      <c r="E280" s="125" t="s">
        <v>336</v>
      </c>
      <c r="F280" s="125" t="s">
        <v>337</v>
      </c>
      <c r="G280" s="253">
        <v>0.55000000000000004</v>
      </c>
      <c r="H280" s="253">
        <v>0.55000000000000004</v>
      </c>
      <c r="I280" s="253">
        <v>0.55000000000000004</v>
      </c>
      <c r="J280" s="253">
        <v>0.55000000000000004</v>
      </c>
      <c r="K280" s="253">
        <v>0.55000000000000004</v>
      </c>
      <c r="L280" s="253">
        <v>0.55000000000000004</v>
      </c>
      <c r="M280" s="253">
        <v>0.55000000000000004</v>
      </c>
      <c r="N280" s="253">
        <v>0.55000000000000004</v>
      </c>
      <c r="O280" s="253">
        <v>0.55000000000000004</v>
      </c>
      <c r="P280" s="253">
        <v>0.55000000000000004</v>
      </c>
      <c r="Q280" s="253">
        <v>0.55000000000000004</v>
      </c>
      <c r="R280" s="253">
        <v>0.55000000000000004</v>
      </c>
      <c r="S280" s="253">
        <v>0.55000000000000004</v>
      </c>
      <c r="T280" s="253">
        <v>0.55000000000000004</v>
      </c>
      <c r="U280" s="253">
        <v>0.55000000000000004</v>
      </c>
      <c r="V280" s="253">
        <v>0.55000000000000004</v>
      </c>
      <c r="W280" s="253">
        <v>0.55000000000000004</v>
      </c>
      <c r="X280" s="253">
        <v>0.55000000000000004</v>
      </c>
      <c r="Y280" s="253">
        <v>0.55000000000000004</v>
      </c>
      <c r="Z280" s="253">
        <v>0.55000000000000004</v>
      </c>
      <c r="AA280" s="253">
        <v>0.55000000000000004</v>
      </c>
      <c r="AB280" s="253">
        <v>0.55000000000000004</v>
      </c>
      <c r="AC280" s="253">
        <v>0.55000000000000004</v>
      </c>
      <c r="AD280" s="253">
        <v>0.55000000000000004</v>
      </c>
      <c r="AE280" s="253">
        <v>0.55000000000000004</v>
      </c>
      <c r="AF280" s="253">
        <v>0.55000000000000004</v>
      </c>
      <c r="AG280" s="261">
        <v>0.55000000000000004</v>
      </c>
      <c r="AH280" s="261">
        <v>0.55000000000000004</v>
      </c>
      <c r="AI280" s="261">
        <v>0.55000000000000004</v>
      </c>
      <c r="AJ280" s="261">
        <v>0.55000000000000004</v>
      </c>
      <c r="AK280" s="261">
        <v>0.55000000000000004</v>
      </c>
      <c r="AL280" s="253">
        <v>0.55000000000000004</v>
      </c>
      <c r="AM280" s="253">
        <v>0.55000000000000004</v>
      </c>
      <c r="AN280" s="253">
        <v>0.55000000000000004</v>
      </c>
      <c r="AO280" s="253">
        <v>0.55000000000000004</v>
      </c>
      <c r="AP280" s="261">
        <v>0.55000000000000004</v>
      </c>
      <c r="AQ280" s="253">
        <v>0.55000000000000004</v>
      </c>
      <c r="AR280" s="253">
        <v>0.55000000000000004</v>
      </c>
      <c r="AS280" s="253">
        <v>0.55000000000000004</v>
      </c>
      <c r="AT280" s="253">
        <v>0.55000000000000004</v>
      </c>
      <c r="AU280" s="253">
        <v>0.55000000000000004</v>
      </c>
    </row>
    <row r="281" spans="1:47">
      <c r="B281" s="125" t="s">
        <v>1</v>
      </c>
      <c r="C281" s="125" t="s">
        <v>382</v>
      </c>
      <c r="D281" s="125" t="s">
        <v>383</v>
      </c>
      <c r="E281" s="125" t="s">
        <v>336</v>
      </c>
      <c r="F281" s="125" t="s">
        <v>337</v>
      </c>
      <c r="G281" s="253">
        <v>0.5</v>
      </c>
      <c r="H281" s="253">
        <v>0.5</v>
      </c>
      <c r="I281" s="253">
        <v>0.5</v>
      </c>
      <c r="J281" s="253">
        <v>0.5</v>
      </c>
      <c r="K281" s="253">
        <v>0.5</v>
      </c>
      <c r="L281" s="253">
        <v>0.5</v>
      </c>
      <c r="M281" s="253">
        <v>0.5</v>
      </c>
      <c r="N281" s="253">
        <v>0.5</v>
      </c>
      <c r="O281" s="253">
        <v>0.5</v>
      </c>
      <c r="P281" s="253">
        <v>0.5</v>
      </c>
      <c r="Q281" s="253">
        <v>0.5</v>
      </c>
      <c r="R281" s="253">
        <v>0.5</v>
      </c>
      <c r="S281" s="253">
        <v>0.5</v>
      </c>
      <c r="T281" s="253">
        <v>0.5</v>
      </c>
      <c r="U281" s="253">
        <v>0.5</v>
      </c>
      <c r="V281" s="253">
        <v>0.5</v>
      </c>
      <c r="W281" s="253">
        <v>0.5</v>
      </c>
      <c r="X281" s="253">
        <v>0.5</v>
      </c>
      <c r="Y281" s="253">
        <v>0.5</v>
      </c>
      <c r="Z281" s="253">
        <v>0.5</v>
      </c>
      <c r="AA281" s="253">
        <v>0.5</v>
      </c>
      <c r="AB281" s="253">
        <v>0.5</v>
      </c>
      <c r="AC281" s="253">
        <v>0.5</v>
      </c>
      <c r="AD281" s="253">
        <v>0.5</v>
      </c>
      <c r="AE281" s="253">
        <v>0.5</v>
      </c>
      <c r="AF281" s="253">
        <v>0.5</v>
      </c>
      <c r="AG281" s="261">
        <v>0.5</v>
      </c>
      <c r="AH281" s="261">
        <v>0.5</v>
      </c>
      <c r="AI281" s="261">
        <v>0.5</v>
      </c>
      <c r="AJ281" s="261">
        <v>0.5</v>
      </c>
      <c r="AK281" s="358">
        <f t="shared" si="140"/>
        <v>0.5</v>
      </c>
      <c r="AL281" s="253">
        <v>0.5</v>
      </c>
      <c r="AM281" s="253">
        <v>0.5</v>
      </c>
      <c r="AN281" s="253">
        <v>0.5</v>
      </c>
      <c r="AO281" s="253">
        <v>0.5</v>
      </c>
      <c r="AP281" s="258">
        <f>AL281</f>
        <v>0.5</v>
      </c>
      <c r="AQ281" s="253">
        <v>0.5</v>
      </c>
      <c r="AR281" s="253">
        <v>0.5</v>
      </c>
      <c r="AS281" s="253">
        <v>0.5</v>
      </c>
      <c r="AT281" s="253">
        <v>0.5</v>
      </c>
      <c r="AU281" s="253">
        <v>0.5</v>
      </c>
    </row>
    <row r="282" spans="1:47">
      <c r="B282" s="125" t="s">
        <v>1</v>
      </c>
      <c r="C282" s="125" t="s">
        <v>382</v>
      </c>
      <c r="D282" s="125" t="s">
        <v>366</v>
      </c>
      <c r="E282" s="125" t="s">
        <v>336</v>
      </c>
      <c r="F282" s="125" t="s">
        <v>375</v>
      </c>
      <c r="G282" s="253">
        <v>0.3</v>
      </c>
      <c r="H282" s="253">
        <v>0.3</v>
      </c>
      <c r="I282" s="253">
        <v>0.3</v>
      </c>
      <c r="J282" s="253">
        <v>0.3</v>
      </c>
      <c r="K282" s="253">
        <v>0.3</v>
      </c>
      <c r="L282" s="253">
        <v>0.3</v>
      </c>
      <c r="M282" s="253">
        <v>0.3</v>
      </c>
      <c r="N282" s="253">
        <v>0.3</v>
      </c>
      <c r="O282" s="253">
        <v>0.3</v>
      </c>
      <c r="P282" s="253">
        <v>0.3</v>
      </c>
      <c r="Q282" s="253">
        <v>0.3</v>
      </c>
      <c r="R282" s="253">
        <v>0.3</v>
      </c>
      <c r="S282" s="253">
        <v>0.3</v>
      </c>
      <c r="T282" s="253">
        <v>0.3</v>
      </c>
      <c r="U282" s="253">
        <v>0.3</v>
      </c>
      <c r="V282" s="253">
        <v>0.3</v>
      </c>
      <c r="W282" s="253">
        <v>0.3</v>
      </c>
      <c r="X282" s="253">
        <v>0.3</v>
      </c>
      <c r="Y282" s="253">
        <v>0.3</v>
      </c>
      <c r="Z282" s="253">
        <v>0.3</v>
      </c>
      <c r="AA282" s="253">
        <v>0.3</v>
      </c>
      <c r="AB282" s="253">
        <v>0.3</v>
      </c>
      <c r="AC282" s="253">
        <v>0.3</v>
      </c>
      <c r="AD282" s="253">
        <v>0.3</v>
      </c>
      <c r="AE282" s="253">
        <v>0.3</v>
      </c>
      <c r="AF282" s="253">
        <v>0.3</v>
      </c>
      <c r="AG282" s="261">
        <v>0.3</v>
      </c>
      <c r="AH282" s="261">
        <v>0.3</v>
      </c>
      <c r="AI282" s="261">
        <v>0.3</v>
      </c>
      <c r="AJ282" s="261">
        <v>0.3</v>
      </c>
      <c r="AK282" s="358">
        <f t="shared" si="140"/>
        <v>0.3</v>
      </c>
      <c r="AL282" s="253">
        <v>0.3</v>
      </c>
      <c r="AM282" s="253">
        <v>0.3</v>
      </c>
      <c r="AN282" s="253">
        <v>0.3</v>
      </c>
      <c r="AO282" s="253">
        <v>0.3</v>
      </c>
      <c r="AP282" s="258">
        <f>AL282</f>
        <v>0.3</v>
      </c>
      <c r="AQ282" s="253">
        <v>0.3</v>
      </c>
      <c r="AR282" s="253">
        <v>0.3</v>
      </c>
      <c r="AS282" s="253">
        <v>0.3</v>
      </c>
      <c r="AT282" s="253">
        <v>0.3</v>
      </c>
      <c r="AU282" s="253">
        <v>0.3</v>
      </c>
    </row>
    <row r="283" spans="1:47">
      <c r="A283" s="126" t="str">
        <f>C283&amp;"_"&amp;B283</f>
        <v>EF_NH3_applic_solid_Goats</v>
      </c>
      <c r="B283" s="125" t="s">
        <v>1</v>
      </c>
      <c r="C283" s="136" t="s">
        <v>382</v>
      </c>
      <c r="D283" s="127" t="s">
        <v>338</v>
      </c>
      <c r="E283" s="127"/>
      <c r="F283" s="128" t="s">
        <v>387</v>
      </c>
      <c r="G283" s="245">
        <f t="array" ref="G283">G269*SUMPRODUCT(G270:G275,1-G277:G282)</f>
        <v>0.9</v>
      </c>
      <c r="H283" s="245">
        <f t="array" ref="H283">H269*SUMPRODUCT(H270:H275,1-H277:H282)</f>
        <v>0.89141680158529291</v>
      </c>
      <c r="I283" s="245">
        <f t="array" ref="I283">I269*SUMPRODUCT(I270:I275,1-I277:I282)</f>
        <v>0.88283360317058579</v>
      </c>
      <c r="J283" s="245">
        <f t="array" ref="J283">J269*SUMPRODUCT(J270:J275,1-J277:J282)</f>
        <v>0.87425040475587856</v>
      </c>
      <c r="K283" s="245">
        <f t="array" ref="K283">K269*SUMPRODUCT(K270:K275,1-K277:K282)</f>
        <v>0.86566720634117145</v>
      </c>
      <c r="L283" s="245">
        <f t="array" ref="L283">L269*SUMPRODUCT(L270:L275,1-L277:L282)</f>
        <v>0.85708400792646444</v>
      </c>
      <c r="M283" s="245">
        <f t="array" ref="M283">M269*SUMPRODUCT(M270:M275,1-M277:M282)</f>
        <v>0.84850080951175733</v>
      </c>
      <c r="N283" s="245">
        <f t="array" ref="N283">N269*SUMPRODUCT(N270:N275,1-N277:N282)</f>
        <v>0.8399176110970501</v>
      </c>
      <c r="O283" s="245">
        <f t="array" ref="O283">O269*SUMPRODUCT(O270:O275,1-O277:O282)</f>
        <v>0.83133441268234287</v>
      </c>
      <c r="P283" s="245">
        <f t="array" ref="P283">P269*SUMPRODUCT(P270:P275,1-P277:P282)</f>
        <v>0.82275121426763587</v>
      </c>
      <c r="Q283" s="245">
        <f t="array" ref="Q283">Q269*SUMPRODUCT(Q270:Q275,1-Q277:Q282)</f>
        <v>0.81416801585292875</v>
      </c>
      <c r="R283" s="245">
        <f t="array" ref="R283">R269*SUMPRODUCT(R270:R275,1-R277:R282)</f>
        <v>0.80558481743822175</v>
      </c>
      <c r="S283" s="245">
        <f t="array" ref="S283">S269*SUMPRODUCT(S270:S275,1-S277:S282)</f>
        <v>0.79700161902351452</v>
      </c>
      <c r="T283" s="245">
        <f t="array" ref="T283">T269*SUMPRODUCT(T270:T275,1-T277:T282)</f>
        <v>0.7884184206088074</v>
      </c>
      <c r="U283" s="245">
        <f t="array" ref="U283">U269*SUMPRODUCT(U270:U275,1-U277:U282)</f>
        <v>0.77983522219410029</v>
      </c>
      <c r="V283" s="245">
        <f t="array" ref="V283">V269*SUMPRODUCT(V270:V275,1-V277:V282)</f>
        <v>0.77125202377939328</v>
      </c>
      <c r="W283" s="245">
        <f t="array" ref="W283">W269*SUMPRODUCT(W270:W275,1-W277:W282)</f>
        <v>0.76266882536468605</v>
      </c>
      <c r="X283" s="245">
        <f t="array" ref="X283">X269*SUMPRODUCT(X270:X275,1-X277:X282)</f>
        <v>0.75408562694997883</v>
      </c>
      <c r="Y283" s="245">
        <f t="array" ref="Y283">Y269*SUMPRODUCT(Y270:Y275,1-Y277:Y282)</f>
        <v>0.74550242853527171</v>
      </c>
      <c r="Z283" s="245">
        <f t="array" ref="Z283">Z269*SUMPRODUCT(Z270:Z275,1-Z277:Z282)</f>
        <v>0.73691923012056471</v>
      </c>
      <c r="AA283" s="245">
        <f t="array" ref="AA283">AA269*SUMPRODUCT(AA270:AA275,1-AA277:AA282)</f>
        <v>0.72833603170585759</v>
      </c>
      <c r="AB283" s="245">
        <f t="array" ref="AB283">AB269*SUMPRODUCT(AB270:AB275,1-AB277:AB282)</f>
        <v>0.71975283329115047</v>
      </c>
      <c r="AC283" s="245">
        <f t="array" ref="AC283">AC269*SUMPRODUCT(AC270:AC275,1-AC277:AC282)</f>
        <v>0.71116963487644336</v>
      </c>
      <c r="AD283" s="245">
        <f t="array" ref="AD283">AD269*SUMPRODUCT(AD270:AD275,1-AD277:AD282)</f>
        <v>0.70258643646173613</v>
      </c>
      <c r="AE283" s="245">
        <f t="array" ref="AE283">AE269*SUMPRODUCT(AE270:AE275,1-AE277:AE282)</f>
        <v>0.69400323804702913</v>
      </c>
      <c r="AF283" s="245">
        <f t="array" ref="AF283">AF269*SUMPRODUCT(AF270:AF275,1-AF277:AF282)</f>
        <v>0.68542003963232201</v>
      </c>
      <c r="AG283" s="245">
        <f t="array" ref="AG283">AG269*SUMPRODUCT(AG270:AG275,1-AG277:AG282)</f>
        <v>0.67683684121761467</v>
      </c>
      <c r="AH283" s="245">
        <f t="array" ref="AH283">AH269*SUMPRODUCT(AH270:AH275,1-AH277:AH282)</f>
        <v>0.67318724370358518</v>
      </c>
      <c r="AI283" s="245">
        <f t="array" ref="AI283">AI269*SUMPRODUCT(AI270:AI275,1-AI277:AI282)</f>
        <v>0.66953764618955547</v>
      </c>
      <c r="AJ283" s="245">
        <f t="array" ref="AJ283">AJ269*SUMPRODUCT(AJ270:AJ275,1-AJ277:AJ282)</f>
        <v>0.66588804867552598</v>
      </c>
      <c r="AK283" s="245">
        <f t="array" ref="AK283">AK269*SUMPRODUCT(AK270:AK275,1-AK277:AK282)</f>
        <v>0.66223845116149627</v>
      </c>
      <c r="AL283" s="245">
        <f t="array" ref="AL283">AL269*SUMPRODUCT(AL270:AL275,1-AL277:AL282)</f>
        <v>0.66223845116149627</v>
      </c>
      <c r="AM283" s="245">
        <f t="array" ref="AM283">AM269*SUMPRODUCT(AM270:AM275,1-AM277:AM282)</f>
        <v>0.66223845116149627</v>
      </c>
      <c r="AN283" s="245">
        <f t="array" ref="AN283">AN269*SUMPRODUCT(AN270:AN275,1-AN277:AN282)</f>
        <v>0.66223845116149627</v>
      </c>
      <c r="AO283" s="245">
        <f t="array" ref="AO283">AO269*SUMPRODUCT(AO270:AO275,1-AO277:AO282)</f>
        <v>0.66223845116149627</v>
      </c>
      <c r="AP283" s="245">
        <f t="array" ref="AP283">AP269*SUMPRODUCT(AP270:AP275,1-AP277:AP282)</f>
        <v>0.66223845116149627</v>
      </c>
      <c r="AQ283" s="245">
        <f t="array" ref="AQ283">AQ269*SUMPRODUCT(AQ270:AQ275,1-AQ277:AQ282)</f>
        <v>0.66223845116149627</v>
      </c>
      <c r="AR283" s="245">
        <f t="array" ref="AR283">AR269*SUMPRODUCT(AR270:AR275,1-AR277:AR282)</f>
        <v>0.60590214629368888</v>
      </c>
      <c r="AS283" s="245">
        <f t="array" ref="AS283">AS269*SUMPRODUCT(AS270:AS275,1-AS277:AS282)</f>
        <v>0.60590214629368888</v>
      </c>
      <c r="AT283" s="245">
        <f t="array" ref="AT283">AT269*SUMPRODUCT(AT270:AT275,1-AT277:AT282)</f>
        <v>0.60590214629368888</v>
      </c>
      <c r="AU283" s="245">
        <f t="array" ref="AU283">AU269*SUMPRODUCT(AU270:AU275,1-AU277:AU282)</f>
        <v>0.60590214629368888</v>
      </c>
    </row>
    <row r="284" spans="1:47">
      <c r="AG284" s="4"/>
      <c r="AH284" s="4"/>
      <c r="AI284" s="4"/>
      <c r="AJ284" s="4"/>
      <c r="AK284" s="4"/>
    </row>
    <row r="285" spans="1:47">
      <c r="A285" s="124" t="s">
        <v>300</v>
      </c>
      <c r="B285" s="124" t="s">
        <v>327</v>
      </c>
      <c r="C285" s="124" t="s">
        <v>328</v>
      </c>
      <c r="D285" s="124" t="s">
        <v>329</v>
      </c>
      <c r="E285" s="124" t="s">
        <v>330</v>
      </c>
      <c r="F285" s="124" t="s">
        <v>331</v>
      </c>
      <c r="G285" s="124">
        <v>1990</v>
      </c>
      <c r="H285" s="124">
        <f t="shared" ref="H285:AO285" si="141">G285+1</f>
        <v>1991</v>
      </c>
      <c r="I285" s="124">
        <f t="shared" si="141"/>
        <v>1992</v>
      </c>
      <c r="J285" s="124">
        <f t="shared" si="141"/>
        <v>1993</v>
      </c>
      <c r="K285" s="124">
        <f t="shared" si="141"/>
        <v>1994</v>
      </c>
      <c r="L285" s="124">
        <f t="shared" si="141"/>
        <v>1995</v>
      </c>
      <c r="M285" s="124">
        <f t="shared" si="141"/>
        <v>1996</v>
      </c>
      <c r="N285" s="124">
        <f t="shared" si="141"/>
        <v>1997</v>
      </c>
      <c r="O285" s="124">
        <f t="shared" si="141"/>
        <v>1998</v>
      </c>
      <c r="P285" s="124">
        <f t="shared" si="141"/>
        <v>1999</v>
      </c>
      <c r="Q285" s="124">
        <f t="shared" si="141"/>
        <v>2000</v>
      </c>
      <c r="R285" s="124">
        <f t="shared" si="141"/>
        <v>2001</v>
      </c>
      <c r="S285" s="124">
        <f t="shared" si="141"/>
        <v>2002</v>
      </c>
      <c r="T285" s="124">
        <f t="shared" si="141"/>
        <v>2003</v>
      </c>
      <c r="U285" s="124">
        <f t="shared" si="141"/>
        <v>2004</v>
      </c>
      <c r="V285" s="124">
        <f t="shared" si="141"/>
        <v>2005</v>
      </c>
      <c r="W285" s="124">
        <f t="shared" si="141"/>
        <v>2006</v>
      </c>
      <c r="X285" s="124">
        <f t="shared" si="141"/>
        <v>2007</v>
      </c>
      <c r="Y285" s="124">
        <f t="shared" si="141"/>
        <v>2008</v>
      </c>
      <c r="Z285" s="124">
        <f t="shared" si="141"/>
        <v>2009</v>
      </c>
      <c r="AA285" s="124">
        <f t="shared" si="141"/>
        <v>2010</v>
      </c>
      <c r="AB285" s="124">
        <f t="shared" si="141"/>
        <v>2011</v>
      </c>
      <c r="AC285" s="124">
        <f t="shared" si="141"/>
        <v>2012</v>
      </c>
      <c r="AD285" s="124">
        <f t="shared" si="141"/>
        <v>2013</v>
      </c>
      <c r="AE285" s="124">
        <f t="shared" si="141"/>
        <v>2014</v>
      </c>
      <c r="AF285" s="124">
        <f t="shared" si="141"/>
        <v>2015</v>
      </c>
      <c r="AG285" s="362">
        <f t="shared" si="141"/>
        <v>2016</v>
      </c>
      <c r="AH285" s="362">
        <f t="shared" si="141"/>
        <v>2017</v>
      </c>
      <c r="AI285" s="362">
        <f t="shared" si="141"/>
        <v>2018</v>
      </c>
      <c r="AJ285" s="362">
        <f t="shared" si="141"/>
        <v>2019</v>
      </c>
      <c r="AK285" s="362">
        <f t="shared" si="141"/>
        <v>2020</v>
      </c>
      <c r="AL285" s="124">
        <f t="shared" si="141"/>
        <v>2021</v>
      </c>
      <c r="AM285" s="124">
        <f t="shared" si="141"/>
        <v>2022</v>
      </c>
      <c r="AN285" s="124">
        <f t="shared" si="141"/>
        <v>2023</v>
      </c>
      <c r="AO285" s="124">
        <f t="shared" si="141"/>
        <v>2024</v>
      </c>
      <c r="AP285" s="124">
        <v>2025</v>
      </c>
      <c r="AQ285" s="124">
        <v>2030</v>
      </c>
      <c r="AR285" s="124">
        <v>2035</v>
      </c>
      <c r="AS285" s="124">
        <v>2040</v>
      </c>
      <c r="AT285" s="124">
        <v>2045</v>
      </c>
      <c r="AU285" s="124">
        <v>2050</v>
      </c>
    </row>
    <row r="286" spans="1:47">
      <c r="B286" s="125" t="s">
        <v>2</v>
      </c>
      <c r="C286" s="125" t="s">
        <v>382</v>
      </c>
      <c r="D286" s="125" t="s">
        <v>332</v>
      </c>
      <c r="E286" s="125" t="s">
        <v>333</v>
      </c>
      <c r="G286" s="245">
        <v>0.9</v>
      </c>
      <c r="H286" s="245">
        <v>0.9</v>
      </c>
      <c r="I286" s="245">
        <v>0.9</v>
      </c>
      <c r="J286" s="245">
        <v>0.9</v>
      </c>
      <c r="K286" s="245">
        <v>0.9</v>
      </c>
      <c r="L286" s="245">
        <v>0.9</v>
      </c>
      <c r="M286" s="245">
        <v>0.9</v>
      </c>
      <c r="N286" s="245">
        <v>0.9</v>
      </c>
      <c r="O286" s="245">
        <v>0.9</v>
      </c>
      <c r="P286" s="245">
        <v>0.9</v>
      </c>
      <c r="Q286" s="245">
        <v>0.9</v>
      </c>
      <c r="R286" s="245">
        <v>0.9</v>
      </c>
      <c r="S286" s="245">
        <v>0.9</v>
      </c>
      <c r="T286" s="245">
        <v>0.9</v>
      </c>
      <c r="U286" s="245">
        <v>0.9</v>
      </c>
      <c r="V286" s="245">
        <v>0.9</v>
      </c>
      <c r="W286" s="245">
        <v>0.9</v>
      </c>
      <c r="X286" s="245">
        <v>0.9</v>
      </c>
      <c r="Y286" s="245">
        <v>0.9</v>
      </c>
      <c r="Z286" s="245">
        <v>0.9</v>
      </c>
      <c r="AA286" s="245">
        <v>0.9</v>
      </c>
      <c r="AB286" s="245">
        <v>0.9</v>
      </c>
      <c r="AC286" s="245">
        <v>0.9</v>
      </c>
      <c r="AD286" s="245">
        <v>0.9</v>
      </c>
      <c r="AE286" s="245">
        <v>0.9</v>
      </c>
      <c r="AF286" s="245">
        <v>0.9</v>
      </c>
      <c r="AG286" s="245">
        <v>0.9</v>
      </c>
      <c r="AH286" s="245">
        <v>0.9</v>
      </c>
      <c r="AI286" s="245">
        <v>0.9</v>
      </c>
      <c r="AJ286" s="245">
        <v>0.9</v>
      </c>
      <c r="AK286" s="245">
        <f>AK269</f>
        <v>0.9</v>
      </c>
      <c r="AL286" s="245">
        <v>0.9</v>
      </c>
      <c r="AM286" s="245">
        <f>AM269</f>
        <v>0.9</v>
      </c>
      <c r="AN286" s="245">
        <f>AN269</f>
        <v>0.9</v>
      </c>
      <c r="AO286" s="245">
        <f>AO269</f>
        <v>0.9</v>
      </c>
      <c r="AP286" s="245">
        <v>0.9</v>
      </c>
      <c r="AQ286" s="245">
        <v>0.9</v>
      </c>
      <c r="AR286" s="245">
        <v>0.9</v>
      </c>
      <c r="AS286" s="245">
        <v>0.9</v>
      </c>
      <c r="AT286" s="245">
        <v>0.9</v>
      </c>
      <c r="AU286" s="245">
        <v>0.9</v>
      </c>
    </row>
    <row r="287" spans="1:47">
      <c r="B287" s="125" t="s">
        <v>2</v>
      </c>
      <c r="C287" s="125" t="s">
        <v>382</v>
      </c>
      <c r="D287" s="125" t="s">
        <v>358</v>
      </c>
      <c r="E287" s="125" t="s">
        <v>334</v>
      </c>
      <c r="F287" s="125" t="s">
        <v>335</v>
      </c>
      <c r="G287" s="250">
        <f t="shared" ref="G287:AI287" si="142">1-SUM(G288:G292)</f>
        <v>1</v>
      </c>
      <c r="H287" s="250">
        <f t="shared" si="142"/>
        <v>0.97064094992709249</v>
      </c>
      <c r="I287" s="250">
        <f t="shared" si="142"/>
        <v>0.94128189985418498</v>
      </c>
      <c r="J287" s="250">
        <f t="shared" si="142"/>
        <v>0.91192284978127747</v>
      </c>
      <c r="K287" s="250">
        <f t="shared" si="142"/>
        <v>0.88256379970836996</v>
      </c>
      <c r="L287" s="250">
        <f t="shared" si="142"/>
        <v>0.85320474963546244</v>
      </c>
      <c r="M287" s="250">
        <f t="shared" si="142"/>
        <v>0.82384569956255493</v>
      </c>
      <c r="N287" s="250">
        <f t="shared" si="142"/>
        <v>0.79448664948964742</v>
      </c>
      <c r="O287" s="250">
        <f t="shared" si="142"/>
        <v>0.76512759941673991</v>
      </c>
      <c r="P287" s="250">
        <f t="shared" si="142"/>
        <v>0.7357685493438324</v>
      </c>
      <c r="Q287" s="250">
        <f t="shared" si="142"/>
        <v>0.70640949927092489</v>
      </c>
      <c r="R287" s="250">
        <f t="shared" si="142"/>
        <v>0.67705044919801749</v>
      </c>
      <c r="S287" s="250">
        <f t="shared" si="142"/>
        <v>0.64769139912510998</v>
      </c>
      <c r="T287" s="250">
        <f t="shared" si="142"/>
        <v>0.61833234905220247</v>
      </c>
      <c r="U287" s="250">
        <f t="shared" si="142"/>
        <v>0.58897329897929507</v>
      </c>
      <c r="V287" s="250">
        <f t="shared" si="142"/>
        <v>0.55961424890638756</v>
      </c>
      <c r="W287" s="250">
        <f t="shared" si="142"/>
        <v>0.53025519883348005</v>
      </c>
      <c r="X287" s="250">
        <f t="shared" si="142"/>
        <v>0.50089614876057253</v>
      </c>
      <c r="Y287" s="250">
        <f t="shared" si="142"/>
        <v>0.47153709868766502</v>
      </c>
      <c r="Z287" s="250">
        <f t="shared" si="142"/>
        <v>0.44217804861475751</v>
      </c>
      <c r="AA287" s="250">
        <f t="shared" si="142"/>
        <v>0.41281899854185</v>
      </c>
      <c r="AB287" s="250">
        <f t="shared" si="142"/>
        <v>0.38345994846894249</v>
      </c>
      <c r="AC287" s="250">
        <f t="shared" si="142"/>
        <v>0.35410089839603498</v>
      </c>
      <c r="AD287" s="250">
        <f t="shared" si="142"/>
        <v>0.32474184832312736</v>
      </c>
      <c r="AE287" s="250">
        <f t="shared" si="142"/>
        <v>0.29538279825021985</v>
      </c>
      <c r="AF287" s="250">
        <f t="shared" si="142"/>
        <v>0.26602374817731234</v>
      </c>
      <c r="AG287" s="258">
        <f t="shared" si="142"/>
        <v>0.23666469810440471</v>
      </c>
      <c r="AH287" s="246">
        <f t="shared" si="142"/>
        <v>0.22990022655035869</v>
      </c>
      <c r="AI287" s="246">
        <f t="shared" si="142"/>
        <v>0.22313575499631277</v>
      </c>
      <c r="AJ287" s="246">
        <f>1-SUM(AJ288:AJ292)</f>
        <v>0.21637128344226686</v>
      </c>
      <c r="AK287" s="246">
        <f>1-SUM(AK288:AK292)</f>
        <v>0.20960681188822083</v>
      </c>
      <c r="AL287" s="130">
        <f t="shared" ref="AL287" si="143">1-SUM(AL288:AL292)</f>
        <v>0.20960681188822083</v>
      </c>
      <c r="AM287" s="130">
        <f>1-SUM(AM288:AM292)</f>
        <v>0.20960681188822083</v>
      </c>
      <c r="AN287" s="130">
        <f>1-SUM(AN288:AN292)</f>
        <v>0.20960681188822083</v>
      </c>
      <c r="AO287" s="130">
        <f t="shared" ref="AO287:AU287" si="144">1-SUM(AO288:AO292)</f>
        <v>0.20960681188822083</v>
      </c>
      <c r="AP287" s="357">
        <f>1-SUM(AP288:AP292)</f>
        <v>0.20960681188822083</v>
      </c>
      <c r="AQ287" s="130">
        <f t="shared" si="144"/>
        <v>0.20960681188822083</v>
      </c>
      <c r="AR287" s="257">
        <f t="shared" si="144"/>
        <v>9.5383089634115681E-4</v>
      </c>
      <c r="AS287" s="257">
        <f t="shared" si="144"/>
        <v>9.5383089634115681E-4</v>
      </c>
      <c r="AT287" s="257">
        <f t="shared" si="144"/>
        <v>9.5383089634115681E-4</v>
      </c>
      <c r="AU287" s="257">
        <f t="shared" si="144"/>
        <v>9.5383089634115681E-4</v>
      </c>
    </row>
    <row r="288" spans="1:47">
      <c r="B288" s="125" t="s">
        <v>2</v>
      </c>
      <c r="C288" s="125" t="s">
        <v>382</v>
      </c>
      <c r="D288" s="125" t="s">
        <v>363</v>
      </c>
      <c r="E288" s="125" t="s">
        <v>334</v>
      </c>
      <c r="F288" s="363" t="s">
        <v>473</v>
      </c>
      <c r="G288" s="250">
        <v>0</v>
      </c>
      <c r="H288" s="250">
        <f>G288</f>
        <v>0</v>
      </c>
      <c r="I288" s="250">
        <f t="shared" ref="I288:X289" si="145">H288</f>
        <v>0</v>
      </c>
      <c r="J288" s="250">
        <f t="shared" si="145"/>
        <v>0</v>
      </c>
      <c r="K288" s="250">
        <f t="shared" si="145"/>
        <v>0</v>
      </c>
      <c r="L288" s="250">
        <f t="shared" si="145"/>
        <v>0</v>
      </c>
      <c r="M288" s="250">
        <f t="shared" si="145"/>
        <v>0</v>
      </c>
      <c r="N288" s="250">
        <f t="shared" si="145"/>
        <v>0</v>
      </c>
      <c r="O288" s="250">
        <f t="shared" si="145"/>
        <v>0</v>
      </c>
      <c r="P288" s="250">
        <f t="shared" si="145"/>
        <v>0</v>
      </c>
      <c r="Q288" s="250">
        <f t="shared" si="145"/>
        <v>0</v>
      </c>
      <c r="R288" s="250">
        <f t="shared" si="145"/>
        <v>0</v>
      </c>
      <c r="S288" s="250">
        <f t="shared" si="145"/>
        <v>0</v>
      </c>
      <c r="T288" s="250">
        <f t="shared" si="145"/>
        <v>0</v>
      </c>
      <c r="U288" s="250">
        <f t="shared" si="145"/>
        <v>0</v>
      </c>
      <c r="V288" s="250">
        <f t="shared" si="145"/>
        <v>0</v>
      </c>
      <c r="W288" s="250">
        <f t="shared" si="145"/>
        <v>0</v>
      </c>
      <c r="X288" s="250">
        <f t="shared" si="145"/>
        <v>0</v>
      </c>
      <c r="Y288" s="250">
        <f t="shared" ref="Y288:AN292" si="146">X288</f>
        <v>0</v>
      </c>
      <c r="Z288" s="250">
        <f t="shared" si="146"/>
        <v>0</v>
      </c>
      <c r="AA288" s="250">
        <f t="shared" si="146"/>
        <v>0</v>
      </c>
      <c r="AB288" s="250">
        <f t="shared" si="146"/>
        <v>0</v>
      </c>
      <c r="AC288" s="250">
        <f t="shared" si="146"/>
        <v>0</v>
      </c>
      <c r="AD288" s="250">
        <f t="shared" si="146"/>
        <v>0</v>
      </c>
      <c r="AE288" s="250">
        <f t="shared" si="146"/>
        <v>0</v>
      </c>
      <c r="AF288" s="250">
        <f t="shared" si="146"/>
        <v>0</v>
      </c>
      <c r="AG288" s="258">
        <f t="shared" si="146"/>
        <v>0</v>
      </c>
      <c r="AH288" s="258">
        <f t="shared" si="146"/>
        <v>0</v>
      </c>
      <c r="AI288" s="258">
        <f t="shared" si="146"/>
        <v>0</v>
      </c>
      <c r="AJ288" s="258">
        <f t="shared" si="146"/>
        <v>0</v>
      </c>
      <c r="AK288" s="258">
        <f t="shared" si="146"/>
        <v>0</v>
      </c>
      <c r="AL288" s="250">
        <f t="shared" si="146"/>
        <v>0</v>
      </c>
      <c r="AM288" s="250">
        <f t="shared" si="146"/>
        <v>0</v>
      </c>
      <c r="AN288" s="250">
        <f t="shared" si="146"/>
        <v>0</v>
      </c>
      <c r="AO288" s="250">
        <f t="shared" ref="AO288:AU292" si="147">AN288</f>
        <v>0</v>
      </c>
      <c r="AP288" s="258">
        <f>AL288</f>
        <v>0</v>
      </c>
      <c r="AQ288" s="250">
        <f t="shared" si="147"/>
        <v>0</v>
      </c>
      <c r="AR288" s="250">
        <f t="shared" si="147"/>
        <v>0</v>
      </c>
      <c r="AS288" s="250">
        <f t="shared" si="147"/>
        <v>0</v>
      </c>
      <c r="AT288" s="250">
        <f t="shared" si="147"/>
        <v>0</v>
      </c>
      <c r="AU288" s="250">
        <f t="shared" si="147"/>
        <v>0</v>
      </c>
    </row>
    <row r="289" spans="1:47">
      <c r="B289" s="125" t="s">
        <v>2</v>
      </c>
      <c r="C289" s="125" t="s">
        <v>382</v>
      </c>
      <c r="D289" s="125" t="s">
        <v>364</v>
      </c>
      <c r="E289" s="125" t="s">
        <v>334</v>
      </c>
      <c r="F289" s="363"/>
      <c r="G289" s="250">
        <v>0</v>
      </c>
      <c r="H289" s="250">
        <f>G289</f>
        <v>0</v>
      </c>
      <c r="I289" s="250">
        <f t="shared" si="145"/>
        <v>0</v>
      </c>
      <c r="J289" s="250">
        <f t="shared" si="145"/>
        <v>0</v>
      </c>
      <c r="K289" s="250">
        <f t="shared" si="145"/>
        <v>0</v>
      </c>
      <c r="L289" s="250">
        <f t="shared" si="145"/>
        <v>0</v>
      </c>
      <c r="M289" s="250">
        <f t="shared" si="145"/>
        <v>0</v>
      </c>
      <c r="N289" s="250">
        <f t="shared" si="145"/>
        <v>0</v>
      </c>
      <c r="O289" s="250">
        <f t="shared" si="145"/>
        <v>0</v>
      </c>
      <c r="P289" s="250">
        <f t="shared" si="145"/>
        <v>0</v>
      </c>
      <c r="Q289" s="250">
        <f t="shared" si="145"/>
        <v>0</v>
      </c>
      <c r="R289" s="250">
        <f t="shared" si="145"/>
        <v>0</v>
      </c>
      <c r="S289" s="250">
        <f t="shared" si="145"/>
        <v>0</v>
      </c>
      <c r="T289" s="250">
        <f t="shared" si="145"/>
        <v>0</v>
      </c>
      <c r="U289" s="250">
        <f t="shared" si="145"/>
        <v>0</v>
      </c>
      <c r="V289" s="250">
        <f t="shared" si="145"/>
        <v>0</v>
      </c>
      <c r="W289" s="250">
        <f t="shared" si="145"/>
        <v>0</v>
      </c>
      <c r="X289" s="250">
        <f t="shared" si="145"/>
        <v>0</v>
      </c>
      <c r="Y289" s="250">
        <f t="shared" si="146"/>
        <v>0</v>
      </c>
      <c r="Z289" s="250">
        <f t="shared" si="146"/>
        <v>0</v>
      </c>
      <c r="AA289" s="250">
        <f t="shared" si="146"/>
        <v>0</v>
      </c>
      <c r="AB289" s="250">
        <f t="shared" si="146"/>
        <v>0</v>
      </c>
      <c r="AC289" s="250">
        <f t="shared" si="146"/>
        <v>0</v>
      </c>
      <c r="AD289" s="250">
        <f t="shared" si="146"/>
        <v>0</v>
      </c>
      <c r="AE289" s="250">
        <f t="shared" si="146"/>
        <v>0</v>
      </c>
      <c r="AF289" s="250">
        <f t="shared" si="146"/>
        <v>0</v>
      </c>
      <c r="AG289" s="258">
        <f t="shared" si="146"/>
        <v>0</v>
      </c>
      <c r="AH289" s="258">
        <f t="shared" si="146"/>
        <v>0</v>
      </c>
      <c r="AI289" s="258">
        <f t="shared" si="146"/>
        <v>0</v>
      </c>
      <c r="AJ289" s="258">
        <f t="shared" si="146"/>
        <v>0</v>
      </c>
      <c r="AK289" s="258">
        <f t="shared" si="146"/>
        <v>0</v>
      </c>
      <c r="AL289" s="250">
        <f t="shared" si="146"/>
        <v>0</v>
      </c>
      <c r="AM289" s="250">
        <f t="shared" si="146"/>
        <v>0</v>
      </c>
      <c r="AN289" s="250">
        <f t="shared" si="146"/>
        <v>0</v>
      </c>
      <c r="AO289" s="250">
        <f t="shared" si="147"/>
        <v>0</v>
      </c>
      <c r="AP289" s="258">
        <f>AL289</f>
        <v>0</v>
      </c>
      <c r="AQ289" s="250">
        <f t="shared" si="147"/>
        <v>0</v>
      </c>
      <c r="AR289" s="250">
        <f t="shared" si="147"/>
        <v>0</v>
      </c>
      <c r="AS289" s="250">
        <f t="shared" si="147"/>
        <v>0</v>
      </c>
      <c r="AT289" s="250">
        <f t="shared" si="147"/>
        <v>0</v>
      </c>
      <c r="AU289" s="250">
        <f t="shared" si="147"/>
        <v>0</v>
      </c>
    </row>
    <row r="290" spans="1:47">
      <c r="B290" s="125" t="s">
        <v>2</v>
      </c>
      <c r="C290" s="125" t="s">
        <v>382</v>
      </c>
      <c r="D290" s="125" t="s">
        <v>365</v>
      </c>
      <c r="E290" s="125" t="s">
        <v>334</v>
      </c>
      <c r="F290" s="363"/>
      <c r="G290" s="250">
        <v>0</v>
      </c>
      <c r="H290" s="135">
        <f>G290 + (($AG290 - $G290)/($AG$217-$G$217))</f>
        <v>2.9166884223204292E-3</v>
      </c>
      <c r="I290" s="135">
        <f t="shared" ref="I290:AE290" si="148">H290 + (($AG290 - $G290)/($AG$217-$G$217))</f>
        <v>5.8333768446408585E-3</v>
      </c>
      <c r="J290" s="135">
        <f t="shared" si="148"/>
        <v>8.7500652669612877E-3</v>
      </c>
      <c r="K290" s="135">
        <f t="shared" si="148"/>
        <v>1.1666753689281717E-2</v>
      </c>
      <c r="L290" s="135">
        <f t="shared" si="148"/>
        <v>1.4583442111602146E-2</v>
      </c>
      <c r="M290" s="135">
        <f t="shared" si="148"/>
        <v>1.7500130533922575E-2</v>
      </c>
      <c r="N290" s="135">
        <f t="shared" si="148"/>
        <v>2.0416818956243005E-2</v>
      </c>
      <c r="O290" s="135">
        <f t="shared" si="148"/>
        <v>2.3333507378563434E-2</v>
      </c>
      <c r="P290" s="135">
        <f t="shared" si="148"/>
        <v>2.6250195800883863E-2</v>
      </c>
      <c r="Q290" s="135">
        <f t="shared" si="148"/>
        <v>2.9166884223204292E-2</v>
      </c>
      <c r="R290" s="135">
        <f t="shared" si="148"/>
        <v>3.2083572645524722E-2</v>
      </c>
      <c r="S290" s="135">
        <f t="shared" si="148"/>
        <v>3.5000261067845151E-2</v>
      </c>
      <c r="T290" s="135">
        <f t="shared" si="148"/>
        <v>3.791694949016558E-2</v>
      </c>
      <c r="U290" s="135">
        <f t="shared" si="148"/>
        <v>4.0833637912486009E-2</v>
      </c>
      <c r="V290" s="135">
        <f t="shared" si="148"/>
        <v>4.3750326334806439E-2</v>
      </c>
      <c r="W290" s="135">
        <f t="shared" si="148"/>
        <v>4.6667014757126868E-2</v>
      </c>
      <c r="X290" s="135">
        <f t="shared" si="148"/>
        <v>4.9583703179447297E-2</v>
      </c>
      <c r="Y290" s="135">
        <f t="shared" si="148"/>
        <v>5.2500391601767726E-2</v>
      </c>
      <c r="Z290" s="135">
        <f t="shared" si="148"/>
        <v>5.5417080024088156E-2</v>
      </c>
      <c r="AA290" s="135">
        <f t="shared" si="148"/>
        <v>5.8333768446408585E-2</v>
      </c>
      <c r="AB290" s="135">
        <f t="shared" si="148"/>
        <v>6.1250456868729014E-2</v>
      </c>
      <c r="AC290" s="135">
        <f t="shared" si="148"/>
        <v>6.4167145291049443E-2</v>
      </c>
      <c r="AD290" s="135">
        <f t="shared" si="148"/>
        <v>6.7083833713369873E-2</v>
      </c>
      <c r="AE290" s="135">
        <f t="shared" si="148"/>
        <v>7.0000522135690302E-2</v>
      </c>
      <c r="AF290" s="135">
        <f>AE290 + (($AG290 - $G290)/($AG$217-$G$217))</f>
        <v>7.2917210558010731E-2</v>
      </c>
      <c r="AG290" s="246">
        <f>'[6]manure aplication'!$C$44</f>
        <v>7.583389898033116E-2</v>
      </c>
      <c r="AH290" s="259">
        <f>AG290 + (($AK290 - $AG290)/($AK$89-$AG$89))</f>
        <v>8.3936966511163072E-2</v>
      </c>
      <c r="AI290" s="259">
        <f>AH290 + (($AK290 - $AG290)/($AK$89-$AG$89))</f>
        <v>9.2040034041994984E-2</v>
      </c>
      <c r="AJ290" s="259">
        <f>AI290 + (($AK290 - $AG290)/($AK$89-$AG$89))</f>
        <v>0.1001431015728269</v>
      </c>
      <c r="AK290" s="246">
        <f>'[6]manure aplication'!$C$96</f>
        <v>0.10824616910365879</v>
      </c>
      <c r="AL290" s="256">
        <f t="shared" si="146"/>
        <v>0.10824616910365879</v>
      </c>
      <c r="AM290" s="256">
        <f t="shared" si="146"/>
        <v>0.10824616910365879</v>
      </c>
      <c r="AN290" s="256">
        <f t="shared" si="146"/>
        <v>0.10824616910365879</v>
      </c>
      <c r="AO290" s="256">
        <f t="shared" si="147"/>
        <v>0.10824616910365879</v>
      </c>
      <c r="AP290" s="256">
        <f t="shared" si="147"/>
        <v>0.10824616910365879</v>
      </c>
      <c r="AQ290" s="256">
        <f t="shared" si="147"/>
        <v>0.10824616910365879</v>
      </c>
      <c r="AR290" s="256">
        <f t="shared" si="147"/>
        <v>0.10824616910365879</v>
      </c>
      <c r="AS290" s="256">
        <f t="shared" si="147"/>
        <v>0.10824616910365879</v>
      </c>
      <c r="AT290" s="256">
        <f t="shared" si="147"/>
        <v>0.10824616910365879</v>
      </c>
      <c r="AU290" s="256">
        <f t="shared" si="147"/>
        <v>0.10824616910365879</v>
      </c>
    </row>
    <row r="291" spans="1:47">
      <c r="B291" s="125" t="s">
        <v>2</v>
      </c>
      <c r="C291" s="125" t="s">
        <v>382</v>
      </c>
      <c r="D291" s="125" t="s">
        <v>383</v>
      </c>
      <c r="E291" s="125" t="s">
        <v>334</v>
      </c>
      <c r="F291" s="363"/>
      <c r="G291" s="250">
        <v>0</v>
      </c>
      <c r="H291" s="250">
        <f>G291</f>
        <v>0</v>
      </c>
      <c r="I291" s="250">
        <f t="shared" ref="I291:AI291" si="149">H291</f>
        <v>0</v>
      </c>
      <c r="J291" s="250">
        <f t="shared" si="149"/>
        <v>0</v>
      </c>
      <c r="K291" s="250">
        <f t="shared" si="149"/>
        <v>0</v>
      </c>
      <c r="L291" s="250">
        <f t="shared" si="149"/>
        <v>0</v>
      </c>
      <c r="M291" s="250">
        <f t="shared" si="149"/>
        <v>0</v>
      </c>
      <c r="N291" s="250">
        <f t="shared" si="149"/>
        <v>0</v>
      </c>
      <c r="O291" s="250">
        <f t="shared" si="149"/>
        <v>0</v>
      </c>
      <c r="P291" s="250">
        <f t="shared" si="149"/>
        <v>0</v>
      </c>
      <c r="Q291" s="250">
        <f t="shared" si="149"/>
        <v>0</v>
      </c>
      <c r="R291" s="250">
        <f t="shared" si="149"/>
        <v>0</v>
      </c>
      <c r="S291" s="250">
        <f t="shared" si="149"/>
        <v>0</v>
      </c>
      <c r="T291" s="250">
        <f t="shared" si="149"/>
        <v>0</v>
      </c>
      <c r="U291" s="250">
        <f t="shared" si="149"/>
        <v>0</v>
      </c>
      <c r="V291" s="250">
        <f t="shared" si="149"/>
        <v>0</v>
      </c>
      <c r="W291" s="250">
        <f t="shared" si="149"/>
        <v>0</v>
      </c>
      <c r="X291" s="250">
        <f t="shared" si="149"/>
        <v>0</v>
      </c>
      <c r="Y291" s="250">
        <f t="shared" si="149"/>
        <v>0</v>
      </c>
      <c r="Z291" s="250">
        <f t="shared" si="149"/>
        <v>0</v>
      </c>
      <c r="AA291" s="250">
        <f t="shared" si="149"/>
        <v>0</v>
      </c>
      <c r="AB291" s="250">
        <f t="shared" si="149"/>
        <v>0</v>
      </c>
      <c r="AC291" s="250">
        <f t="shared" si="149"/>
        <v>0</v>
      </c>
      <c r="AD291" s="250">
        <f t="shared" si="149"/>
        <v>0</v>
      </c>
      <c r="AE291" s="250">
        <f t="shared" si="149"/>
        <v>0</v>
      </c>
      <c r="AF291" s="250">
        <f t="shared" si="149"/>
        <v>0</v>
      </c>
      <c r="AG291" s="258">
        <f t="shared" si="149"/>
        <v>0</v>
      </c>
      <c r="AH291" s="258">
        <f t="shared" si="149"/>
        <v>0</v>
      </c>
      <c r="AI291" s="258">
        <f t="shared" si="149"/>
        <v>0</v>
      </c>
      <c r="AJ291" s="258">
        <f>AI291</f>
        <v>0</v>
      </c>
      <c r="AK291" s="258">
        <f>AJ291</f>
        <v>0</v>
      </c>
      <c r="AL291" s="250">
        <f t="shared" si="146"/>
        <v>0</v>
      </c>
      <c r="AM291" s="250">
        <f t="shared" si="146"/>
        <v>0</v>
      </c>
      <c r="AN291" s="250">
        <f>AM291</f>
        <v>0</v>
      </c>
      <c r="AO291" s="250">
        <f t="shared" si="147"/>
        <v>0</v>
      </c>
      <c r="AP291" s="258">
        <f>AL291</f>
        <v>0</v>
      </c>
      <c r="AQ291" s="250">
        <f t="shared" si="147"/>
        <v>0</v>
      </c>
      <c r="AR291" s="250">
        <f t="shared" si="147"/>
        <v>0</v>
      </c>
      <c r="AS291" s="250">
        <f t="shared" si="147"/>
        <v>0</v>
      </c>
      <c r="AT291" s="250">
        <f t="shared" si="147"/>
        <v>0</v>
      </c>
      <c r="AU291" s="250">
        <f t="shared" si="147"/>
        <v>0</v>
      </c>
    </row>
    <row r="292" spans="1:47">
      <c r="B292" s="125" t="s">
        <v>2</v>
      </c>
      <c r="C292" s="125" t="s">
        <v>382</v>
      </c>
      <c r="D292" s="125" t="s">
        <v>366</v>
      </c>
      <c r="E292" s="125" t="s">
        <v>334</v>
      </c>
      <c r="F292" s="363"/>
      <c r="G292" s="250">
        <v>0</v>
      </c>
      <c r="H292" s="135">
        <f>G292 + (($AG292 - $G292)/($AG$217-$G$217))</f>
        <v>2.6442361650587078E-2</v>
      </c>
      <c r="I292" s="135">
        <f t="shared" ref="I292:AE292" si="150">H292 + (($AG292 - $G292)/($AG$217-$G$217))</f>
        <v>5.2884723301174157E-2</v>
      </c>
      <c r="J292" s="135">
        <f t="shared" si="150"/>
        <v>7.9327084951761231E-2</v>
      </c>
      <c r="K292" s="135">
        <f t="shared" si="150"/>
        <v>0.10576944660234831</v>
      </c>
      <c r="L292" s="135">
        <f t="shared" si="150"/>
        <v>0.13221180825293538</v>
      </c>
      <c r="M292" s="135">
        <f t="shared" si="150"/>
        <v>0.15865416990352246</v>
      </c>
      <c r="N292" s="135">
        <f t="shared" si="150"/>
        <v>0.18509653155410954</v>
      </c>
      <c r="O292" s="135">
        <f t="shared" si="150"/>
        <v>0.21153889320469663</v>
      </c>
      <c r="P292" s="135">
        <f t="shared" si="150"/>
        <v>0.23798125485528371</v>
      </c>
      <c r="Q292" s="135">
        <f t="shared" si="150"/>
        <v>0.26442361650587076</v>
      </c>
      <c r="R292" s="135">
        <f t="shared" si="150"/>
        <v>0.29086597815645782</v>
      </c>
      <c r="S292" s="135">
        <f t="shared" si="150"/>
        <v>0.31730833980704487</v>
      </c>
      <c r="T292" s="135">
        <f t="shared" si="150"/>
        <v>0.34375070145763192</v>
      </c>
      <c r="U292" s="135">
        <f t="shared" si="150"/>
        <v>0.37019306310821898</v>
      </c>
      <c r="V292" s="135">
        <f t="shared" si="150"/>
        <v>0.39663542475880603</v>
      </c>
      <c r="W292" s="135">
        <f t="shared" si="150"/>
        <v>0.42307778640939309</v>
      </c>
      <c r="X292" s="135">
        <f t="shared" si="150"/>
        <v>0.44952014805998014</v>
      </c>
      <c r="Y292" s="135">
        <f t="shared" si="150"/>
        <v>0.47596250971056719</v>
      </c>
      <c r="Z292" s="135">
        <f t="shared" si="150"/>
        <v>0.5024048713611543</v>
      </c>
      <c r="AA292" s="135">
        <f t="shared" si="150"/>
        <v>0.52884723301174141</v>
      </c>
      <c r="AB292" s="135">
        <f t="shared" si="150"/>
        <v>0.55528959466232852</v>
      </c>
      <c r="AC292" s="135">
        <f t="shared" si="150"/>
        <v>0.58173195631291563</v>
      </c>
      <c r="AD292" s="135">
        <f t="shared" si="150"/>
        <v>0.60817431796350274</v>
      </c>
      <c r="AE292" s="135">
        <f t="shared" si="150"/>
        <v>0.63461667961408985</v>
      </c>
      <c r="AF292" s="135">
        <f>AE292 + (($AG292 - $G292)/($AG$217-$G$217))</f>
        <v>0.66105904126467696</v>
      </c>
      <c r="AG292" s="246">
        <f>'[6]manure aplication'!$C$45</f>
        <v>0.68750140291526407</v>
      </c>
      <c r="AH292" s="259">
        <f>AG292 + (($AK292 - $AG292)/($AK$89-$AG$89))</f>
        <v>0.6861628069384782</v>
      </c>
      <c r="AI292" s="259">
        <f>AH292 + (($AK292 - $AG292)/($AK$89-$AG$89))</f>
        <v>0.68482421096169221</v>
      </c>
      <c r="AJ292" s="259">
        <f>AI292 + (($AK292 - $AG292)/($AK$89-$AG$89))</f>
        <v>0.68348561498490623</v>
      </c>
      <c r="AK292" s="246">
        <f>'[6]manure aplication'!$C$97</f>
        <v>0.68214701900812036</v>
      </c>
      <c r="AL292" s="256">
        <f t="shared" si="146"/>
        <v>0.68214701900812036</v>
      </c>
      <c r="AM292" s="256">
        <f t="shared" si="146"/>
        <v>0.68214701900812036</v>
      </c>
      <c r="AN292" s="256">
        <f t="shared" si="146"/>
        <v>0.68214701900812036</v>
      </c>
      <c r="AO292" s="256">
        <f t="shared" si="147"/>
        <v>0.68214701900812036</v>
      </c>
      <c r="AP292" s="256">
        <f t="shared" si="147"/>
        <v>0.68214701900812036</v>
      </c>
      <c r="AQ292" s="256">
        <f t="shared" si="147"/>
        <v>0.68214701900812036</v>
      </c>
      <c r="AR292" s="260">
        <v>0.89080000000000004</v>
      </c>
      <c r="AS292" s="260">
        <v>0.89080000000000004</v>
      </c>
      <c r="AT292" s="260">
        <v>0.89080000000000004</v>
      </c>
      <c r="AU292" s="260">
        <v>0.89080000000000004</v>
      </c>
    </row>
    <row r="293" spans="1:47">
      <c r="B293" s="125"/>
      <c r="C293" s="125"/>
      <c r="D293" s="125"/>
      <c r="E293" s="125"/>
      <c r="G293" s="250"/>
      <c r="H293" s="250"/>
      <c r="I293" s="250"/>
      <c r="J293" s="250"/>
      <c r="K293" s="250"/>
      <c r="L293" s="250"/>
      <c r="M293" s="250"/>
      <c r="N293" s="250"/>
      <c r="O293" s="250"/>
      <c r="P293" s="250"/>
      <c r="Q293" s="250"/>
      <c r="R293" s="250"/>
      <c r="S293" s="250"/>
      <c r="T293" s="250"/>
      <c r="U293" s="250"/>
      <c r="V293" s="250"/>
      <c r="W293" s="250"/>
      <c r="X293" s="250"/>
      <c r="Y293" s="250"/>
      <c r="Z293" s="250"/>
      <c r="AA293" s="250"/>
      <c r="AB293" s="250"/>
      <c r="AC293" s="250"/>
      <c r="AD293" s="250"/>
      <c r="AE293" s="250"/>
      <c r="AF293" s="250"/>
      <c r="AG293" s="258"/>
      <c r="AH293" s="258"/>
      <c r="AI293" s="258"/>
      <c r="AJ293" s="258"/>
      <c r="AK293" s="358">
        <f t="shared" ref="AK293:AK299" si="151">AK276</f>
        <v>0</v>
      </c>
      <c r="AL293" s="250"/>
      <c r="AM293" s="250"/>
      <c r="AN293" s="250"/>
      <c r="AO293" s="250"/>
      <c r="AP293" s="258"/>
      <c r="AQ293" s="250"/>
      <c r="AR293" s="250"/>
      <c r="AS293" s="250"/>
      <c r="AT293" s="250"/>
      <c r="AU293" s="250"/>
    </row>
    <row r="294" spans="1:47">
      <c r="B294" s="125" t="s">
        <v>2</v>
      </c>
      <c r="C294" s="125" t="s">
        <v>382</v>
      </c>
      <c r="D294" s="125" t="s">
        <v>358</v>
      </c>
      <c r="E294" s="125" t="s">
        <v>336</v>
      </c>
      <c r="F294" s="125" t="s">
        <v>337</v>
      </c>
      <c r="G294" s="253">
        <v>0</v>
      </c>
      <c r="H294" s="253">
        <v>0</v>
      </c>
      <c r="I294" s="253">
        <v>0</v>
      </c>
      <c r="J294" s="253">
        <v>0</v>
      </c>
      <c r="K294" s="253">
        <v>0</v>
      </c>
      <c r="L294" s="253">
        <v>0</v>
      </c>
      <c r="M294" s="253">
        <v>0</v>
      </c>
      <c r="N294" s="253">
        <v>0</v>
      </c>
      <c r="O294" s="253">
        <v>0</v>
      </c>
      <c r="P294" s="253">
        <v>0</v>
      </c>
      <c r="Q294" s="253">
        <v>0</v>
      </c>
      <c r="R294" s="253">
        <v>0</v>
      </c>
      <c r="S294" s="253">
        <v>0</v>
      </c>
      <c r="T294" s="253">
        <v>0</v>
      </c>
      <c r="U294" s="253">
        <v>0</v>
      </c>
      <c r="V294" s="253">
        <v>0</v>
      </c>
      <c r="W294" s="253">
        <v>0</v>
      </c>
      <c r="X294" s="253">
        <v>0</v>
      </c>
      <c r="Y294" s="253">
        <v>0</v>
      </c>
      <c r="Z294" s="253">
        <v>0</v>
      </c>
      <c r="AA294" s="253">
        <v>0</v>
      </c>
      <c r="AB294" s="253">
        <v>0</v>
      </c>
      <c r="AC294" s="253">
        <v>0</v>
      </c>
      <c r="AD294" s="253">
        <v>0</v>
      </c>
      <c r="AE294" s="253">
        <v>0</v>
      </c>
      <c r="AF294" s="253">
        <v>0</v>
      </c>
      <c r="AG294" s="261">
        <v>0</v>
      </c>
      <c r="AH294" s="261">
        <v>0</v>
      </c>
      <c r="AI294" s="261">
        <v>0</v>
      </c>
      <c r="AJ294" s="261">
        <v>0</v>
      </c>
      <c r="AK294" s="358">
        <f t="shared" si="151"/>
        <v>0</v>
      </c>
      <c r="AL294" s="253">
        <v>0</v>
      </c>
      <c r="AM294" s="253">
        <v>0</v>
      </c>
      <c r="AN294" s="253">
        <v>0</v>
      </c>
      <c r="AO294" s="253">
        <v>0</v>
      </c>
      <c r="AP294" s="258">
        <f>AL294</f>
        <v>0</v>
      </c>
      <c r="AQ294" s="253">
        <v>0</v>
      </c>
      <c r="AR294" s="253">
        <v>0</v>
      </c>
      <c r="AS294" s="253">
        <v>0</v>
      </c>
      <c r="AT294" s="253">
        <v>0</v>
      </c>
      <c r="AU294" s="253">
        <v>0</v>
      </c>
    </row>
    <row r="295" spans="1:47">
      <c r="B295" s="125" t="s">
        <v>2</v>
      </c>
      <c r="C295" s="125" t="s">
        <v>382</v>
      </c>
      <c r="D295" s="125" t="s">
        <v>363</v>
      </c>
      <c r="E295" s="125" t="s">
        <v>336</v>
      </c>
      <c r="F295" s="125" t="s">
        <v>337</v>
      </c>
      <c r="G295" s="253">
        <v>0.9</v>
      </c>
      <c r="H295" s="253">
        <v>0.9</v>
      </c>
      <c r="I295" s="253">
        <v>0.9</v>
      </c>
      <c r="J295" s="253">
        <v>0.9</v>
      </c>
      <c r="K295" s="253">
        <v>0.9</v>
      </c>
      <c r="L295" s="253">
        <v>0.9</v>
      </c>
      <c r="M295" s="253">
        <v>0.9</v>
      </c>
      <c r="N295" s="253">
        <v>0.9</v>
      </c>
      <c r="O295" s="253">
        <v>0.9</v>
      </c>
      <c r="P295" s="253">
        <v>0.9</v>
      </c>
      <c r="Q295" s="253">
        <v>0.9</v>
      </c>
      <c r="R295" s="253">
        <v>0.9</v>
      </c>
      <c r="S295" s="253">
        <v>0.9</v>
      </c>
      <c r="T295" s="253">
        <v>0.9</v>
      </c>
      <c r="U295" s="253">
        <v>0.9</v>
      </c>
      <c r="V295" s="253">
        <v>0.9</v>
      </c>
      <c r="W295" s="253">
        <v>0.9</v>
      </c>
      <c r="X295" s="253">
        <v>0.9</v>
      </c>
      <c r="Y295" s="253">
        <v>0.9</v>
      </c>
      <c r="Z295" s="253">
        <v>0.9</v>
      </c>
      <c r="AA295" s="253">
        <v>0.9</v>
      </c>
      <c r="AB295" s="253">
        <v>0.9</v>
      </c>
      <c r="AC295" s="253">
        <v>0.9</v>
      </c>
      <c r="AD295" s="253">
        <v>0.9</v>
      </c>
      <c r="AE295" s="253">
        <v>0.9</v>
      </c>
      <c r="AF295" s="253">
        <v>0.9</v>
      </c>
      <c r="AG295" s="261">
        <v>0.9</v>
      </c>
      <c r="AH295" s="261">
        <v>0.9</v>
      </c>
      <c r="AI295" s="261">
        <v>0.9</v>
      </c>
      <c r="AJ295" s="261">
        <v>0.9</v>
      </c>
      <c r="AK295" s="358">
        <f t="shared" si="151"/>
        <v>0.9</v>
      </c>
      <c r="AL295" s="253">
        <v>0.9</v>
      </c>
      <c r="AM295" s="253">
        <v>0.9</v>
      </c>
      <c r="AN295" s="253">
        <v>0.9</v>
      </c>
      <c r="AO295" s="253">
        <v>0.9</v>
      </c>
      <c r="AP295" s="258">
        <f>AL295</f>
        <v>0.9</v>
      </c>
      <c r="AQ295" s="253">
        <v>0.9</v>
      </c>
      <c r="AR295" s="253">
        <v>0.9</v>
      </c>
      <c r="AS295" s="253">
        <v>0.9</v>
      </c>
      <c r="AT295" s="253">
        <v>0.9</v>
      </c>
      <c r="AU295" s="253">
        <v>0.9</v>
      </c>
    </row>
    <row r="296" spans="1:47">
      <c r="B296" s="125" t="s">
        <v>2</v>
      </c>
      <c r="C296" s="125" t="s">
        <v>382</v>
      </c>
      <c r="D296" s="125" t="s">
        <v>364</v>
      </c>
      <c r="E296" s="125" t="s">
        <v>336</v>
      </c>
      <c r="F296" s="125" t="s">
        <v>337</v>
      </c>
      <c r="G296" s="253">
        <v>0.7</v>
      </c>
      <c r="H296" s="253">
        <v>0.7</v>
      </c>
      <c r="I296" s="253">
        <v>0.7</v>
      </c>
      <c r="J296" s="253">
        <v>0.7</v>
      </c>
      <c r="K296" s="253">
        <v>0.7</v>
      </c>
      <c r="L296" s="253">
        <v>0.7</v>
      </c>
      <c r="M296" s="253">
        <v>0.7</v>
      </c>
      <c r="N296" s="253">
        <v>0.7</v>
      </c>
      <c r="O296" s="253">
        <v>0.7</v>
      </c>
      <c r="P296" s="253">
        <v>0.7</v>
      </c>
      <c r="Q296" s="253">
        <v>0.7</v>
      </c>
      <c r="R296" s="253">
        <v>0.7</v>
      </c>
      <c r="S296" s="253">
        <v>0.7</v>
      </c>
      <c r="T296" s="253">
        <v>0.7</v>
      </c>
      <c r="U296" s="253">
        <v>0.7</v>
      </c>
      <c r="V296" s="253">
        <v>0.7</v>
      </c>
      <c r="W296" s="253">
        <v>0.7</v>
      </c>
      <c r="X296" s="253">
        <v>0.7</v>
      </c>
      <c r="Y296" s="253">
        <v>0.7</v>
      </c>
      <c r="Z296" s="253">
        <v>0.7</v>
      </c>
      <c r="AA296" s="253">
        <v>0.7</v>
      </c>
      <c r="AB296" s="253">
        <v>0.7</v>
      </c>
      <c r="AC296" s="253">
        <v>0.7</v>
      </c>
      <c r="AD296" s="253">
        <v>0.7</v>
      </c>
      <c r="AE296" s="253">
        <v>0.7</v>
      </c>
      <c r="AF296" s="253">
        <v>0.7</v>
      </c>
      <c r="AG296" s="261">
        <v>0.7</v>
      </c>
      <c r="AH296" s="261">
        <v>0.7</v>
      </c>
      <c r="AI296" s="261">
        <v>0.7</v>
      </c>
      <c r="AJ296" s="261">
        <v>0.7</v>
      </c>
      <c r="AK296" s="358">
        <f t="shared" si="151"/>
        <v>0.7</v>
      </c>
      <c r="AL296" s="253">
        <v>0.7</v>
      </c>
      <c r="AM296" s="253">
        <v>0.7</v>
      </c>
      <c r="AN296" s="253">
        <v>0.7</v>
      </c>
      <c r="AO296" s="253">
        <v>0.7</v>
      </c>
      <c r="AP296" s="258">
        <f>AL296</f>
        <v>0.7</v>
      </c>
      <c r="AQ296" s="253">
        <v>0.7</v>
      </c>
      <c r="AR296" s="253">
        <v>0.7</v>
      </c>
      <c r="AS296" s="253">
        <v>0.7</v>
      </c>
      <c r="AT296" s="253">
        <v>0.7</v>
      </c>
      <c r="AU296" s="253">
        <v>0.7</v>
      </c>
    </row>
    <row r="297" spans="1:47">
      <c r="B297" s="125" t="s">
        <v>2</v>
      </c>
      <c r="C297" s="125" t="s">
        <v>382</v>
      </c>
      <c r="D297" s="125" t="s">
        <v>365</v>
      </c>
      <c r="E297" s="125" t="s">
        <v>336</v>
      </c>
      <c r="F297" s="125" t="s">
        <v>337</v>
      </c>
      <c r="G297" s="253">
        <v>0.55000000000000004</v>
      </c>
      <c r="H297" s="253">
        <v>0.55000000000000004</v>
      </c>
      <c r="I297" s="253">
        <v>0.55000000000000004</v>
      </c>
      <c r="J297" s="253">
        <v>0.55000000000000004</v>
      </c>
      <c r="K297" s="253">
        <v>0.55000000000000004</v>
      </c>
      <c r="L297" s="253">
        <v>0.55000000000000004</v>
      </c>
      <c r="M297" s="253">
        <v>0.55000000000000004</v>
      </c>
      <c r="N297" s="253">
        <v>0.55000000000000004</v>
      </c>
      <c r="O297" s="253">
        <v>0.55000000000000004</v>
      </c>
      <c r="P297" s="253">
        <v>0.55000000000000004</v>
      </c>
      <c r="Q297" s="253">
        <v>0.55000000000000004</v>
      </c>
      <c r="R297" s="253">
        <v>0.55000000000000004</v>
      </c>
      <c r="S297" s="253">
        <v>0.55000000000000004</v>
      </c>
      <c r="T297" s="253">
        <v>0.55000000000000004</v>
      </c>
      <c r="U297" s="253">
        <v>0.55000000000000004</v>
      </c>
      <c r="V297" s="253">
        <v>0.55000000000000004</v>
      </c>
      <c r="W297" s="253">
        <v>0.55000000000000004</v>
      </c>
      <c r="X297" s="253">
        <v>0.55000000000000004</v>
      </c>
      <c r="Y297" s="253">
        <v>0.55000000000000004</v>
      </c>
      <c r="Z297" s="253">
        <v>0.55000000000000004</v>
      </c>
      <c r="AA297" s="253">
        <v>0.55000000000000004</v>
      </c>
      <c r="AB297" s="253">
        <v>0.55000000000000004</v>
      </c>
      <c r="AC297" s="253">
        <v>0.55000000000000004</v>
      </c>
      <c r="AD297" s="253">
        <v>0.55000000000000004</v>
      </c>
      <c r="AE297" s="253">
        <v>0.55000000000000004</v>
      </c>
      <c r="AF297" s="253">
        <v>0.55000000000000004</v>
      </c>
      <c r="AG297" s="261">
        <v>0.55000000000000004</v>
      </c>
      <c r="AH297" s="261">
        <v>0.55000000000000004</v>
      </c>
      <c r="AI297" s="261">
        <v>0.55000000000000004</v>
      </c>
      <c r="AJ297" s="261">
        <v>0.55000000000000004</v>
      </c>
      <c r="AK297" s="261">
        <v>0.55000000000000004</v>
      </c>
      <c r="AL297" s="253">
        <v>0.55000000000000004</v>
      </c>
      <c r="AM297" s="253">
        <v>0.55000000000000004</v>
      </c>
      <c r="AN297" s="253">
        <v>0.55000000000000004</v>
      </c>
      <c r="AO297" s="253">
        <v>0.55000000000000004</v>
      </c>
      <c r="AP297" s="261">
        <v>0.55000000000000004</v>
      </c>
      <c r="AQ297" s="253">
        <v>0.55000000000000004</v>
      </c>
      <c r="AR297" s="253">
        <v>0.55000000000000004</v>
      </c>
      <c r="AS297" s="253">
        <v>0.55000000000000004</v>
      </c>
      <c r="AT297" s="253">
        <v>0.55000000000000004</v>
      </c>
      <c r="AU297" s="253">
        <v>0.55000000000000004</v>
      </c>
    </row>
    <row r="298" spans="1:47">
      <c r="B298" s="125" t="s">
        <v>2</v>
      </c>
      <c r="C298" s="125" t="s">
        <v>382</v>
      </c>
      <c r="D298" s="125" t="s">
        <v>383</v>
      </c>
      <c r="E298" s="125" t="s">
        <v>336</v>
      </c>
      <c r="F298" s="125" t="s">
        <v>337</v>
      </c>
      <c r="G298" s="253">
        <v>0.5</v>
      </c>
      <c r="H298" s="253">
        <v>0.5</v>
      </c>
      <c r="I298" s="253">
        <v>0.5</v>
      </c>
      <c r="J298" s="253">
        <v>0.5</v>
      </c>
      <c r="K298" s="253">
        <v>0.5</v>
      </c>
      <c r="L298" s="253">
        <v>0.5</v>
      </c>
      <c r="M298" s="253">
        <v>0.5</v>
      </c>
      <c r="N298" s="253">
        <v>0.5</v>
      </c>
      <c r="O298" s="253">
        <v>0.5</v>
      </c>
      <c r="P298" s="253">
        <v>0.5</v>
      </c>
      <c r="Q298" s="253">
        <v>0.5</v>
      </c>
      <c r="R298" s="253">
        <v>0.5</v>
      </c>
      <c r="S298" s="253">
        <v>0.5</v>
      </c>
      <c r="T298" s="253">
        <v>0.5</v>
      </c>
      <c r="U298" s="253">
        <v>0.5</v>
      </c>
      <c r="V298" s="253">
        <v>0.5</v>
      </c>
      <c r="W298" s="253">
        <v>0.5</v>
      </c>
      <c r="X298" s="253">
        <v>0.5</v>
      </c>
      <c r="Y298" s="253">
        <v>0.5</v>
      </c>
      <c r="Z298" s="253">
        <v>0.5</v>
      </c>
      <c r="AA298" s="253">
        <v>0.5</v>
      </c>
      <c r="AB298" s="253">
        <v>0.5</v>
      </c>
      <c r="AC298" s="253">
        <v>0.5</v>
      </c>
      <c r="AD298" s="253">
        <v>0.5</v>
      </c>
      <c r="AE298" s="253">
        <v>0.5</v>
      </c>
      <c r="AF298" s="253">
        <v>0.5</v>
      </c>
      <c r="AG298" s="261">
        <v>0.5</v>
      </c>
      <c r="AH298" s="261">
        <v>0.5</v>
      </c>
      <c r="AI298" s="261">
        <v>0.5</v>
      </c>
      <c r="AJ298" s="261">
        <v>0.5</v>
      </c>
      <c r="AK298" s="358">
        <f t="shared" si="151"/>
        <v>0.5</v>
      </c>
      <c r="AL298" s="253">
        <v>0.5</v>
      </c>
      <c r="AM298" s="253">
        <v>0.5</v>
      </c>
      <c r="AN298" s="253">
        <v>0.5</v>
      </c>
      <c r="AO298" s="253">
        <v>0.5</v>
      </c>
      <c r="AP298" s="258">
        <f>AL298</f>
        <v>0.5</v>
      </c>
      <c r="AQ298" s="253">
        <v>0.5</v>
      </c>
      <c r="AR298" s="253">
        <v>0.5</v>
      </c>
      <c r="AS298" s="253">
        <v>0.5</v>
      </c>
      <c r="AT298" s="253">
        <v>0.5</v>
      </c>
      <c r="AU298" s="253">
        <v>0.5</v>
      </c>
    </row>
    <row r="299" spans="1:47">
      <c r="B299" s="125" t="s">
        <v>2</v>
      </c>
      <c r="C299" s="125" t="s">
        <v>382</v>
      </c>
      <c r="D299" s="125" t="s">
        <v>366</v>
      </c>
      <c r="E299" s="125" t="s">
        <v>336</v>
      </c>
      <c r="F299" s="125" t="s">
        <v>375</v>
      </c>
      <c r="G299" s="253">
        <v>0.3</v>
      </c>
      <c r="H299" s="253">
        <v>0.3</v>
      </c>
      <c r="I299" s="253">
        <v>0.3</v>
      </c>
      <c r="J299" s="253">
        <v>0.3</v>
      </c>
      <c r="K299" s="253">
        <v>0.3</v>
      </c>
      <c r="L299" s="253">
        <v>0.3</v>
      </c>
      <c r="M299" s="253">
        <v>0.3</v>
      </c>
      <c r="N299" s="253">
        <v>0.3</v>
      </c>
      <c r="O299" s="253">
        <v>0.3</v>
      </c>
      <c r="P299" s="253">
        <v>0.3</v>
      </c>
      <c r="Q299" s="253">
        <v>0.3</v>
      </c>
      <c r="R299" s="253">
        <v>0.3</v>
      </c>
      <c r="S299" s="253">
        <v>0.3</v>
      </c>
      <c r="T299" s="253">
        <v>0.3</v>
      </c>
      <c r="U299" s="253">
        <v>0.3</v>
      </c>
      <c r="V299" s="253">
        <v>0.3</v>
      </c>
      <c r="W299" s="253">
        <v>0.3</v>
      </c>
      <c r="X299" s="253">
        <v>0.3</v>
      </c>
      <c r="Y299" s="253">
        <v>0.3</v>
      </c>
      <c r="Z299" s="253">
        <v>0.3</v>
      </c>
      <c r="AA299" s="253">
        <v>0.3</v>
      </c>
      <c r="AB299" s="253">
        <v>0.3</v>
      </c>
      <c r="AC299" s="253">
        <v>0.3</v>
      </c>
      <c r="AD299" s="253">
        <v>0.3</v>
      </c>
      <c r="AE299" s="253">
        <v>0.3</v>
      </c>
      <c r="AF299" s="253">
        <v>0.3</v>
      </c>
      <c r="AG299" s="261">
        <v>0.3</v>
      </c>
      <c r="AH299" s="261">
        <v>0.3</v>
      </c>
      <c r="AI299" s="261">
        <v>0.3</v>
      </c>
      <c r="AJ299" s="261">
        <v>0.3</v>
      </c>
      <c r="AK299" s="358">
        <f t="shared" si="151"/>
        <v>0.3</v>
      </c>
      <c r="AL299" s="253">
        <v>0.3</v>
      </c>
      <c r="AM299" s="253">
        <v>0.3</v>
      </c>
      <c r="AN299" s="253">
        <v>0.3</v>
      </c>
      <c r="AO299" s="253">
        <v>0.3</v>
      </c>
      <c r="AP299" s="258">
        <f>AL299</f>
        <v>0.3</v>
      </c>
      <c r="AQ299" s="253">
        <v>0.3</v>
      </c>
      <c r="AR299" s="253">
        <v>0.3</v>
      </c>
      <c r="AS299" s="253">
        <v>0.3</v>
      </c>
      <c r="AT299" s="253">
        <v>0.3</v>
      </c>
      <c r="AU299" s="253">
        <v>0.3</v>
      </c>
    </row>
    <row r="300" spans="1:47">
      <c r="A300" s="126" t="str">
        <f>C300&amp;"_"&amp;B300</f>
        <v>EF_NH3_applic_solid_Horses</v>
      </c>
      <c r="B300" s="125" t="s">
        <v>2</v>
      </c>
      <c r="C300" s="136" t="s">
        <v>382</v>
      </c>
      <c r="D300" s="127" t="s">
        <v>338</v>
      </c>
      <c r="E300" s="127"/>
      <c r="F300" s="128" t="s">
        <v>388</v>
      </c>
      <c r="G300" s="245">
        <f t="array" ref="G300">G286*SUMPRODUCT(G287:G292,1-G294:G299)</f>
        <v>0.9</v>
      </c>
      <c r="H300" s="245">
        <f t="array" ref="H300">H286*SUMPRODUCT(H287:H292,1-H294:H299)</f>
        <v>0.89141680158529291</v>
      </c>
      <c r="I300" s="245">
        <f t="array" ref="I300">I286*SUMPRODUCT(I287:I292,1-I294:I299)</f>
        <v>0.88283360317058579</v>
      </c>
      <c r="J300" s="245">
        <f t="array" ref="J300">J286*SUMPRODUCT(J287:J292,1-J294:J299)</f>
        <v>0.87425040475587856</v>
      </c>
      <c r="K300" s="245">
        <f t="array" ref="K300">K286*SUMPRODUCT(K287:K292,1-K294:K299)</f>
        <v>0.86566720634117145</v>
      </c>
      <c r="L300" s="245">
        <f t="array" ref="L300">L286*SUMPRODUCT(L287:L292,1-L294:L299)</f>
        <v>0.85708400792646444</v>
      </c>
      <c r="M300" s="245">
        <f t="array" ref="M300">M286*SUMPRODUCT(M287:M292,1-M294:M299)</f>
        <v>0.84850080951175733</v>
      </c>
      <c r="N300" s="245">
        <f t="array" ref="N300">N286*SUMPRODUCT(N287:N292,1-N294:N299)</f>
        <v>0.8399176110970501</v>
      </c>
      <c r="O300" s="245">
        <f t="array" ref="O300">O286*SUMPRODUCT(O287:O292,1-O294:O299)</f>
        <v>0.83133441268234287</v>
      </c>
      <c r="P300" s="245">
        <f t="array" ref="P300">P286*SUMPRODUCT(P287:P292,1-P294:P299)</f>
        <v>0.82275121426763587</v>
      </c>
      <c r="Q300" s="245">
        <f t="array" ref="Q300">Q286*SUMPRODUCT(Q287:Q292,1-Q294:Q299)</f>
        <v>0.81416801585292875</v>
      </c>
      <c r="R300" s="245">
        <f t="array" ref="R300">R286*SUMPRODUCT(R287:R292,1-R294:R299)</f>
        <v>0.80558481743822175</v>
      </c>
      <c r="S300" s="245">
        <f t="array" ref="S300">S286*SUMPRODUCT(S287:S292,1-S294:S299)</f>
        <v>0.79700161902351452</v>
      </c>
      <c r="T300" s="245">
        <f t="array" ref="T300">T286*SUMPRODUCT(T287:T292,1-T294:T299)</f>
        <v>0.7884184206088074</v>
      </c>
      <c r="U300" s="245">
        <f t="array" ref="U300">U286*SUMPRODUCT(U287:U292,1-U294:U299)</f>
        <v>0.77983522219410029</v>
      </c>
      <c r="V300" s="245">
        <f t="array" ref="V300">V286*SUMPRODUCT(V287:V292,1-V294:V299)</f>
        <v>0.77125202377939328</v>
      </c>
      <c r="W300" s="245">
        <f t="array" ref="W300">W286*SUMPRODUCT(W287:W292,1-W294:W299)</f>
        <v>0.76266882536468605</v>
      </c>
      <c r="X300" s="245">
        <f t="array" ref="X300">X286*SUMPRODUCT(X287:X292,1-X294:X299)</f>
        <v>0.75408562694997883</v>
      </c>
      <c r="Y300" s="245">
        <f t="array" ref="Y300">Y286*SUMPRODUCT(Y287:Y292,1-Y294:Y299)</f>
        <v>0.74550242853527171</v>
      </c>
      <c r="Z300" s="245">
        <f t="array" ref="Z300">Z286*SUMPRODUCT(Z287:Z292,1-Z294:Z299)</f>
        <v>0.73691923012056471</v>
      </c>
      <c r="AA300" s="245">
        <f t="array" ref="AA300">AA286*SUMPRODUCT(AA287:AA292,1-AA294:AA299)</f>
        <v>0.72833603170585759</v>
      </c>
      <c r="AB300" s="245">
        <f t="array" ref="AB300">AB286*SUMPRODUCT(AB287:AB292,1-AB294:AB299)</f>
        <v>0.71975283329115047</v>
      </c>
      <c r="AC300" s="245">
        <f t="array" ref="AC300">AC286*SUMPRODUCT(AC287:AC292,1-AC294:AC299)</f>
        <v>0.71116963487644336</v>
      </c>
      <c r="AD300" s="245">
        <f t="array" ref="AD300">AD286*SUMPRODUCT(AD287:AD292,1-AD294:AD299)</f>
        <v>0.70258643646173613</v>
      </c>
      <c r="AE300" s="245">
        <f t="array" ref="AE300">AE286*SUMPRODUCT(AE287:AE292,1-AE294:AE299)</f>
        <v>0.69400323804702913</v>
      </c>
      <c r="AF300" s="245">
        <f t="array" ref="AF300">AF286*SUMPRODUCT(AF287:AF292,1-AF294:AF299)</f>
        <v>0.68542003963232201</v>
      </c>
      <c r="AG300" s="245">
        <f t="array" ref="AG300">AG286*SUMPRODUCT(AG287:AG292,1-AG294:AG299)</f>
        <v>0.67683684121761467</v>
      </c>
      <c r="AH300" s="245">
        <f t="array" ref="AH300">AH286*SUMPRODUCT(AH287:AH292,1-AH294:AH299)</f>
        <v>0.67318724370358518</v>
      </c>
      <c r="AI300" s="245">
        <f t="array" ref="AI300">AI286*SUMPRODUCT(AI287:AI292,1-AI294:AI299)</f>
        <v>0.66953764618955547</v>
      </c>
      <c r="AJ300" s="245">
        <f t="array" ref="AJ300">AJ286*SUMPRODUCT(AJ287:AJ292,1-AJ294:AJ299)</f>
        <v>0.66588804867552598</v>
      </c>
      <c r="AK300" s="245">
        <f t="array" ref="AK300">AK286*SUMPRODUCT(AK287:AK292,1-AK294:AK299)</f>
        <v>0.66223845116149627</v>
      </c>
      <c r="AL300" s="245">
        <f t="array" ref="AL300">AL286*SUMPRODUCT(AL287:AL292,1-AL294:AL299)</f>
        <v>0.66223845116149627</v>
      </c>
      <c r="AM300" s="245">
        <f t="array" ref="AM300">AM286*SUMPRODUCT(AM287:AM292,1-AM294:AM299)</f>
        <v>0.66223845116149627</v>
      </c>
      <c r="AN300" s="245">
        <f t="array" ref="AN300">AN286*SUMPRODUCT(AN287:AN292,1-AN294:AN299)</f>
        <v>0.66223845116149627</v>
      </c>
      <c r="AO300" s="245">
        <f t="array" ref="AO300">AO286*SUMPRODUCT(AO287:AO292,1-AO294:AO299)</f>
        <v>0.66223845116149627</v>
      </c>
      <c r="AP300" s="245">
        <f t="array" ref="AP300">AP286*SUMPRODUCT(AP287:AP292,1-AP294:AP299)</f>
        <v>0.66223845116149627</v>
      </c>
      <c r="AQ300" s="245">
        <f t="array" ref="AQ300">AQ286*SUMPRODUCT(AQ287:AQ292,1-AQ294:AQ299)</f>
        <v>0.66223845116149627</v>
      </c>
      <c r="AR300" s="245">
        <f t="array" ref="AR300">AR286*SUMPRODUCT(AR287:AR292,1-AR294:AR299)</f>
        <v>0.60590214629368888</v>
      </c>
      <c r="AS300" s="245">
        <f t="array" ref="AS300">AS286*SUMPRODUCT(AS287:AS292,1-AS294:AS299)</f>
        <v>0.60590214629368888</v>
      </c>
      <c r="AT300" s="245">
        <f t="array" ref="AT300">AT286*SUMPRODUCT(AT287:AT292,1-AT294:AT299)</f>
        <v>0.60590214629368888</v>
      </c>
      <c r="AU300" s="245">
        <f t="array" ref="AU300">AU286*SUMPRODUCT(AU287:AU292,1-AU294:AU299)</f>
        <v>0.60590214629368888</v>
      </c>
    </row>
    <row r="301" spans="1:47">
      <c r="AG301" s="4"/>
      <c r="AH301" s="4"/>
      <c r="AI301" s="4"/>
      <c r="AJ301" s="4"/>
      <c r="AK301" s="4"/>
    </row>
    <row r="302" spans="1:47">
      <c r="A302" s="124" t="s">
        <v>300</v>
      </c>
      <c r="B302" s="124" t="s">
        <v>327</v>
      </c>
      <c r="C302" s="124" t="s">
        <v>328</v>
      </c>
      <c r="D302" s="124" t="s">
        <v>329</v>
      </c>
      <c r="E302" s="124" t="s">
        <v>330</v>
      </c>
      <c r="F302" s="124" t="s">
        <v>331</v>
      </c>
      <c r="G302" s="124">
        <v>1990</v>
      </c>
      <c r="H302" s="124">
        <f t="shared" ref="H302:AO302" si="152">G302+1</f>
        <v>1991</v>
      </c>
      <c r="I302" s="124">
        <f t="shared" si="152"/>
        <v>1992</v>
      </c>
      <c r="J302" s="124">
        <f t="shared" si="152"/>
        <v>1993</v>
      </c>
      <c r="K302" s="124">
        <f t="shared" si="152"/>
        <v>1994</v>
      </c>
      <c r="L302" s="124">
        <f t="shared" si="152"/>
        <v>1995</v>
      </c>
      <c r="M302" s="124">
        <f t="shared" si="152"/>
        <v>1996</v>
      </c>
      <c r="N302" s="124">
        <f t="shared" si="152"/>
        <v>1997</v>
      </c>
      <c r="O302" s="124">
        <f t="shared" si="152"/>
        <v>1998</v>
      </c>
      <c r="P302" s="124">
        <f t="shared" si="152"/>
        <v>1999</v>
      </c>
      <c r="Q302" s="124">
        <f t="shared" si="152"/>
        <v>2000</v>
      </c>
      <c r="R302" s="124">
        <f t="shared" si="152"/>
        <v>2001</v>
      </c>
      <c r="S302" s="124">
        <f t="shared" si="152"/>
        <v>2002</v>
      </c>
      <c r="T302" s="124">
        <f t="shared" si="152"/>
        <v>2003</v>
      </c>
      <c r="U302" s="124">
        <f t="shared" si="152"/>
        <v>2004</v>
      </c>
      <c r="V302" s="124">
        <f t="shared" si="152"/>
        <v>2005</v>
      </c>
      <c r="W302" s="124">
        <f t="shared" si="152"/>
        <v>2006</v>
      </c>
      <c r="X302" s="124">
        <f t="shared" si="152"/>
        <v>2007</v>
      </c>
      <c r="Y302" s="124">
        <f t="shared" si="152"/>
        <v>2008</v>
      </c>
      <c r="Z302" s="124">
        <f t="shared" si="152"/>
        <v>2009</v>
      </c>
      <c r="AA302" s="124">
        <f t="shared" si="152"/>
        <v>2010</v>
      </c>
      <c r="AB302" s="124">
        <f t="shared" si="152"/>
        <v>2011</v>
      </c>
      <c r="AC302" s="124">
        <f t="shared" si="152"/>
        <v>2012</v>
      </c>
      <c r="AD302" s="124">
        <f t="shared" si="152"/>
        <v>2013</v>
      </c>
      <c r="AE302" s="124">
        <f t="shared" si="152"/>
        <v>2014</v>
      </c>
      <c r="AF302" s="124">
        <f t="shared" si="152"/>
        <v>2015</v>
      </c>
      <c r="AG302" s="362">
        <f t="shared" si="152"/>
        <v>2016</v>
      </c>
      <c r="AH302" s="362">
        <f t="shared" si="152"/>
        <v>2017</v>
      </c>
      <c r="AI302" s="362">
        <f t="shared" si="152"/>
        <v>2018</v>
      </c>
      <c r="AJ302" s="362">
        <f t="shared" si="152"/>
        <v>2019</v>
      </c>
      <c r="AK302" s="362">
        <f t="shared" si="152"/>
        <v>2020</v>
      </c>
      <c r="AL302" s="124">
        <f t="shared" si="152"/>
        <v>2021</v>
      </c>
      <c r="AM302" s="124">
        <f t="shared" si="152"/>
        <v>2022</v>
      </c>
      <c r="AN302" s="124">
        <f t="shared" si="152"/>
        <v>2023</v>
      </c>
      <c r="AO302" s="124">
        <f t="shared" si="152"/>
        <v>2024</v>
      </c>
      <c r="AP302" s="124">
        <v>2025</v>
      </c>
      <c r="AQ302" s="124">
        <v>2030</v>
      </c>
      <c r="AR302" s="124">
        <v>2035</v>
      </c>
      <c r="AS302" s="124">
        <v>2040</v>
      </c>
      <c r="AT302" s="124">
        <v>2045</v>
      </c>
      <c r="AU302" s="124">
        <v>2050</v>
      </c>
    </row>
    <row r="303" spans="1:47">
      <c r="B303" s="125" t="s">
        <v>352</v>
      </c>
      <c r="C303" s="125" t="s">
        <v>382</v>
      </c>
      <c r="D303" s="125" t="s">
        <v>332</v>
      </c>
      <c r="E303" s="125" t="s">
        <v>333</v>
      </c>
      <c r="G303" s="245">
        <v>0.45</v>
      </c>
      <c r="H303" s="245">
        <v>0.45</v>
      </c>
      <c r="I303" s="245">
        <v>0.45</v>
      </c>
      <c r="J303" s="245">
        <v>0.45</v>
      </c>
      <c r="K303" s="245">
        <v>0.45</v>
      </c>
      <c r="L303" s="245">
        <v>0.45</v>
      </c>
      <c r="M303" s="245">
        <v>0.45</v>
      </c>
      <c r="N303" s="245">
        <v>0.45</v>
      </c>
      <c r="O303" s="245">
        <v>0.45</v>
      </c>
      <c r="P303" s="245">
        <v>0.45</v>
      </c>
      <c r="Q303" s="245">
        <v>0.45</v>
      </c>
      <c r="R303" s="245">
        <v>0.45</v>
      </c>
      <c r="S303" s="245">
        <v>0.45</v>
      </c>
      <c r="T303" s="245">
        <v>0.45</v>
      </c>
      <c r="U303" s="245">
        <v>0.45</v>
      </c>
      <c r="V303" s="245">
        <v>0.45</v>
      </c>
      <c r="W303" s="245">
        <v>0.45</v>
      </c>
      <c r="X303" s="245">
        <v>0.45</v>
      </c>
      <c r="Y303" s="245">
        <v>0.45</v>
      </c>
      <c r="Z303" s="245">
        <v>0.45</v>
      </c>
      <c r="AA303" s="245">
        <v>0.45</v>
      </c>
      <c r="AB303" s="245">
        <v>0.45</v>
      </c>
      <c r="AC303" s="245">
        <v>0.45</v>
      </c>
      <c r="AD303" s="245">
        <v>0.45</v>
      </c>
      <c r="AE303" s="245">
        <v>0.45</v>
      </c>
      <c r="AF303" s="245">
        <v>0.45</v>
      </c>
      <c r="AG303" s="245">
        <v>0.45</v>
      </c>
      <c r="AH303" s="245">
        <v>0.45</v>
      </c>
      <c r="AI303" s="245">
        <v>0.45</v>
      </c>
      <c r="AJ303" s="245">
        <v>0.45</v>
      </c>
      <c r="AK303" s="245">
        <v>0.45</v>
      </c>
      <c r="AL303" s="245">
        <v>0.45</v>
      </c>
      <c r="AM303" s="245">
        <v>0.45</v>
      </c>
      <c r="AN303" s="245">
        <v>0.45</v>
      </c>
      <c r="AO303" s="245">
        <v>0.45</v>
      </c>
      <c r="AP303" s="245">
        <v>0.45</v>
      </c>
      <c r="AQ303" s="245">
        <v>0.45</v>
      </c>
      <c r="AR303" s="245">
        <v>0.45</v>
      </c>
      <c r="AS303" s="245">
        <v>0.45</v>
      </c>
      <c r="AT303" s="245">
        <v>0.45</v>
      </c>
      <c r="AU303" s="245">
        <v>0.45</v>
      </c>
    </row>
    <row r="304" spans="1:47">
      <c r="B304" s="125" t="s">
        <v>352</v>
      </c>
      <c r="C304" s="125" t="s">
        <v>382</v>
      </c>
      <c r="D304" s="125" t="s">
        <v>358</v>
      </c>
      <c r="E304" s="125" t="s">
        <v>334</v>
      </c>
      <c r="F304" s="125" t="s">
        <v>335</v>
      </c>
      <c r="G304" s="250">
        <f t="shared" ref="G304:AI304" si="153">1-SUM(G305:G309)</f>
        <v>1</v>
      </c>
      <c r="H304" s="250">
        <f t="shared" si="153"/>
        <v>0.97064094992709249</v>
      </c>
      <c r="I304" s="250">
        <f t="shared" si="153"/>
        <v>0.94128189985418498</v>
      </c>
      <c r="J304" s="250">
        <f t="shared" si="153"/>
        <v>0.91192284978127747</v>
      </c>
      <c r="K304" s="250">
        <f t="shared" si="153"/>
        <v>0.88256379970836996</v>
      </c>
      <c r="L304" s="250">
        <f t="shared" si="153"/>
        <v>0.85320474963546244</v>
      </c>
      <c r="M304" s="250">
        <f t="shared" si="153"/>
        <v>0.82384569956255493</v>
      </c>
      <c r="N304" s="250">
        <f t="shared" si="153"/>
        <v>0.79448664948964742</v>
      </c>
      <c r="O304" s="250">
        <f t="shared" si="153"/>
        <v>0.76512759941673991</v>
      </c>
      <c r="P304" s="250">
        <f t="shared" si="153"/>
        <v>0.7357685493438324</v>
      </c>
      <c r="Q304" s="250">
        <f t="shared" si="153"/>
        <v>0.70640949927092489</v>
      </c>
      <c r="R304" s="250">
        <f t="shared" si="153"/>
        <v>0.67705044919801749</v>
      </c>
      <c r="S304" s="250">
        <f t="shared" si="153"/>
        <v>0.64769139912510998</v>
      </c>
      <c r="T304" s="250">
        <f t="shared" si="153"/>
        <v>0.61833234905220247</v>
      </c>
      <c r="U304" s="250">
        <f t="shared" si="153"/>
        <v>0.58897329897929507</v>
      </c>
      <c r="V304" s="250">
        <f t="shared" si="153"/>
        <v>0.55961424890638756</v>
      </c>
      <c r="W304" s="250">
        <f t="shared" si="153"/>
        <v>0.53025519883348005</v>
      </c>
      <c r="X304" s="250">
        <f t="shared" si="153"/>
        <v>0.50089614876057253</v>
      </c>
      <c r="Y304" s="250">
        <f t="shared" si="153"/>
        <v>0.47153709868766502</v>
      </c>
      <c r="Z304" s="250">
        <f t="shared" si="153"/>
        <v>0.44217804861475751</v>
      </c>
      <c r="AA304" s="250">
        <f t="shared" si="153"/>
        <v>0.41281899854185</v>
      </c>
      <c r="AB304" s="250">
        <f t="shared" si="153"/>
        <v>0.38345994846894249</v>
      </c>
      <c r="AC304" s="250">
        <f t="shared" si="153"/>
        <v>0.35410089839603498</v>
      </c>
      <c r="AD304" s="250">
        <f t="shared" si="153"/>
        <v>0.32474184832312736</v>
      </c>
      <c r="AE304" s="250">
        <f t="shared" si="153"/>
        <v>0.29538279825021985</v>
      </c>
      <c r="AF304" s="250">
        <f t="shared" si="153"/>
        <v>0.26602374817731234</v>
      </c>
      <c r="AG304" s="258">
        <f t="shared" si="153"/>
        <v>0.23666469810440471</v>
      </c>
      <c r="AH304" s="246">
        <f t="shared" si="153"/>
        <v>0.22990022655035869</v>
      </c>
      <c r="AI304" s="246">
        <f t="shared" si="153"/>
        <v>0.22313575499631277</v>
      </c>
      <c r="AJ304" s="246">
        <f>1-SUM(AJ305:AJ309)</f>
        <v>0.21637128344226686</v>
      </c>
      <c r="AK304" s="246">
        <f>1-SUM(AK305:AK309)</f>
        <v>0.20960681188822083</v>
      </c>
      <c r="AL304" s="130">
        <f t="shared" ref="AL304" si="154">1-SUM(AL305:AL309)</f>
        <v>0.20960681188822083</v>
      </c>
      <c r="AM304" s="130">
        <f>1-SUM(AM305:AM309)</f>
        <v>0.20960681188822083</v>
      </c>
      <c r="AN304" s="130">
        <f>1-SUM(AN305:AN309)</f>
        <v>0.20960681188822083</v>
      </c>
      <c r="AO304" s="130">
        <f t="shared" ref="AO304:AU304" si="155">1-SUM(AO305:AO309)</f>
        <v>0.20960681188822083</v>
      </c>
      <c r="AP304" s="357">
        <f>1-SUM(AP305:AP309)</f>
        <v>0.20960681188822083</v>
      </c>
      <c r="AQ304" s="130">
        <f t="shared" si="155"/>
        <v>0.20960681188822083</v>
      </c>
      <c r="AR304" s="257">
        <f t="shared" si="155"/>
        <v>9.5383089634115681E-4</v>
      </c>
      <c r="AS304" s="257">
        <f t="shared" si="155"/>
        <v>9.5383089634115681E-4</v>
      </c>
      <c r="AT304" s="257">
        <f t="shared" si="155"/>
        <v>9.5383089634115681E-4</v>
      </c>
      <c r="AU304" s="257">
        <f t="shared" si="155"/>
        <v>9.5383089634115681E-4</v>
      </c>
    </row>
    <row r="305" spans="1:47">
      <c r="B305" s="125" t="s">
        <v>352</v>
      </c>
      <c r="C305" s="125" t="s">
        <v>382</v>
      </c>
      <c r="D305" s="125" t="s">
        <v>363</v>
      </c>
      <c r="E305" s="125" t="s">
        <v>334</v>
      </c>
      <c r="F305" s="363" t="s">
        <v>473</v>
      </c>
      <c r="G305" s="250">
        <v>0</v>
      </c>
      <c r="H305" s="250">
        <f>G305</f>
        <v>0</v>
      </c>
      <c r="I305" s="250">
        <f t="shared" ref="I305:X306" si="156">H305</f>
        <v>0</v>
      </c>
      <c r="J305" s="250">
        <f t="shared" si="156"/>
        <v>0</v>
      </c>
      <c r="K305" s="250">
        <f t="shared" si="156"/>
        <v>0</v>
      </c>
      <c r="L305" s="250">
        <f t="shared" si="156"/>
        <v>0</v>
      </c>
      <c r="M305" s="250">
        <f t="shared" si="156"/>
        <v>0</v>
      </c>
      <c r="N305" s="250">
        <f t="shared" si="156"/>
        <v>0</v>
      </c>
      <c r="O305" s="250">
        <f t="shared" si="156"/>
        <v>0</v>
      </c>
      <c r="P305" s="250">
        <f t="shared" si="156"/>
        <v>0</v>
      </c>
      <c r="Q305" s="250">
        <f t="shared" si="156"/>
        <v>0</v>
      </c>
      <c r="R305" s="250">
        <f t="shared" si="156"/>
        <v>0</v>
      </c>
      <c r="S305" s="250">
        <f t="shared" si="156"/>
        <v>0</v>
      </c>
      <c r="T305" s="250">
        <f t="shared" si="156"/>
        <v>0</v>
      </c>
      <c r="U305" s="250">
        <f t="shared" si="156"/>
        <v>0</v>
      </c>
      <c r="V305" s="250">
        <f t="shared" si="156"/>
        <v>0</v>
      </c>
      <c r="W305" s="250">
        <f t="shared" si="156"/>
        <v>0</v>
      </c>
      <c r="X305" s="250">
        <f t="shared" si="156"/>
        <v>0</v>
      </c>
      <c r="Y305" s="250">
        <f t="shared" ref="Y305:AN309" si="157">X305</f>
        <v>0</v>
      </c>
      <c r="Z305" s="250">
        <f t="shared" si="157"/>
        <v>0</v>
      </c>
      <c r="AA305" s="250">
        <f t="shared" si="157"/>
        <v>0</v>
      </c>
      <c r="AB305" s="250">
        <f t="shared" si="157"/>
        <v>0</v>
      </c>
      <c r="AC305" s="250">
        <f t="shared" si="157"/>
        <v>0</v>
      </c>
      <c r="AD305" s="250">
        <f t="shared" si="157"/>
        <v>0</v>
      </c>
      <c r="AE305" s="250">
        <f t="shared" si="157"/>
        <v>0</v>
      </c>
      <c r="AF305" s="250">
        <f t="shared" si="157"/>
        <v>0</v>
      </c>
      <c r="AG305" s="258">
        <f t="shared" si="157"/>
        <v>0</v>
      </c>
      <c r="AH305" s="258">
        <f t="shared" si="157"/>
        <v>0</v>
      </c>
      <c r="AI305" s="258">
        <f t="shared" si="157"/>
        <v>0</v>
      </c>
      <c r="AJ305" s="258">
        <f t="shared" si="157"/>
        <v>0</v>
      </c>
      <c r="AK305" s="258">
        <f t="shared" si="157"/>
        <v>0</v>
      </c>
      <c r="AL305" s="250">
        <f t="shared" si="157"/>
        <v>0</v>
      </c>
      <c r="AM305" s="250">
        <f t="shared" si="157"/>
        <v>0</v>
      </c>
      <c r="AN305" s="250">
        <f t="shared" si="157"/>
        <v>0</v>
      </c>
      <c r="AO305" s="250">
        <f t="shared" ref="AO305:AU309" si="158">AN305</f>
        <v>0</v>
      </c>
      <c r="AP305" s="258">
        <f>AL305</f>
        <v>0</v>
      </c>
      <c r="AQ305" s="250">
        <f t="shared" si="158"/>
        <v>0</v>
      </c>
      <c r="AR305" s="250">
        <f t="shared" si="158"/>
        <v>0</v>
      </c>
      <c r="AS305" s="250">
        <f t="shared" si="158"/>
        <v>0</v>
      </c>
      <c r="AT305" s="250">
        <f t="shared" si="158"/>
        <v>0</v>
      </c>
      <c r="AU305" s="250">
        <f t="shared" si="158"/>
        <v>0</v>
      </c>
    </row>
    <row r="306" spans="1:47">
      <c r="B306" s="125" t="s">
        <v>352</v>
      </c>
      <c r="C306" s="125" t="s">
        <v>382</v>
      </c>
      <c r="D306" s="125" t="s">
        <v>364</v>
      </c>
      <c r="E306" s="125" t="s">
        <v>334</v>
      </c>
      <c r="F306" s="363"/>
      <c r="G306" s="250">
        <v>0</v>
      </c>
      <c r="H306" s="250">
        <f>G306</f>
        <v>0</v>
      </c>
      <c r="I306" s="250">
        <f t="shared" si="156"/>
        <v>0</v>
      </c>
      <c r="J306" s="250">
        <f t="shared" si="156"/>
        <v>0</v>
      </c>
      <c r="K306" s="250">
        <f t="shared" si="156"/>
        <v>0</v>
      </c>
      <c r="L306" s="250">
        <f t="shared" si="156"/>
        <v>0</v>
      </c>
      <c r="M306" s="250">
        <f t="shared" si="156"/>
        <v>0</v>
      </c>
      <c r="N306" s="250">
        <f t="shared" si="156"/>
        <v>0</v>
      </c>
      <c r="O306" s="250">
        <f t="shared" si="156"/>
        <v>0</v>
      </c>
      <c r="P306" s="250">
        <f t="shared" si="156"/>
        <v>0</v>
      </c>
      <c r="Q306" s="250">
        <f t="shared" si="156"/>
        <v>0</v>
      </c>
      <c r="R306" s="250">
        <f t="shared" si="156"/>
        <v>0</v>
      </c>
      <c r="S306" s="250">
        <f t="shared" si="156"/>
        <v>0</v>
      </c>
      <c r="T306" s="250">
        <f t="shared" si="156"/>
        <v>0</v>
      </c>
      <c r="U306" s="250">
        <f t="shared" si="156"/>
        <v>0</v>
      </c>
      <c r="V306" s="250">
        <f t="shared" si="156"/>
        <v>0</v>
      </c>
      <c r="W306" s="250">
        <f t="shared" si="156"/>
        <v>0</v>
      </c>
      <c r="X306" s="250">
        <f t="shared" si="156"/>
        <v>0</v>
      </c>
      <c r="Y306" s="250">
        <f t="shared" si="157"/>
        <v>0</v>
      </c>
      <c r="Z306" s="250">
        <f t="shared" si="157"/>
        <v>0</v>
      </c>
      <c r="AA306" s="250">
        <f t="shared" si="157"/>
        <v>0</v>
      </c>
      <c r="AB306" s="250">
        <f t="shared" si="157"/>
        <v>0</v>
      </c>
      <c r="AC306" s="250">
        <f t="shared" si="157"/>
        <v>0</v>
      </c>
      <c r="AD306" s="250">
        <f t="shared" si="157"/>
        <v>0</v>
      </c>
      <c r="AE306" s="250">
        <f t="shared" si="157"/>
        <v>0</v>
      </c>
      <c r="AF306" s="250">
        <f t="shared" si="157"/>
        <v>0</v>
      </c>
      <c r="AG306" s="258">
        <f t="shared" si="157"/>
        <v>0</v>
      </c>
      <c r="AH306" s="258">
        <f t="shared" si="157"/>
        <v>0</v>
      </c>
      <c r="AI306" s="258">
        <f t="shared" si="157"/>
        <v>0</v>
      </c>
      <c r="AJ306" s="258">
        <f t="shared" si="157"/>
        <v>0</v>
      </c>
      <c r="AK306" s="258">
        <f t="shared" si="157"/>
        <v>0</v>
      </c>
      <c r="AL306" s="250">
        <f t="shared" si="157"/>
        <v>0</v>
      </c>
      <c r="AM306" s="250">
        <f t="shared" si="157"/>
        <v>0</v>
      </c>
      <c r="AN306" s="250">
        <f t="shared" si="157"/>
        <v>0</v>
      </c>
      <c r="AO306" s="250">
        <f t="shared" si="158"/>
        <v>0</v>
      </c>
      <c r="AP306" s="258">
        <f>AL306</f>
        <v>0</v>
      </c>
      <c r="AQ306" s="250">
        <f t="shared" si="158"/>
        <v>0</v>
      </c>
      <c r="AR306" s="250">
        <f t="shared" si="158"/>
        <v>0</v>
      </c>
      <c r="AS306" s="250">
        <f t="shared" si="158"/>
        <v>0</v>
      </c>
      <c r="AT306" s="250">
        <f t="shared" si="158"/>
        <v>0</v>
      </c>
      <c r="AU306" s="250">
        <f t="shared" si="158"/>
        <v>0</v>
      </c>
    </row>
    <row r="307" spans="1:47">
      <c r="B307" s="125" t="s">
        <v>352</v>
      </c>
      <c r="C307" s="125" t="s">
        <v>382</v>
      </c>
      <c r="D307" s="125" t="s">
        <v>365</v>
      </c>
      <c r="E307" s="125" t="s">
        <v>334</v>
      </c>
      <c r="F307" s="363"/>
      <c r="G307" s="250">
        <v>0</v>
      </c>
      <c r="H307" s="135">
        <f>G307 + (($AG307 - $G307)/($AG$217-$G$217))</f>
        <v>2.9166884223204292E-3</v>
      </c>
      <c r="I307" s="135">
        <f t="shared" ref="I307:AE307" si="159">H307 + (($AG307 - $G307)/($AG$217-$G$217))</f>
        <v>5.8333768446408585E-3</v>
      </c>
      <c r="J307" s="135">
        <f t="shared" si="159"/>
        <v>8.7500652669612877E-3</v>
      </c>
      <c r="K307" s="135">
        <f t="shared" si="159"/>
        <v>1.1666753689281717E-2</v>
      </c>
      <c r="L307" s="135">
        <f t="shared" si="159"/>
        <v>1.4583442111602146E-2</v>
      </c>
      <c r="M307" s="135">
        <f t="shared" si="159"/>
        <v>1.7500130533922575E-2</v>
      </c>
      <c r="N307" s="135">
        <f t="shared" si="159"/>
        <v>2.0416818956243005E-2</v>
      </c>
      <c r="O307" s="135">
        <f t="shared" si="159"/>
        <v>2.3333507378563434E-2</v>
      </c>
      <c r="P307" s="135">
        <f t="shared" si="159"/>
        <v>2.6250195800883863E-2</v>
      </c>
      <c r="Q307" s="135">
        <f t="shared" si="159"/>
        <v>2.9166884223204292E-2</v>
      </c>
      <c r="R307" s="135">
        <f t="shared" si="159"/>
        <v>3.2083572645524722E-2</v>
      </c>
      <c r="S307" s="135">
        <f t="shared" si="159"/>
        <v>3.5000261067845151E-2</v>
      </c>
      <c r="T307" s="135">
        <f t="shared" si="159"/>
        <v>3.791694949016558E-2</v>
      </c>
      <c r="U307" s="135">
        <f t="shared" si="159"/>
        <v>4.0833637912486009E-2</v>
      </c>
      <c r="V307" s="135">
        <f t="shared" si="159"/>
        <v>4.3750326334806439E-2</v>
      </c>
      <c r="W307" s="135">
        <f t="shared" si="159"/>
        <v>4.6667014757126868E-2</v>
      </c>
      <c r="X307" s="135">
        <f t="shared" si="159"/>
        <v>4.9583703179447297E-2</v>
      </c>
      <c r="Y307" s="135">
        <f t="shared" si="159"/>
        <v>5.2500391601767726E-2</v>
      </c>
      <c r="Z307" s="135">
        <f t="shared" si="159"/>
        <v>5.5417080024088156E-2</v>
      </c>
      <c r="AA307" s="135">
        <f t="shared" si="159"/>
        <v>5.8333768446408585E-2</v>
      </c>
      <c r="AB307" s="135">
        <f t="shared" si="159"/>
        <v>6.1250456868729014E-2</v>
      </c>
      <c r="AC307" s="135">
        <f t="shared" si="159"/>
        <v>6.4167145291049443E-2</v>
      </c>
      <c r="AD307" s="135">
        <f t="shared" si="159"/>
        <v>6.7083833713369873E-2</v>
      </c>
      <c r="AE307" s="135">
        <f t="shared" si="159"/>
        <v>7.0000522135690302E-2</v>
      </c>
      <c r="AF307" s="135">
        <f>AE307 + (($AG307 - $G307)/($AG$217-$G$217))</f>
        <v>7.2917210558010731E-2</v>
      </c>
      <c r="AG307" s="246">
        <f>'[6]manure aplication'!$C$44</f>
        <v>7.583389898033116E-2</v>
      </c>
      <c r="AH307" s="259">
        <f>AG307 + (($AK307 - $AG307)/($AK$89-$AG$89))</f>
        <v>8.3936966511163072E-2</v>
      </c>
      <c r="AI307" s="259">
        <f>AH307 + (($AK307 - $AG307)/($AK$89-$AG$89))</f>
        <v>9.2040034041994984E-2</v>
      </c>
      <c r="AJ307" s="259">
        <f>AI307 + (($AK307 - $AG307)/($AK$89-$AG$89))</f>
        <v>0.1001431015728269</v>
      </c>
      <c r="AK307" s="246">
        <f>'[6]manure aplication'!$C$96</f>
        <v>0.10824616910365879</v>
      </c>
      <c r="AL307" s="256">
        <f t="shared" si="157"/>
        <v>0.10824616910365879</v>
      </c>
      <c r="AM307" s="256">
        <f t="shared" si="157"/>
        <v>0.10824616910365879</v>
      </c>
      <c r="AN307" s="256">
        <f t="shared" si="157"/>
        <v>0.10824616910365879</v>
      </c>
      <c r="AO307" s="256">
        <f t="shared" si="158"/>
        <v>0.10824616910365879</v>
      </c>
      <c r="AP307" s="256">
        <f t="shared" si="158"/>
        <v>0.10824616910365879</v>
      </c>
      <c r="AQ307" s="256">
        <f t="shared" si="158"/>
        <v>0.10824616910365879</v>
      </c>
      <c r="AR307" s="256">
        <f t="shared" si="158"/>
        <v>0.10824616910365879</v>
      </c>
      <c r="AS307" s="256">
        <f t="shared" si="158"/>
        <v>0.10824616910365879</v>
      </c>
      <c r="AT307" s="256">
        <f t="shared" si="158"/>
        <v>0.10824616910365879</v>
      </c>
      <c r="AU307" s="256">
        <f t="shared" si="158"/>
        <v>0.10824616910365879</v>
      </c>
    </row>
    <row r="308" spans="1:47">
      <c r="B308" s="125" t="s">
        <v>352</v>
      </c>
      <c r="C308" s="125" t="s">
        <v>382</v>
      </c>
      <c r="D308" s="125" t="s">
        <v>383</v>
      </c>
      <c r="E308" s="125" t="s">
        <v>334</v>
      </c>
      <c r="F308" s="363"/>
      <c r="G308" s="250">
        <v>0</v>
      </c>
      <c r="H308" s="250">
        <f>G308</f>
        <v>0</v>
      </c>
      <c r="I308" s="250">
        <f t="shared" ref="I308:AI308" si="160">H308</f>
        <v>0</v>
      </c>
      <c r="J308" s="250">
        <f t="shared" si="160"/>
        <v>0</v>
      </c>
      <c r="K308" s="250">
        <f t="shared" si="160"/>
        <v>0</v>
      </c>
      <c r="L308" s="250">
        <f t="shared" si="160"/>
        <v>0</v>
      </c>
      <c r="M308" s="250">
        <f t="shared" si="160"/>
        <v>0</v>
      </c>
      <c r="N308" s="250">
        <f t="shared" si="160"/>
        <v>0</v>
      </c>
      <c r="O308" s="250">
        <f t="shared" si="160"/>
        <v>0</v>
      </c>
      <c r="P308" s="250">
        <f t="shared" si="160"/>
        <v>0</v>
      </c>
      <c r="Q308" s="250">
        <f t="shared" si="160"/>
        <v>0</v>
      </c>
      <c r="R308" s="250">
        <f t="shared" si="160"/>
        <v>0</v>
      </c>
      <c r="S308" s="250">
        <f t="shared" si="160"/>
        <v>0</v>
      </c>
      <c r="T308" s="250">
        <f t="shared" si="160"/>
        <v>0</v>
      </c>
      <c r="U308" s="250">
        <f t="shared" si="160"/>
        <v>0</v>
      </c>
      <c r="V308" s="250">
        <f t="shared" si="160"/>
        <v>0</v>
      </c>
      <c r="W308" s="250">
        <f t="shared" si="160"/>
        <v>0</v>
      </c>
      <c r="X308" s="250">
        <f t="shared" si="160"/>
        <v>0</v>
      </c>
      <c r="Y308" s="250">
        <f t="shared" si="160"/>
        <v>0</v>
      </c>
      <c r="Z308" s="250">
        <f t="shared" si="160"/>
        <v>0</v>
      </c>
      <c r="AA308" s="250">
        <f t="shared" si="160"/>
        <v>0</v>
      </c>
      <c r="AB308" s="250">
        <f t="shared" si="160"/>
        <v>0</v>
      </c>
      <c r="AC308" s="250">
        <f t="shared" si="160"/>
        <v>0</v>
      </c>
      <c r="AD308" s="250">
        <f t="shared" si="160"/>
        <v>0</v>
      </c>
      <c r="AE308" s="250">
        <f t="shared" si="160"/>
        <v>0</v>
      </c>
      <c r="AF308" s="250">
        <f t="shared" si="160"/>
        <v>0</v>
      </c>
      <c r="AG308" s="258">
        <f t="shared" si="160"/>
        <v>0</v>
      </c>
      <c r="AH308" s="258">
        <f t="shared" si="160"/>
        <v>0</v>
      </c>
      <c r="AI308" s="258">
        <f t="shared" si="160"/>
        <v>0</v>
      </c>
      <c r="AJ308" s="258">
        <f>AI308</f>
        <v>0</v>
      </c>
      <c r="AK308" s="258">
        <f>AJ308</f>
        <v>0</v>
      </c>
      <c r="AL308" s="250">
        <f t="shared" si="157"/>
        <v>0</v>
      </c>
      <c r="AM308" s="250">
        <f t="shared" si="157"/>
        <v>0</v>
      </c>
      <c r="AN308" s="250">
        <f>AM308</f>
        <v>0</v>
      </c>
      <c r="AO308" s="250">
        <f t="shared" si="158"/>
        <v>0</v>
      </c>
      <c r="AP308" s="258">
        <f>AL308</f>
        <v>0</v>
      </c>
      <c r="AQ308" s="250">
        <f t="shared" si="158"/>
        <v>0</v>
      </c>
      <c r="AR308" s="250">
        <f t="shared" si="158"/>
        <v>0</v>
      </c>
      <c r="AS308" s="250">
        <f t="shared" si="158"/>
        <v>0</v>
      </c>
      <c r="AT308" s="250">
        <f t="shared" si="158"/>
        <v>0</v>
      </c>
      <c r="AU308" s="250">
        <f t="shared" si="158"/>
        <v>0</v>
      </c>
    </row>
    <row r="309" spans="1:47">
      <c r="B309" s="125" t="s">
        <v>352</v>
      </c>
      <c r="C309" s="125" t="s">
        <v>382</v>
      </c>
      <c r="D309" s="125" t="s">
        <v>366</v>
      </c>
      <c r="E309" s="125" t="s">
        <v>334</v>
      </c>
      <c r="F309" s="363"/>
      <c r="G309" s="250">
        <v>0</v>
      </c>
      <c r="H309" s="135">
        <f>G309 + (($AG309 - $G309)/($AG$217-$G$217))</f>
        <v>2.6442361650587078E-2</v>
      </c>
      <c r="I309" s="135">
        <f t="shared" ref="I309:AE309" si="161">H309 + (($AG309 - $G309)/($AG$217-$G$217))</f>
        <v>5.2884723301174157E-2</v>
      </c>
      <c r="J309" s="135">
        <f t="shared" si="161"/>
        <v>7.9327084951761231E-2</v>
      </c>
      <c r="K309" s="135">
        <f t="shared" si="161"/>
        <v>0.10576944660234831</v>
      </c>
      <c r="L309" s="135">
        <f t="shared" si="161"/>
        <v>0.13221180825293538</v>
      </c>
      <c r="M309" s="135">
        <f t="shared" si="161"/>
        <v>0.15865416990352246</v>
      </c>
      <c r="N309" s="135">
        <f t="shared" si="161"/>
        <v>0.18509653155410954</v>
      </c>
      <c r="O309" s="135">
        <f t="shared" si="161"/>
        <v>0.21153889320469663</v>
      </c>
      <c r="P309" s="135">
        <f t="shared" si="161"/>
        <v>0.23798125485528371</v>
      </c>
      <c r="Q309" s="135">
        <f t="shared" si="161"/>
        <v>0.26442361650587076</v>
      </c>
      <c r="R309" s="135">
        <f t="shared" si="161"/>
        <v>0.29086597815645782</v>
      </c>
      <c r="S309" s="135">
        <f t="shared" si="161"/>
        <v>0.31730833980704487</v>
      </c>
      <c r="T309" s="135">
        <f t="shared" si="161"/>
        <v>0.34375070145763192</v>
      </c>
      <c r="U309" s="135">
        <f t="shared" si="161"/>
        <v>0.37019306310821898</v>
      </c>
      <c r="V309" s="135">
        <f t="shared" si="161"/>
        <v>0.39663542475880603</v>
      </c>
      <c r="W309" s="135">
        <f t="shared" si="161"/>
        <v>0.42307778640939309</v>
      </c>
      <c r="X309" s="135">
        <f t="shared" si="161"/>
        <v>0.44952014805998014</v>
      </c>
      <c r="Y309" s="135">
        <f t="shared" si="161"/>
        <v>0.47596250971056719</v>
      </c>
      <c r="Z309" s="135">
        <f t="shared" si="161"/>
        <v>0.5024048713611543</v>
      </c>
      <c r="AA309" s="135">
        <f t="shared" si="161"/>
        <v>0.52884723301174141</v>
      </c>
      <c r="AB309" s="135">
        <f t="shared" si="161"/>
        <v>0.55528959466232852</v>
      </c>
      <c r="AC309" s="135">
        <f t="shared" si="161"/>
        <v>0.58173195631291563</v>
      </c>
      <c r="AD309" s="135">
        <f t="shared" si="161"/>
        <v>0.60817431796350274</v>
      </c>
      <c r="AE309" s="135">
        <f t="shared" si="161"/>
        <v>0.63461667961408985</v>
      </c>
      <c r="AF309" s="135">
        <f>AE309 + (($AG309 - $G309)/($AG$217-$G$217))</f>
        <v>0.66105904126467696</v>
      </c>
      <c r="AG309" s="246">
        <f>'[6]manure aplication'!$C$45</f>
        <v>0.68750140291526407</v>
      </c>
      <c r="AH309" s="259">
        <f>AG309 + (($AK309 - $AG309)/($AK$89-$AG$89))</f>
        <v>0.6861628069384782</v>
      </c>
      <c r="AI309" s="259">
        <f>AH309 + (($AK309 - $AG309)/($AK$89-$AG$89))</f>
        <v>0.68482421096169221</v>
      </c>
      <c r="AJ309" s="259">
        <f>AI309 + (($AK309 - $AG309)/($AK$89-$AG$89))</f>
        <v>0.68348561498490623</v>
      </c>
      <c r="AK309" s="246">
        <f>'[6]manure aplication'!$C$97</f>
        <v>0.68214701900812036</v>
      </c>
      <c r="AL309" s="256">
        <f t="shared" si="157"/>
        <v>0.68214701900812036</v>
      </c>
      <c r="AM309" s="256">
        <f t="shared" si="157"/>
        <v>0.68214701900812036</v>
      </c>
      <c r="AN309" s="256">
        <f t="shared" si="157"/>
        <v>0.68214701900812036</v>
      </c>
      <c r="AO309" s="256">
        <f t="shared" si="158"/>
        <v>0.68214701900812036</v>
      </c>
      <c r="AP309" s="256">
        <f t="shared" si="158"/>
        <v>0.68214701900812036</v>
      </c>
      <c r="AQ309" s="256">
        <f t="shared" si="158"/>
        <v>0.68214701900812036</v>
      </c>
      <c r="AR309" s="260">
        <v>0.89080000000000004</v>
      </c>
      <c r="AS309" s="260">
        <v>0.89080000000000004</v>
      </c>
      <c r="AT309" s="260">
        <v>0.89080000000000004</v>
      </c>
      <c r="AU309" s="260">
        <v>0.89080000000000004</v>
      </c>
    </row>
    <row r="310" spans="1:47">
      <c r="B310" s="125"/>
      <c r="C310" s="125"/>
      <c r="D310" s="125"/>
      <c r="E310" s="125"/>
      <c r="G310" s="250"/>
      <c r="H310" s="250"/>
      <c r="I310" s="250"/>
      <c r="J310" s="250"/>
      <c r="K310" s="250"/>
      <c r="L310" s="250"/>
      <c r="M310" s="250"/>
      <c r="N310" s="250"/>
      <c r="O310" s="250"/>
      <c r="P310" s="250"/>
      <c r="Q310" s="250"/>
      <c r="R310" s="250"/>
      <c r="S310" s="250"/>
      <c r="T310" s="250"/>
      <c r="U310" s="250"/>
      <c r="V310" s="250"/>
      <c r="W310" s="250"/>
      <c r="X310" s="250"/>
      <c r="Y310" s="250"/>
      <c r="Z310" s="250"/>
      <c r="AA310" s="250"/>
      <c r="AB310" s="250"/>
      <c r="AC310" s="250"/>
      <c r="AD310" s="250"/>
      <c r="AE310" s="250"/>
      <c r="AF310" s="250"/>
      <c r="AG310" s="258"/>
      <c r="AH310" s="258"/>
      <c r="AI310" s="258"/>
      <c r="AJ310" s="258"/>
      <c r="AK310" s="358">
        <f t="shared" ref="AK310:AK316" si="162">AK293</f>
        <v>0</v>
      </c>
      <c r="AL310" s="250"/>
      <c r="AM310" s="250"/>
      <c r="AN310" s="250"/>
      <c r="AO310" s="250"/>
      <c r="AP310" s="258"/>
      <c r="AQ310" s="250"/>
      <c r="AR310" s="250"/>
      <c r="AS310" s="250"/>
      <c r="AT310" s="250"/>
      <c r="AU310" s="250"/>
    </row>
    <row r="311" spans="1:47">
      <c r="B311" s="125" t="s">
        <v>352</v>
      </c>
      <c r="C311" s="125" t="s">
        <v>382</v>
      </c>
      <c r="D311" s="125" t="s">
        <v>358</v>
      </c>
      <c r="E311" s="125" t="s">
        <v>336</v>
      </c>
      <c r="F311" s="125" t="s">
        <v>337</v>
      </c>
      <c r="G311" s="253">
        <v>0</v>
      </c>
      <c r="H311" s="253">
        <v>0</v>
      </c>
      <c r="I311" s="253">
        <v>0</v>
      </c>
      <c r="J311" s="253">
        <v>0</v>
      </c>
      <c r="K311" s="253">
        <v>0</v>
      </c>
      <c r="L311" s="253">
        <v>0</v>
      </c>
      <c r="M311" s="253">
        <v>0</v>
      </c>
      <c r="N311" s="253">
        <v>0</v>
      </c>
      <c r="O311" s="253">
        <v>0</v>
      </c>
      <c r="P311" s="253">
        <v>0</v>
      </c>
      <c r="Q311" s="253">
        <v>0</v>
      </c>
      <c r="R311" s="253">
        <v>0</v>
      </c>
      <c r="S311" s="253">
        <v>0</v>
      </c>
      <c r="T311" s="253">
        <v>0</v>
      </c>
      <c r="U311" s="253">
        <v>0</v>
      </c>
      <c r="V311" s="253">
        <v>0</v>
      </c>
      <c r="W311" s="253">
        <v>0</v>
      </c>
      <c r="X311" s="253">
        <v>0</v>
      </c>
      <c r="Y311" s="253">
        <v>0</v>
      </c>
      <c r="Z311" s="253">
        <v>0</v>
      </c>
      <c r="AA311" s="253">
        <v>0</v>
      </c>
      <c r="AB311" s="253">
        <v>0</v>
      </c>
      <c r="AC311" s="253">
        <v>0</v>
      </c>
      <c r="AD311" s="253">
        <v>0</v>
      </c>
      <c r="AE311" s="253">
        <v>0</v>
      </c>
      <c r="AF311" s="253">
        <v>0</v>
      </c>
      <c r="AG311" s="261">
        <v>0</v>
      </c>
      <c r="AH311" s="261">
        <v>0</v>
      </c>
      <c r="AI311" s="261">
        <v>0</v>
      </c>
      <c r="AJ311" s="261">
        <v>0</v>
      </c>
      <c r="AK311" s="358">
        <f t="shared" si="162"/>
        <v>0</v>
      </c>
      <c r="AL311" s="253">
        <v>0</v>
      </c>
      <c r="AM311" s="253">
        <v>0</v>
      </c>
      <c r="AN311" s="253">
        <v>0</v>
      </c>
      <c r="AO311" s="253">
        <v>0</v>
      </c>
      <c r="AP311" s="258">
        <f>AL311</f>
        <v>0</v>
      </c>
      <c r="AQ311" s="253">
        <v>0</v>
      </c>
      <c r="AR311" s="253">
        <v>0</v>
      </c>
      <c r="AS311" s="253">
        <v>0</v>
      </c>
      <c r="AT311" s="253">
        <v>0</v>
      </c>
      <c r="AU311" s="253">
        <v>0</v>
      </c>
    </row>
    <row r="312" spans="1:47">
      <c r="B312" s="125" t="s">
        <v>352</v>
      </c>
      <c r="C312" s="125" t="s">
        <v>382</v>
      </c>
      <c r="D312" s="125" t="s">
        <v>363</v>
      </c>
      <c r="E312" s="125" t="s">
        <v>336</v>
      </c>
      <c r="F312" s="125" t="s">
        <v>337</v>
      </c>
      <c r="G312" s="253">
        <v>0.9</v>
      </c>
      <c r="H312" s="253">
        <v>0.9</v>
      </c>
      <c r="I312" s="253">
        <v>0.9</v>
      </c>
      <c r="J312" s="253">
        <v>0.9</v>
      </c>
      <c r="K312" s="253">
        <v>0.9</v>
      </c>
      <c r="L312" s="253">
        <v>0.9</v>
      </c>
      <c r="M312" s="253">
        <v>0.9</v>
      </c>
      <c r="N312" s="253">
        <v>0.9</v>
      </c>
      <c r="O312" s="253">
        <v>0.9</v>
      </c>
      <c r="P312" s="253">
        <v>0.9</v>
      </c>
      <c r="Q312" s="253">
        <v>0.9</v>
      </c>
      <c r="R312" s="253">
        <v>0.9</v>
      </c>
      <c r="S312" s="253">
        <v>0.9</v>
      </c>
      <c r="T312" s="253">
        <v>0.9</v>
      </c>
      <c r="U312" s="253">
        <v>0.9</v>
      </c>
      <c r="V312" s="253">
        <v>0.9</v>
      </c>
      <c r="W312" s="253">
        <v>0.9</v>
      </c>
      <c r="X312" s="253">
        <v>0.9</v>
      </c>
      <c r="Y312" s="253">
        <v>0.9</v>
      </c>
      <c r="Z312" s="253">
        <v>0.9</v>
      </c>
      <c r="AA312" s="253">
        <v>0.9</v>
      </c>
      <c r="AB312" s="253">
        <v>0.9</v>
      </c>
      <c r="AC312" s="253">
        <v>0.9</v>
      </c>
      <c r="AD312" s="253">
        <v>0.9</v>
      </c>
      <c r="AE312" s="253">
        <v>0.9</v>
      </c>
      <c r="AF312" s="253">
        <v>0.9</v>
      </c>
      <c r="AG312" s="261">
        <v>0.9</v>
      </c>
      <c r="AH312" s="261">
        <v>0.9</v>
      </c>
      <c r="AI312" s="261">
        <v>0.9</v>
      </c>
      <c r="AJ312" s="261">
        <v>0.9</v>
      </c>
      <c r="AK312" s="358">
        <f t="shared" si="162"/>
        <v>0.9</v>
      </c>
      <c r="AL312" s="253">
        <v>0.9</v>
      </c>
      <c r="AM312" s="253">
        <v>0.9</v>
      </c>
      <c r="AN312" s="253">
        <v>0.9</v>
      </c>
      <c r="AO312" s="253">
        <v>0.9</v>
      </c>
      <c r="AP312" s="258">
        <f>AL312</f>
        <v>0.9</v>
      </c>
      <c r="AQ312" s="253">
        <v>0.9</v>
      </c>
      <c r="AR312" s="253">
        <v>0.9</v>
      </c>
      <c r="AS312" s="253">
        <v>0.9</v>
      </c>
      <c r="AT312" s="253">
        <v>0.9</v>
      </c>
      <c r="AU312" s="253">
        <v>0.9</v>
      </c>
    </row>
    <row r="313" spans="1:47">
      <c r="B313" s="125" t="s">
        <v>352</v>
      </c>
      <c r="C313" s="125" t="s">
        <v>382</v>
      </c>
      <c r="D313" s="125" t="s">
        <v>364</v>
      </c>
      <c r="E313" s="125" t="s">
        <v>336</v>
      </c>
      <c r="F313" s="125" t="s">
        <v>337</v>
      </c>
      <c r="G313" s="253">
        <v>0.7</v>
      </c>
      <c r="H313" s="253">
        <v>0.7</v>
      </c>
      <c r="I313" s="253">
        <v>0.7</v>
      </c>
      <c r="J313" s="253">
        <v>0.7</v>
      </c>
      <c r="K313" s="253">
        <v>0.7</v>
      </c>
      <c r="L313" s="253">
        <v>0.7</v>
      </c>
      <c r="M313" s="253">
        <v>0.7</v>
      </c>
      <c r="N313" s="253">
        <v>0.7</v>
      </c>
      <c r="O313" s="253">
        <v>0.7</v>
      </c>
      <c r="P313" s="253">
        <v>0.7</v>
      </c>
      <c r="Q313" s="253">
        <v>0.7</v>
      </c>
      <c r="R313" s="253">
        <v>0.7</v>
      </c>
      <c r="S313" s="253">
        <v>0.7</v>
      </c>
      <c r="T313" s="253">
        <v>0.7</v>
      </c>
      <c r="U313" s="253">
        <v>0.7</v>
      </c>
      <c r="V313" s="253">
        <v>0.7</v>
      </c>
      <c r="W313" s="253">
        <v>0.7</v>
      </c>
      <c r="X313" s="253">
        <v>0.7</v>
      </c>
      <c r="Y313" s="253">
        <v>0.7</v>
      </c>
      <c r="Z313" s="253">
        <v>0.7</v>
      </c>
      <c r="AA313" s="253">
        <v>0.7</v>
      </c>
      <c r="AB313" s="253">
        <v>0.7</v>
      </c>
      <c r="AC313" s="253">
        <v>0.7</v>
      </c>
      <c r="AD313" s="253">
        <v>0.7</v>
      </c>
      <c r="AE313" s="253">
        <v>0.7</v>
      </c>
      <c r="AF313" s="253">
        <v>0.7</v>
      </c>
      <c r="AG313" s="261">
        <v>0.7</v>
      </c>
      <c r="AH313" s="261">
        <v>0.7</v>
      </c>
      <c r="AI313" s="261">
        <v>0.7</v>
      </c>
      <c r="AJ313" s="261">
        <v>0.7</v>
      </c>
      <c r="AK313" s="358">
        <f t="shared" si="162"/>
        <v>0.7</v>
      </c>
      <c r="AL313" s="253">
        <v>0.7</v>
      </c>
      <c r="AM313" s="253">
        <v>0.7</v>
      </c>
      <c r="AN313" s="253">
        <v>0.7</v>
      </c>
      <c r="AO313" s="253">
        <v>0.7</v>
      </c>
      <c r="AP313" s="258">
        <f>AL313</f>
        <v>0.7</v>
      </c>
      <c r="AQ313" s="253">
        <v>0.7</v>
      </c>
      <c r="AR313" s="253">
        <v>0.7</v>
      </c>
      <c r="AS313" s="253">
        <v>0.7</v>
      </c>
      <c r="AT313" s="253">
        <v>0.7</v>
      </c>
      <c r="AU313" s="253">
        <v>0.7</v>
      </c>
    </row>
    <row r="314" spans="1:47">
      <c r="B314" s="125" t="s">
        <v>352</v>
      </c>
      <c r="C314" s="125" t="s">
        <v>382</v>
      </c>
      <c r="D314" s="125" t="s">
        <v>365</v>
      </c>
      <c r="E314" s="125" t="s">
        <v>336</v>
      </c>
      <c r="F314" s="125" t="s">
        <v>337</v>
      </c>
      <c r="G314" s="253">
        <v>0.55000000000000004</v>
      </c>
      <c r="H314" s="253">
        <v>0.55000000000000004</v>
      </c>
      <c r="I314" s="253">
        <v>0.55000000000000004</v>
      </c>
      <c r="J314" s="253">
        <v>0.55000000000000004</v>
      </c>
      <c r="K314" s="253">
        <v>0.55000000000000004</v>
      </c>
      <c r="L314" s="253">
        <v>0.55000000000000004</v>
      </c>
      <c r="M314" s="253">
        <v>0.55000000000000004</v>
      </c>
      <c r="N314" s="253">
        <v>0.55000000000000004</v>
      </c>
      <c r="O314" s="253">
        <v>0.55000000000000004</v>
      </c>
      <c r="P314" s="253">
        <v>0.55000000000000004</v>
      </c>
      <c r="Q314" s="253">
        <v>0.55000000000000004</v>
      </c>
      <c r="R314" s="253">
        <v>0.55000000000000004</v>
      </c>
      <c r="S314" s="253">
        <v>0.55000000000000004</v>
      </c>
      <c r="T314" s="253">
        <v>0.55000000000000004</v>
      </c>
      <c r="U314" s="253">
        <v>0.55000000000000004</v>
      </c>
      <c r="V314" s="253">
        <v>0.55000000000000004</v>
      </c>
      <c r="W314" s="253">
        <v>0.55000000000000004</v>
      </c>
      <c r="X314" s="253">
        <v>0.55000000000000004</v>
      </c>
      <c r="Y314" s="253">
        <v>0.55000000000000004</v>
      </c>
      <c r="Z314" s="253">
        <v>0.55000000000000004</v>
      </c>
      <c r="AA314" s="253">
        <v>0.55000000000000004</v>
      </c>
      <c r="AB314" s="253">
        <v>0.55000000000000004</v>
      </c>
      <c r="AC314" s="253">
        <v>0.55000000000000004</v>
      </c>
      <c r="AD314" s="253">
        <v>0.55000000000000004</v>
      </c>
      <c r="AE314" s="253">
        <v>0.55000000000000004</v>
      </c>
      <c r="AF314" s="253">
        <v>0.55000000000000004</v>
      </c>
      <c r="AG314" s="261">
        <v>0.55000000000000004</v>
      </c>
      <c r="AH314" s="261">
        <v>0.55000000000000004</v>
      </c>
      <c r="AI314" s="261">
        <v>0.55000000000000004</v>
      </c>
      <c r="AJ314" s="261">
        <v>0.55000000000000004</v>
      </c>
      <c r="AK314" s="261">
        <v>0.55000000000000004</v>
      </c>
      <c r="AL314" s="253">
        <v>0.55000000000000004</v>
      </c>
      <c r="AM314" s="253">
        <v>0.55000000000000004</v>
      </c>
      <c r="AN314" s="253">
        <v>0.55000000000000004</v>
      </c>
      <c r="AO314" s="253">
        <v>0.55000000000000004</v>
      </c>
      <c r="AP314" s="261">
        <v>0.55000000000000004</v>
      </c>
      <c r="AQ314" s="253">
        <v>0.55000000000000004</v>
      </c>
      <c r="AR314" s="253">
        <v>0.55000000000000004</v>
      </c>
      <c r="AS314" s="253">
        <v>0.55000000000000004</v>
      </c>
      <c r="AT314" s="253">
        <v>0.55000000000000004</v>
      </c>
      <c r="AU314" s="253">
        <v>0.55000000000000004</v>
      </c>
    </row>
    <row r="315" spans="1:47">
      <c r="B315" s="125" t="s">
        <v>352</v>
      </c>
      <c r="C315" s="125" t="s">
        <v>382</v>
      </c>
      <c r="D315" s="125" t="s">
        <v>383</v>
      </c>
      <c r="E315" s="125" t="s">
        <v>336</v>
      </c>
      <c r="F315" s="125" t="s">
        <v>337</v>
      </c>
      <c r="G315" s="253">
        <v>0.5</v>
      </c>
      <c r="H315" s="253">
        <v>0.5</v>
      </c>
      <c r="I315" s="253">
        <v>0.5</v>
      </c>
      <c r="J315" s="253">
        <v>0.5</v>
      </c>
      <c r="K315" s="253">
        <v>0.5</v>
      </c>
      <c r="L315" s="253">
        <v>0.5</v>
      </c>
      <c r="M315" s="253">
        <v>0.5</v>
      </c>
      <c r="N315" s="253">
        <v>0.5</v>
      </c>
      <c r="O315" s="253">
        <v>0.5</v>
      </c>
      <c r="P315" s="253">
        <v>0.5</v>
      </c>
      <c r="Q315" s="253">
        <v>0.5</v>
      </c>
      <c r="R315" s="253">
        <v>0.5</v>
      </c>
      <c r="S315" s="253">
        <v>0.5</v>
      </c>
      <c r="T315" s="253">
        <v>0.5</v>
      </c>
      <c r="U315" s="253">
        <v>0.5</v>
      </c>
      <c r="V315" s="253">
        <v>0.5</v>
      </c>
      <c r="W315" s="253">
        <v>0.5</v>
      </c>
      <c r="X315" s="253">
        <v>0.5</v>
      </c>
      <c r="Y315" s="253">
        <v>0.5</v>
      </c>
      <c r="Z315" s="253">
        <v>0.5</v>
      </c>
      <c r="AA315" s="253">
        <v>0.5</v>
      </c>
      <c r="AB315" s="253">
        <v>0.5</v>
      </c>
      <c r="AC315" s="253">
        <v>0.5</v>
      </c>
      <c r="AD315" s="253">
        <v>0.5</v>
      </c>
      <c r="AE315" s="253">
        <v>0.5</v>
      </c>
      <c r="AF315" s="253">
        <v>0.5</v>
      </c>
      <c r="AG315" s="261">
        <v>0.5</v>
      </c>
      <c r="AH315" s="261">
        <v>0.5</v>
      </c>
      <c r="AI315" s="261">
        <v>0.5</v>
      </c>
      <c r="AJ315" s="261">
        <v>0.5</v>
      </c>
      <c r="AK315" s="358">
        <f t="shared" si="162"/>
        <v>0.5</v>
      </c>
      <c r="AL315" s="253">
        <v>0.5</v>
      </c>
      <c r="AM315" s="253">
        <v>0.5</v>
      </c>
      <c r="AN315" s="253">
        <v>0.5</v>
      </c>
      <c r="AO315" s="253">
        <v>0.5</v>
      </c>
      <c r="AP315" s="258">
        <f>AL315</f>
        <v>0.5</v>
      </c>
      <c r="AQ315" s="253">
        <v>0.5</v>
      </c>
      <c r="AR315" s="253">
        <v>0.5</v>
      </c>
      <c r="AS315" s="253">
        <v>0.5</v>
      </c>
      <c r="AT315" s="253">
        <v>0.5</v>
      </c>
      <c r="AU315" s="253">
        <v>0.5</v>
      </c>
    </row>
    <row r="316" spans="1:47">
      <c r="B316" s="125" t="s">
        <v>352</v>
      </c>
      <c r="C316" s="125" t="s">
        <v>382</v>
      </c>
      <c r="D316" s="125" t="s">
        <v>366</v>
      </c>
      <c r="E316" s="125" t="s">
        <v>336</v>
      </c>
      <c r="F316" s="125" t="s">
        <v>375</v>
      </c>
      <c r="G316" s="253">
        <v>0.3</v>
      </c>
      <c r="H316" s="253">
        <v>0.3</v>
      </c>
      <c r="I316" s="253">
        <v>0.3</v>
      </c>
      <c r="J316" s="253">
        <v>0.3</v>
      </c>
      <c r="K316" s="253">
        <v>0.3</v>
      </c>
      <c r="L316" s="253">
        <v>0.3</v>
      </c>
      <c r="M316" s="253">
        <v>0.3</v>
      </c>
      <c r="N316" s="253">
        <v>0.3</v>
      </c>
      <c r="O316" s="253">
        <v>0.3</v>
      </c>
      <c r="P316" s="253">
        <v>0.3</v>
      </c>
      <c r="Q316" s="253">
        <v>0.3</v>
      </c>
      <c r="R316" s="253">
        <v>0.3</v>
      </c>
      <c r="S316" s="253">
        <v>0.3</v>
      </c>
      <c r="T316" s="253">
        <v>0.3</v>
      </c>
      <c r="U316" s="253">
        <v>0.3</v>
      </c>
      <c r="V316" s="253">
        <v>0.3</v>
      </c>
      <c r="W316" s="253">
        <v>0.3</v>
      </c>
      <c r="X316" s="253">
        <v>0.3</v>
      </c>
      <c r="Y316" s="253">
        <v>0.3</v>
      </c>
      <c r="Z316" s="253">
        <v>0.3</v>
      </c>
      <c r="AA316" s="253">
        <v>0.3</v>
      </c>
      <c r="AB316" s="253">
        <v>0.3</v>
      </c>
      <c r="AC316" s="253">
        <v>0.3</v>
      </c>
      <c r="AD316" s="253">
        <v>0.3</v>
      </c>
      <c r="AE316" s="253">
        <v>0.3</v>
      </c>
      <c r="AF316" s="253">
        <v>0.3</v>
      </c>
      <c r="AG316" s="261">
        <v>0.3</v>
      </c>
      <c r="AH316" s="261">
        <v>0.3</v>
      </c>
      <c r="AI316" s="261">
        <v>0.3</v>
      </c>
      <c r="AJ316" s="261">
        <v>0.3</v>
      </c>
      <c r="AK316" s="358">
        <f t="shared" si="162"/>
        <v>0.3</v>
      </c>
      <c r="AL316" s="253">
        <v>0.3</v>
      </c>
      <c r="AM316" s="253">
        <v>0.3</v>
      </c>
      <c r="AN316" s="253">
        <v>0.3</v>
      </c>
      <c r="AO316" s="253">
        <v>0.3</v>
      </c>
      <c r="AP316" s="258">
        <f>AL316</f>
        <v>0.3</v>
      </c>
      <c r="AQ316" s="253">
        <v>0.3</v>
      </c>
      <c r="AR316" s="253">
        <v>0.3</v>
      </c>
      <c r="AS316" s="253">
        <v>0.3</v>
      </c>
      <c r="AT316" s="253">
        <v>0.3</v>
      </c>
      <c r="AU316" s="253">
        <v>0.3</v>
      </c>
    </row>
    <row r="317" spans="1:47">
      <c r="A317" s="126" t="str">
        <f>C317&amp;"_"&amp;B317</f>
        <v>EF_NH3_applic_solid_Swine (finishing pigs)</v>
      </c>
      <c r="B317" s="125" t="s">
        <v>352</v>
      </c>
      <c r="C317" s="136" t="s">
        <v>382</v>
      </c>
      <c r="D317" s="127" t="s">
        <v>338</v>
      </c>
      <c r="E317" s="127"/>
      <c r="F317" s="128" t="s">
        <v>389</v>
      </c>
      <c r="G317" s="245">
        <f t="array" ref="G317">G303*SUMPRODUCT(G304:G309,1-G311:G316)</f>
        <v>0.45</v>
      </c>
      <c r="H317" s="245">
        <f t="array" ref="H317">H303*SUMPRODUCT(H304:H309,1-H311:H316)</f>
        <v>0.44570840079264645</v>
      </c>
      <c r="I317" s="245">
        <f t="array" ref="I317">I303*SUMPRODUCT(I304:I309,1-I311:I316)</f>
        <v>0.4414168015852929</v>
      </c>
      <c r="J317" s="245">
        <f t="array" ref="J317">J303*SUMPRODUCT(J304:J309,1-J311:J316)</f>
        <v>0.43712520237793928</v>
      </c>
      <c r="K317" s="245">
        <f t="array" ref="K317">K303*SUMPRODUCT(K304:K309,1-K311:K316)</f>
        <v>0.43283360317058572</v>
      </c>
      <c r="L317" s="245">
        <f t="array" ref="L317">L303*SUMPRODUCT(L304:L309,1-L311:L316)</f>
        <v>0.42854200396323222</v>
      </c>
      <c r="M317" s="245">
        <f t="array" ref="M317">M303*SUMPRODUCT(M304:M309,1-M311:M316)</f>
        <v>0.42425040475587866</v>
      </c>
      <c r="N317" s="245">
        <f t="array" ref="N317">N303*SUMPRODUCT(N304:N309,1-N311:N316)</f>
        <v>0.41995880554852505</v>
      </c>
      <c r="O317" s="245">
        <f t="array" ref="O317">O303*SUMPRODUCT(O304:O309,1-O311:O316)</f>
        <v>0.41566720634117144</v>
      </c>
      <c r="P317" s="245">
        <f t="array" ref="P317">P303*SUMPRODUCT(P304:P309,1-P311:P316)</f>
        <v>0.41137560713381793</v>
      </c>
      <c r="Q317" s="245">
        <f t="array" ref="Q317">Q303*SUMPRODUCT(Q304:Q309,1-Q311:Q316)</f>
        <v>0.40708400792646438</v>
      </c>
      <c r="R317" s="245">
        <f t="array" ref="R317">R303*SUMPRODUCT(R304:R309,1-R311:R316)</f>
        <v>0.40279240871911087</v>
      </c>
      <c r="S317" s="245">
        <f t="array" ref="S317">S303*SUMPRODUCT(S304:S309,1-S311:S316)</f>
        <v>0.39850080951175726</v>
      </c>
      <c r="T317" s="245">
        <f t="array" ref="T317">T303*SUMPRODUCT(T304:T309,1-T311:T316)</f>
        <v>0.3942092103044037</v>
      </c>
      <c r="U317" s="245">
        <f t="array" ref="U317">U303*SUMPRODUCT(U304:U309,1-U311:U316)</f>
        <v>0.38991761109705014</v>
      </c>
      <c r="V317" s="245">
        <f t="array" ref="V317">V303*SUMPRODUCT(V304:V309,1-V311:V316)</f>
        <v>0.38562601188969664</v>
      </c>
      <c r="W317" s="245">
        <f t="array" ref="W317">W303*SUMPRODUCT(W304:W309,1-W311:W316)</f>
        <v>0.38133441268234303</v>
      </c>
      <c r="X317" s="245">
        <f t="array" ref="X317">X303*SUMPRODUCT(X304:X309,1-X311:X316)</f>
        <v>0.37704281347498941</v>
      </c>
      <c r="Y317" s="245">
        <f t="array" ref="Y317">Y303*SUMPRODUCT(Y304:Y309,1-Y311:Y316)</f>
        <v>0.37275121426763586</v>
      </c>
      <c r="Z317" s="245">
        <f t="array" ref="Z317">Z303*SUMPRODUCT(Z304:Z309,1-Z311:Z316)</f>
        <v>0.36845961506028235</v>
      </c>
      <c r="AA317" s="245">
        <f t="array" ref="AA317">AA303*SUMPRODUCT(AA304:AA309,1-AA311:AA316)</f>
        <v>0.36416801585292879</v>
      </c>
      <c r="AB317" s="245">
        <f t="array" ref="AB317">AB303*SUMPRODUCT(AB304:AB309,1-AB311:AB316)</f>
        <v>0.35987641664557524</v>
      </c>
      <c r="AC317" s="245">
        <f t="array" ref="AC317">AC303*SUMPRODUCT(AC304:AC309,1-AC311:AC316)</f>
        <v>0.35558481743822168</v>
      </c>
      <c r="AD317" s="245">
        <f t="array" ref="AD317">AD303*SUMPRODUCT(AD304:AD309,1-AD311:AD316)</f>
        <v>0.35129321823086807</v>
      </c>
      <c r="AE317" s="245">
        <f t="array" ref="AE317">AE303*SUMPRODUCT(AE304:AE309,1-AE311:AE316)</f>
        <v>0.34700161902351456</v>
      </c>
      <c r="AF317" s="245">
        <f t="array" ref="AF317">AF303*SUMPRODUCT(AF304:AF309,1-AF311:AF316)</f>
        <v>0.342710019816161</v>
      </c>
      <c r="AG317" s="245">
        <f t="array" ref="AG317">AG303*SUMPRODUCT(AG304:AG309,1-AG311:AG316)</f>
        <v>0.33841842060880734</v>
      </c>
      <c r="AH317" s="245">
        <f t="array" ref="AH317">AH303*SUMPRODUCT(AH304:AH309,1-AH311:AH316)</f>
        <v>0.33659362185179259</v>
      </c>
      <c r="AI317" s="245">
        <f t="array" ref="AI317">AI303*SUMPRODUCT(AI304:AI309,1-AI311:AI316)</f>
        <v>0.33476882309477773</v>
      </c>
      <c r="AJ317" s="245">
        <f t="array" ref="AJ317">AJ303*SUMPRODUCT(AJ304:AJ309,1-AJ311:AJ316)</f>
        <v>0.33294402433776299</v>
      </c>
      <c r="AK317" s="245">
        <f t="array" ref="AK317">AK303*SUMPRODUCT(AK304:AK309,1-AK311:AK316)</f>
        <v>0.33111922558074813</v>
      </c>
      <c r="AL317" s="245">
        <f t="array" ref="AL317">AL303*SUMPRODUCT(AL304:AL309,1-AL311:AL316)</f>
        <v>0.33111922558074813</v>
      </c>
      <c r="AM317" s="245">
        <f t="array" ref="AM317">AM303*SUMPRODUCT(AM304:AM309,1-AM311:AM316)</f>
        <v>0.33111922558074813</v>
      </c>
      <c r="AN317" s="245">
        <f t="array" ref="AN317">AN303*SUMPRODUCT(AN304:AN309,1-AN311:AN316)</f>
        <v>0.33111922558074813</v>
      </c>
      <c r="AO317" s="245">
        <f t="array" ref="AO317">AO303*SUMPRODUCT(AO304:AO309,1-AO311:AO316)</f>
        <v>0.33111922558074813</v>
      </c>
      <c r="AP317" s="245">
        <f t="array" ref="AP317">AP303*SUMPRODUCT(AP304:AP309,1-AP311:AP316)</f>
        <v>0.33111922558074813</v>
      </c>
      <c r="AQ317" s="245">
        <f t="array" ref="AQ317">AQ303*SUMPRODUCT(AQ304:AQ309,1-AQ311:AQ316)</f>
        <v>0.33111922558074813</v>
      </c>
      <c r="AR317" s="245">
        <f t="array" ref="AR317">AR303*SUMPRODUCT(AR304:AR309,1-AR311:AR316)</f>
        <v>0.30295107314684444</v>
      </c>
      <c r="AS317" s="245">
        <f t="array" ref="AS317">AS303*SUMPRODUCT(AS304:AS309,1-AS311:AS316)</f>
        <v>0.30295107314684444</v>
      </c>
      <c r="AT317" s="245">
        <f t="array" ref="AT317">AT303*SUMPRODUCT(AT304:AT309,1-AT311:AT316)</f>
        <v>0.30295107314684444</v>
      </c>
      <c r="AU317" s="245">
        <f t="array" ref="AU317">AU303*SUMPRODUCT(AU304:AU309,1-AU311:AU316)</f>
        <v>0.30295107314684444</v>
      </c>
    </row>
    <row r="318" spans="1:47">
      <c r="AG318" s="4"/>
      <c r="AH318" s="4"/>
      <c r="AI318" s="4"/>
      <c r="AJ318" s="4"/>
      <c r="AK318" s="4"/>
    </row>
    <row r="319" spans="1:47">
      <c r="A319" s="124" t="s">
        <v>300</v>
      </c>
      <c r="B319" s="124" t="s">
        <v>327</v>
      </c>
      <c r="C319" s="124" t="s">
        <v>328</v>
      </c>
      <c r="D319" s="124" t="s">
        <v>329</v>
      </c>
      <c r="E319" s="124" t="s">
        <v>330</v>
      </c>
      <c r="F319" s="124" t="s">
        <v>331</v>
      </c>
      <c r="G319" s="124">
        <v>1990</v>
      </c>
      <c r="H319" s="124">
        <f t="shared" ref="H319:AO319" si="163">G319+1</f>
        <v>1991</v>
      </c>
      <c r="I319" s="124">
        <f t="shared" si="163"/>
        <v>1992</v>
      </c>
      <c r="J319" s="124">
        <f t="shared" si="163"/>
        <v>1993</v>
      </c>
      <c r="K319" s="124">
        <f t="shared" si="163"/>
        <v>1994</v>
      </c>
      <c r="L319" s="124">
        <f t="shared" si="163"/>
        <v>1995</v>
      </c>
      <c r="M319" s="124">
        <f t="shared" si="163"/>
        <v>1996</v>
      </c>
      <c r="N319" s="124">
        <f t="shared" si="163"/>
        <v>1997</v>
      </c>
      <c r="O319" s="124">
        <f t="shared" si="163"/>
        <v>1998</v>
      </c>
      <c r="P319" s="124">
        <f t="shared" si="163"/>
        <v>1999</v>
      </c>
      <c r="Q319" s="124">
        <f t="shared" si="163"/>
        <v>2000</v>
      </c>
      <c r="R319" s="124">
        <f t="shared" si="163"/>
        <v>2001</v>
      </c>
      <c r="S319" s="124">
        <f t="shared" si="163"/>
        <v>2002</v>
      </c>
      <c r="T319" s="124">
        <f t="shared" si="163"/>
        <v>2003</v>
      </c>
      <c r="U319" s="124">
        <f t="shared" si="163"/>
        <v>2004</v>
      </c>
      <c r="V319" s="124">
        <f t="shared" si="163"/>
        <v>2005</v>
      </c>
      <c r="W319" s="124">
        <f t="shared" si="163"/>
        <v>2006</v>
      </c>
      <c r="X319" s="124">
        <f t="shared" si="163"/>
        <v>2007</v>
      </c>
      <c r="Y319" s="124">
        <f t="shared" si="163"/>
        <v>2008</v>
      </c>
      <c r="Z319" s="124">
        <f t="shared" si="163"/>
        <v>2009</v>
      </c>
      <c r="AA319" s="124">
        <f t="shared" si="163"/>
        <v>2010</v>
      </c>
      <c r="AB319" s="124">
        <f t="shared" si="163"/>
        <v>2011</v>
      </c>
      <c r="AC319" s="124">
        <f t="shared" si="163"/>
        <v>2012</v>
      </c>
      <c r="AD319" s="124">
        <f t="shared" si="163"/>
        <v>2013</v>
      </c>
      <c r="AE319" s="124">
        <f t="shared" si="163"/>
        <v>2014</v>
      </c>
      <c r="AF319" s="124">
        <f t="shared" si="163"/>
        <v>2015</v>
      </c>
      <c r="AG319" s="362">
        <f t="shared" si="163"/>
        <v>2016</v>
      </c>
      <c r="AH319" s="362">
        <f t="shared" si="163"/>
        <v>2017</v>
      </c>
      <c r="AI319" s="362">
        <f t="shared" si="163"/>
        <v>2018</v>
      </c>
      <c r="AJ319" s="362">
        <f t="shared" si="163"/>
        <v>2019</v>
      </c>
      <c r="AK319" s="362">
        <f t="shared" si="163"/>
        <v>2020</v>
      </c>
      <c r="AL319" s="124">
        <f t="shared" si="163"/>
        <v>2021</v>
      </c>
      <c r="AM319" s="124">
        <f t="shared" si="163"/>
        <v>2022</v>
      </c>
      <c r="AN319" s="124">
        <f t="shared" si="163"/>
        <v>2023</v>
      </c>
      <c r="AO319" s="124">
        <f t="shared" si="163"/>
        <v>2024</v>
      </c>
      <c r="AP319" s="124">
        <v>2025</v>
      </c>
      <c r="AQ319" s="124">
        <v>2030</v>
      </c>
      <c r="AR319" s="124">
        <v>2035</v>
      </c>
      <c r="AS319" s="124">
        <v>2040</v>
      </c>
      <c r="AT319" s="124">
        <v>2045</v>
      </c>
      <c r="AU319" s="124">
        <v>2050</v>
      </c>
    </row>
    <row r="320" spans="1:47">
      <c r="B320" s="125" t="s">
        <v>354</v>
      </c>
      <c r="C320" s="125" t="s">
        <v>382</v>
      </c>
      <c r="D320" s="125" t="s">
        <v>332</v>
      </c>
      <c r="E320" s="125" t="s">
        <v>333</v>
      </c>
      <c r="G320" s="245">
        <v>0.45</v>
      </c>
      <c r="H320" s="245">
        <v>0.45</v>
      </c>
      <c r="I320" s="245">
        <v>0.45</v>
      </c>
      <c r="J320" s="245">
        <v>0.45</v>
      </c>
      <c r="K320" s="245">
        <v>0.45</v>
      </c>
      <c r="L320" s="245">
        <v>0.45</v>
      </c>
      <c r="M320" s="245">
        <v>0.45</v>
      </c>
      <c r="N320" s="245">
        <v>0.45</v>
      </c>
      <c r="O320" s="245">
        <v>0.45</v>
      </c>
      <c r="P320" s="245">
        <v>0.45</v>
      </c>
      <c r="Q320" s="245">
        <v>0.45</v>
      </c>
      <c r="R320" s="245">
        <v>0.45</v>
      </c>
      <c r="S320" s="245">
        <v>0.45</v>
      </c>
      <c r="T320" s="245">
        <v>0.45</v>
      </c>
      <c r="U320" s="245">
        <v>0.45</v>
      </c>
      <c r="V320" s="245">
        <v>0.45</v>
      </c>
      <c r="W320" s="245">
        <v>0.45</v>
      </c>
      <c r="X320" s="245">
        <v>0.45</v>
      </c>
      <c r="Y320" s="245">
        <v>0.45</v>
      </c>
      <c r="Z320" s="245">
        <v>0.45</v>
      </c>
      <c r="AA320" s="245">
        <v>0.45</v>
      </c>
      <c r="AB320" s="245">
        <v>0.45</v>
      </c>
      <c r="AC320" s="245">
        <v>0.45</v>
      </c>
      <c r="AD320" s="245">
        <v>0.45</v>
      </c>
      <c r="AE320" s="245">
        <v>0.45</v>
      </c>
      <c r="AF320" s="245">
        <v>0.45</v>
      </c>
      <c r="AG320" s="245">
        <v>0.45</v>
      </c>
      <c r="AH320" s="245">
        <v>0.45</v>
      </c>
      <c r="AI320" s="245">
        <v>0.45</v>
      </c>
      <c r="AJ320" s="245">
        <v>0.45</v>
      </c>
      <c r="AK320" s="245">
        <v>0.45</v>
      </c>
      <c r="AL320" s="245">
        <v>0.45</v>
      </c>
      <c r="AM320" s="245">
        <v>0.45</v>
      </c>
      <c r="AN320" s="245">
        <v>0.45</v>
      </c>
      <c r="AO320" s="245">
        <v>0.45</v>
      </c>
      <c r="AP320" s="245">
        <v>0.45</v>
      </c>
      <c r="AQ320" s="245">
        <v>0.45</v>
      </c>
      <c r="AR320" s="245">
        <v>0.45</v>
      </c>
      <c r="AS320" s="245">
        <v>0.45</v>
      </c>
      <c r="AT320" s="245">
        <v>0.45</v>
      </c>
      <c r="AU320" s="245">
        <v>0.45</v>
      </c>
    </row>
    <row r="321" spans="1:47">
      <c r="B321" s="125" t="s">
        <v>354</v>
      </c>
      <c r="C321" s="125" t="s">
        <v>382</v>
      </c>
      <c r="D321" s="125" t="s">
        <v>358</v>
      </c>
      <c r="E321" s="125" t="s">
        <v>334</v>
      </c>
      <c r="F321" s="125" t="s">
        <v>335</v>
      </c>
      <c r="G321" s="250">
        <f t="shared" ref="G321:AI321" si="164">1-SUM(G322:G326)</f>
        <v>1</v>
      </c>
      <c r="H321" s="250">
        <f t="shared" si="164"/>
        <v>0.97064094992709249</v>
      </c>
      <c r="I321" s="250">
        <f t="shared" si="164"/>
        <v>0.94128189985418498</v>
      </c>
      <c r="J321" s="250">
        <f t="shared" si="164"/>
        <v>0.91192284978127747</v>
      </c>
      <c r="K321" s="250">
        <f t="shared" si="164"/>
        <v>0.88256379970836996</v>
      </c>
      <c r="L321" s="250">
        <f t="shared" si="164"/>
        <v>0.85320474963546244</v>
      </c>
      <c r="M321" s="250">
        <f t="shared" si="164"/>
        <v>0.82384569956255493</v>
      </c>
      <c r="N321" s="250">
        <f t="shared" si="164"/>
        <v>0.79448664948964742</v>
      </c>
      <c r="O321" s="250">
        <f t="shared" si="164"/>
        <v>0.76512759941673991</v>
      </c>
      <c r="P321" s="250">
        <f t="shared" si="164"/>
        <v>0.7357685493438324</v>
      </c>
      <c r="Q321" s="250">
        <f t="shared" si="164"/>
        <v>0.70640949927092489</v>
      </c>
      <c r="R321" s="250">
        <f t="shared" si="164"/>
        <v>0.67705044919801749</v>
      </c>
      <c r="S321" s="250">
        <f t="shared" si="164"/>
        <v>0.64769139912510998</v>
      </c>
      <c r="T321" s="250">
        <f t="shared" si="164"/>
        <v>0.61833234905220247</v>
      </c>
      <c r="U321" s="250">
        <f t="shared" si="164"/>
        <v>0.58897329897929507</v>
      </c>
      <c r="V321" s="250">
        <f t="shared" si="164"/>
        <v>0.55961424890638756</v>
      </c>
      <c r="W321" s="250">
        <f t="shared" si="164"/>
        <v>0.53025519883348005</v>
      </c>
      <c r="X321" s="250">
        <f t="shared" si="164"/>
        <v>0.50089614876057253</v>
      </c>
      <c r="Y321" s="250">
        <f t="shared" si="164"/>
        <v>0.47153709868766502</v>
      </c>
      <c r="Z321" s="250">
        <f t="shared" si="164"/>
        <v>0.44217804861475751</v>
      </c>
      <c r="AA321" s="250">
        <f t="shared" si="164"/>
        <v>0.41281899854185</v>
      </c>
      <c r="AB321" s="250">
        <f t="shared" si="164"/>
        <v>0.38345994846894249</v>
      </c>
      <c r="AC321" s="250">
        <f t="shared" si="164"/>
        <v>0.35410089839603498</v>
      </c>
      <c r="AD321" s="250">
        <f t="shared" si="164"/>
        <v>0.32474184832312736</v>
      </c>
      <c r="AE321" s="250">
        <f t="shared" si="164"/>
        <v>0.29538279825021985</v>
      </c>
      <c r="AF321" s="250">
        <f t="shared" si="164"/>
        <v>0.26602374817731234</v>
      </c>
      <c r="AG321" s="258">
        <f t="shared" si="164"/>
        <v>0.23666469810440471</v>
      </c>
      <c r="AH321" s="246">
        <f t="shared" si="164"/>
        <v>0.22990022655035869</v>
      </c>
      <c r="AI321" s="246">
        <f t="shared" si="164"/>
        <v>0.22313575499631277</v>
      </c>
      <c r="AJ321" s="246">
        <f>1-SUM(AJ322:AJ326)</f>
        <v>0.21637128344226686</v>
      </c>
      <c r="AK321" s="246">
        <f>1-SUM(AK322:AK326)</f>
        <v>0.20960681188822083</v>
      </c>
      <c r="AL321" s="130">
        <f t="shared" ref="AL321" si="165">1-SUM(AL322:AL326)</f>
        <v>0.20960681188822083</v>
      </c>
      <c r="AM321" s="130">
        <f>1-SUM(AM322:AM326)</f>
        <v>0.20960681188822083</v>
      </c>
      <c r="AN321" s="130">
        <f>1-SUM(AN322:AN326)</f>
        <v>0.20960681188822083</v>
      </c>
      <c r="AO321" s="130">
        <f t="shared" ref="AO321:AU321" si="166">1-SUM(AO322:AO326)</f>
        <v>0.20960681188822083</v>
      </c>
      <c r="AP321" s="130">
        <f>1-SUM(AP322:AP326)</f>
        <v>0.20960681188822083</v>
      </c>
      <c r="AQ321" s="130">
        <f t="shared" si="166"/>
        <v>0.20960681188822083</v>
      </c>
      <c r="AR321" s="257">
        <f t="shared" si="166"/>
        <v>9.5383089634115681E-4</v>
      </c>
      <c r="AS321" s="257">
        <f t="shared" si="166"/>
        <v>9.5383089634115681E-4</v>
      </c>
      <c r="AT321" s="257">
        <f t="shared" si="166"/>
        <v>9.5383089634115681E-4</v>
      </c>
      <c r="AU321" s="257">
        <f t="shared" si="166"/>
        <v>9.5383089634115681E-4</v>
      </c>
    </row>
    <row r="322" spans="1:47">
      <c r="B322" s="125" t="s">
        <v>354</v>
      </c>
      <c r="C322" s="125" t="s">
        <v>382</v>
      </c>
      <c r="D322" s="125" t="s">
        <v>363</v>
      </c>
      <c r="E322" s="125" t="s">
        <v>334</v>
      </c>
      <c r="F322" s="363" t="s">
        <v>473</v>
      </c>
      <c r="G322" s="250">
        <v>0</v>
      </c>
      <c r="H322" s="250">
        <f>G322</f>
        <v>0</v>
      </c>
      <c r="I322" s="250">
        <f t="shared" ref="I322:X323" si="167">H322</f>
        <v>0</v>
      </c>
      <c r="J322" s="250">
        <f t="shared" si="167"/>
        <v>0</v>
      </c>
      <c r="K322" s="250">
        <f t="shared" si="167"/>
        <v>0</v>
      </c>
      <c r="L322" s="250">
        <f t="shared" si="167"/>
        <v>0</v>
      </c>
      <c r="M322" s="250">
        <f t="shared" si="167"/>
        <v>0</v>
      </c>
      <c r="N322" s="250">
        <f t="shared" si="167"/>
        <v>0</v>
      </c>
      <c r="O322" s="250">
        <f t="shared" si="167"/>
        <v>0</v>
      </c>
      <c r="P322" s="250">
        <f t="shared" si="167"/>
        <v>0</v>
      </c>
      <c r="Q322" s="250">
        <f t="shared" si="167"/>
        <v>0</v>
      </c>
      <c r="R322" s="250">
        <f t="shared" si="167"/>
        <v>0</v>
      </c>
      <c r="S322" s="250">
        <f t="shared" si="167"/>
        <v>0</v>
      </c>
      <c r="T322" s="250">
        <f t="shared" si="167"/>
        <v>0</v>
      </c>
      <c r="U322" s="250">
        <f t="shared" si="167"/>
        <v>0</v>
      </c>
      <c r="V322" s="250">
        <f t="shared" si="167"/>
        <v>0</v>
      </c>
      <c r="W322" s="250">
        <f t="shared" si="167"/>
        <v>0</v>
      </c>
      <c r="X322" s="250">
        <f t="shared" si="167"/>
        <v>0</v>
      </c>
      <c r="Y322" s="250">
        <f t="shared" ref="Y322:AN326" si="168">X322</f>
        <v>0</v>
      </c>
      <c r="Z322" s="250">
        <f t="shared" si="168"/>
        <v>0</v>
      </c>
      <c r="AA322" s="250">
        <f t="shared" si="168"/>
        <v>0</v>
      </c>
      <c r="AB322" s="250">
        <f t="shared" si="168"/>
        <v>0</v>
      </c>
      <c r="AC322" s="250">
        <f t="shared" si="168"/>
        <v>0</v>
      </c>
      <c r="AD322" s="250">
        <f t="shared" si="168"/>
        <v>0</v>
      </c>
      <c r="AE322" s="250">
        <f t="shared" si="168"/>
        <v>0</v>
      </c>
      <c r="AF322" s="250">
        <f t="shared" si="168"/>
        <v>0</v>
      </c>
      <c r="AG322" s="258">
        <f t="shared" si="168"/>
        <v>0</v>
      </c>
      <c r="AH322" s="258">
        <f t="shared" si="168"/>
        <v>0</v>
      </c>
      <c r="AI322" s="258">
        <f t="shared" si="168"/>
        <v>0</v>
      </c>
      <c r="AJ322" s="258">
        <f t="shared" si="168"/>
        <v>0</v>
      </c>
      <c r="AK322" s="258">
        <f t="shared" si="168"/>
        <v>0</v>
      </c>
      <c r="AL322" s="250">
        <f t="shared" si="168"/>
        <v>0</v>
      </c>
      <c r="AM322" s="250">
        <f t="shared" si="168"/>
        <v>0</v>
      </c>
      <c r="AN322" s="250">
        <f t="shared" si="168"/>
        <v>0</v>
      </c>
      <c r="AO322" s="250">
        <f t="shared" ref="AO322:AU326" si="169">AN322</f>
        <v>0</v>
      </c>
      <c r="AP322" s="250">
        <f t="shared" si="169"/>
        <v>0</v>
      </c>
      <c r="AQ322" s="250">
        <f t="shared" si="169"/>
        <v>0</v>
      </c>
      <c r="AR322" s="250">
        <f t="shared" si="169"/>
        <v>0</v>
      </c>
      <c r="AS322" s="250">
        <f t="shared" si="169"/>
        <v>0</v>
      </c>
      <c r="AT322" s="250">
        <f t="shared" si="169"/>
        <v>0</v>
      </c>
      <c r="AU322" s="250">
        <f t="shared" si="169"/>
        <v>0</v>
      </c>
    </row>
    <row r="323" spans="1:47">
      <c r="B323" s="125" t="s">
        <v>354</v>
      </c>
      <c r="C323" s="125" t="s">
        <v>382</v>
      </c>
      <c r="D323" s="125" t="s">
        <v>364</v>
      </c>
      <c r="E323" s="125" t="s">
        <v>334</v>
      </c>
      <c r="F323" s="363"/>
      <c r="G323" s="250">
        <v>0</v>
      </c>
      <c r="H323" s="250">
        <f>G323</f>
        <v>0</v>
      </c>
      <c r="I323" s="250">
        <f t="shared" si="167"/>
        <v>0</v>
      </c>
      <c r="J323" s="250">
        <f t="shared" si="167"/>
        <v>0</v>
      </c>
      <c r="K323" s="250">
        <f t="shared" si="167"/>
        <v>0</v>
      </c>
      <c r="L323" s="250">
        <f t="shared" si="167"/>
        <v>0</v>
      </c>
      <c r="M323" s="250">
        <f t="shared" si="167"/>
        <v>0</v>
      </c>
      <c r="N323" s="250">
        <f t="shared" si="167"/>
        <v>0</v>
      </c>
      <c r="O323" s="250">
        <f t="shared" si="167"/>
        <v>0</v>
      </c>
      <c r="P323" s="250">
        <f t="shared" si="167"/>
        <v>0</v>
      </c>
      <c r="Q323" s="250">
        <f t="shared" si="167"/>
        <v>0</v>
      </c>
      <c r="R323" s="250">
        <f t="shared" si="167"/>
        <v>0</v>
      </c>
      <c r="S323" s="250">
        <f t="shared" si="167"/>
        <v>0</v>
      </c>
      <c r="T323" s="250">
        <f t="shared" si="167"/>
        <v>0</v>
      </c>
      <c r="U323" s="250">
        <f t="shared" si="167"/>
        <v>0</v>
      </c>
      <c r="V323" s="250">
        <f t="shared" si="167"/>
        <v>0</v>
      </c>
      <c r="W323" s="250">
        <f t="shared" si="167"/>
        <v>0</v>
      </c>
      <c r="X323" s="250">
        <f t="shared" si="167"/>
        <v>0</v>
      </c>
      <c r="Y323" s="250">
        <f t="shared" si="168"/>
        <v>0</v>
      </c>
      <c r="Z323" s="250">
        <f t="shared" si="168"/>
        <v>0</v>
      </c>
      <c r="AA323" s="250">
        <f t="shared" si="168"/>
        <v>0</v>
      </c>
      <c r="AB323" s="250">
        <f t="shared" si="168"/>
        <v>0</v>
      </c>
      <c r="AC323" s="250">
        <f t="shared" si="168"/>
        <v>0</v>
      </c>
      <c r="AD323" s="250">
        <f t="shared" si="168"/>
        <v>0</v>
      </c>
      <c r="AE323" s="250">
        <f t="shared" si="168"/>
        <v>0</v>
      </c>
      <c r="AF323" s="250">
        <f t="shared" si="168"/>
        <v>0</v>
      </c>
      <c r="AG323" s="258">
        <f t="shared" si="168"/>
        <v>0</v>
      </c>
      <c r="AH323" s="258">
        <f t="shared" si="168"/>
        <v>0</v>
      </c>
      <c r="AI323" s="258">
        <f t="shared" si="168"/>
        <v>0</v>
      </c>
      <c r="AJ323" s="258">
        <f t="shared" si="168"/>
        <v>0</v>
      </c>
      <c r="AK323" s="258">
        <f t="shared" si="168"/>
        <v>0</v>
      </c>
      <c r="AL323" s="250">
        <f t="shared" si="168"/>
        <v>0</v>
      </c>
      <c r="AM323" s="250">
        <f t="shared" si="168"/>
        <v>0</v>
      </c>
      <c r="AN323" s="250">
        <f t="shared" si="168"/>
        <v>0</v>
      </c>
      <c r="AO323" s="250">
        <f t="shared" si="169"/>
        <v>0</v>
      </c>
      <c r="AP323" s="250">
        <f t="shared" si="169"/>
        <v>0</v>
      </c>
      <c r="AQ323" s="250">
        <f t="shared" si="169"/>
        <v>0</v>
      </c>
      <c r="AR323" s="250">
        <f t="shared" si="169"/>
        <v>0</v>
      </c>
      <c r="AS323" s="250">
        <f t="shared" si="169"/>
        <v>0</v>
      </c>
      <c r="AT323" s="250">
        <f t="shared" si="169"/>
        <v>0</v>
      </c>
      <c r="AU323" s="250">
        <f t="shared" si="169"/>
        <v>0</v>
      </c>
    </row>
    <row r="324" spans="1:47">
      <c r="B324" s="125" t="s">
        <v>354</v>
      </c>
      <c r="C324" s="125" t="s">
        <v>382</v>
      </c>
      <c r="D324" s="125" t="s">
        <v>365</v>
      </c>
      <c r="E324" s="125" t="s">
        <v>334</v>
      </c>
      <c r="F324" s="363"/>
      <c r="G324" s="250">
        <v>0</v>
      </c>
      <c r="H324" s="135">
        <f>G324 + (($AG324 - $G324)/($AG$217-$G$217))</f>
        <v>2.9166884223204292E-3</v>
      </c>
      <c r="I324" s="135">
        <f t="shared" ref="I324:AE324" si="170">H324 + (($AG324 - $G324)/($AG$217-$G$217))</f>
        <v>5.8333768446408585E-3</v>
      </c>
      <c r="J324" s="135">
        <f t="shared" si="170"/>
        <v>8.7500652669612877E-3</v>
      </c>
      <c r="K324" s="135">
        <f t="shared" si="170"/>
        <v>1.1666753689281717E-2</v>
      </c>
      <c r="L324" s="135">
        <f t="shared" si="170"/>
        <v>1.4583442111602146E-2</v>
      </c>
      <c r="M324" s="135">
        <f t="shared" si="170"/>
        <v>1.7500130533922575E-2</v>
      </c>
      <c r="N324" s="135">
        <f t="shared" si="170"/>
        <v>2.0416818956243005E-2</v>
      </c>
      <c r="O324" s="135">
        <f t="shared" si="170"/>
        <v>2.3333507378563434E-2</v>
      </c>
      <c r="P324" s="135">
        <f t="shared" si="170"/>
        <v>2.6250195800883863E-2</v>
      </c>
      <c r="Q324" s="135">
        <f t="shared" si="170"/>
        <v>2.9166884223204292E-2</v>
      </c>
      <c r="R324" s="135">
        <f t="shared" si="170"/>
        <v>3.2083572645524722E-2</v>
      </c>
      <c r="S324" s="135">
        <f t="shared" si="170"/>
        <v>3.5000261067845151E-2</v>
      </c>
      <c r="T324" s="135">
        <f t="shared" si="170"/>
        <v>3.791694949016558E-2</v>
      </c>
      <c r="U324" s="135">
        <f t="shared" si="170"/>
        <v>4.0833637912486009E-2</v>
      </c>
      <c r="V324" s="135">
        <f t="shared" si="170"/>
        <v>4.3750326334806439E-2</v>
      </c>
      <c r="W324" s="135">
        <f t="shared" si="170"/>
        <v>4.6667014757126868E-2</v>
      </c>
      <c r="X324" s="135">
        <f t="shared" si="170"/>
        <v>4.9583703179447297E-2</v>
      </c>
      <c r="Y324" s="135">
        <f t="shared" si="170"/>
        <v>5.2500391601767726E-2</v>
      </c>
      <c r="Z324" s="135">
        <f t="shared" si="170"/>
        <v>5.5417080024088156E-2</v>
      </c>
      <c r="AA324" s="135">
        <f t="shared" si="170"/>
        <v>5.8333768446408585E-2</v>
      </c>
      <c r="AB324" s="135">
        <f t="shared" si="170"/>
        <v>6.1250456868729014E-2</v>
      </c>
      <c r="AC324" s="135">
        <f t="shared" si="170"/>
        <v>6.4167145291049443E-2</v>
      </c>
      <c r="AD324" s="135">
        <f t="shared" si="170"/>
        <v>6.7083833713369873E-2</v>
      </c>
      <c r="AE324" s="135">
        <f t="shared" si="170"/>
        <v>7.0000522135690302E-2</v>
      </c>
      <c r="AF324" s="135">
        <f>AE324 + (($AG324 - $G324)/($AG$217-$G$217))</f>
        <v>7.2917210558010731E-2</v>
      </c>
      <c r="AG324" s="246">
        <f>'[6]manure aplication'!$C$44</f>
        <v>7.583389898033116E-2</v>
      </c>
      <c r="AH324" s="259">
        <f>AG324 + (($AK324 - $AG324)/($AK$89-$AG$89))</f>
        <v>8.3936966511163072E-2</v>
      </c>
      <c r="AI324" s="259">
        <f>AH324 + (($AK324 - $AG324)/($AK$89-$AG$89))</f>
        <v>9.2040034041994984E-2</v>
      </c>
      <c r="AJ324" s="259">
        <f>AI324 + (($AK324 - $AG324)/($AK$89-$AG$89))</f>
        <v>0.1001431015728269</v>
      </c>
      <c r="AK324" s="246">
        <f>'[6]manure aplication'!$C$96</f>
        <v>0.10824616910365879</v>
      </c>
      <c r="AL324" s="256">
        <f t="shared" si="168"/>
        <v>0.10824616910365879</v>
      </c>
      <c r="AM324" s="256">
        <f t="shared" si="168"/>
        <v>0.10824616910365879</v>
      </c>
      <c r="AN324" s="256">
        <f t="shared" si="168"/>
        <v>0.10824616910365879</v>
      </c>
      <c r="AO324" s="256">
        <f t="shared" si="169"/>
        <v>0.10824616910365879</v>
      </c>
      <c r="AP324" s="256">
        <f t="shared" si="169"/>
        <v>0.10824616910365879</v>
      </c>
      <c r="AQ324" s="256">
        <f t="shared" si="169"/>
        <v>0.10824616910365879</v>
      </c>
      <c r="AR324" s="256">
        <f t="shared" si="169"/>
        <v>0.10824616910365879</v>
      </c>
      <c r="AS324" s="256">
        <f t="shared" si="169"/>
        <v>0.10824616910365879</v>
      </c>
      <c r="AT324" s="256">
        <f t="shared" si="169"/>
        <v>0.10824616910365879</v>
      </c>
      <c r="AU324" s="256">
        <f t="shared" si="169"/>
        <v>0.10824616910365879</v>
      </c>
    </row>
    <row r="325" spans="1:47">
      <c r="B325" s="125" t="s">
        <v>354</v>
      </c>
      <c r="C325" s="125" t="s">
        <v>382</v>
      </c>
      <c r="D325" s="125" t="s">
        <v>383</v>
      </c>
      <c r="E325" s="125" t="s">
        <v>334</v>
      </c>
      <c r="F325" s="363"/>
      <c r="G325" s="250">
        <v>0</v>
      </c>
      <c r="H325" s="250">
        <f>G325</f>
        <v>0</v>
      </c>
      <c r="I325" s="250">
        <f t="shared" ref="I325:AI325" si="171">H325</f>
        <v>0</v>
      </c>
      <c r="J325" s="250">
        <f t="shared" si="171"/>
        <v>0</v>
      </c>
      <c r="K325" s="250">
        <f t="shared" si="171"/>
        <v>0</v>
      </c>
      <c r="L325" s="250">
        <f t="shared" si="171"/>
        <v>0</v>
      </c>
      <c r="M325" s="250">
        <f t="shared" si="171"/>
        <v>0</v>
      </c>
      <c r="N325" s="250">
        <f t="shared" si="171"/>
        <v>0</v>
      </c>
      <c r="O325" s="250">
        <f t="shared" si="171"/>
        <v>0</v>
      </c>
      <c r="P325" s="250">
        <f t="shared" si="171"/>
        <v>0</v>
      </c>
      <c r="Q325" s="250">
        <f t="shared" si="171"/>
        <v>0</v>
      </c>
      <c r="R325" s="250">
        <f t="shared" si="171"/>
        <v>0</v>
      </c>
      <c r="S325" s="250">
        <f t="shared" si="171"/>
        <v>0</v>
      </c>
      <c r="T325" s="250">
        <f t="shared" si="171"/>
        <v>0</v>
      </c>
      <c r="U325" s="250">
        <f t="shared" si="171"/>
        <v>0</v>
      </c>
      <c r="V325" s="250">
        <f t="shared" si="171"/>
        <v>0</v>
      </c>
      <c r="W325" s="250">
        <f t="shared" si="171"/>
        <v>0</v>
      </c>
      <c r="X325" s="250">
        <f t="shared" si="171"/>
        <v>0</v>
      </c>
      <c r="Y325" s="250">
        <f t="shared" si="171"/>
        <v>0</v>
      </c>
      <c r="Z325" s="250">
        <f t="shared" si="171"/>
        <v>0</v>
      </c>
      <c r="AA325" s="250">
        <f t="shared" si="171"/>
        <v>0</v>
      </c>
      <c r="AB325" s="250">
        <f t="shared" si="171"/>
        <v>0</v>
      </c>
      <c r="AC325" s="250">
        <f t="shared" si="171"/>
        <v>0</v>
      </c>
      <c r="AD325" s="250">
        <f t="shared" si="171"/>
        <v>0</v>
      </c>
      <c r="AE325" s="250">
        <f t="shared" si="171"/>
        <v>0</v>
      </c>
      <c r="AF325" s="250">
        <f t="shared" si="171"/>
        <v>0</v>
      </c>
      <c r="AG325" s="258">
        <f t="shared" si="171"/>
        <v>0</v>
      </c>
      <c r="AH325" s="258">
        <f t="shared" si="171"/>
        <v>0</v>
      </c>
      <c r="AI325" s="258">
        <f t="shared" si="171"/>
        <v>0</v>
      </c>
      <c r="AJ325" s="258">
        <f>AI325</f>
        <v>0</v>
      </c>
      <c r="AK325" s="258">
        <f>AJ325</f>
        <v>0</v>
      </c>
      <c r="AL325" s="250">
        <f t="shared" si="168"/>
        <v>0</v>
      </c>
      <c r="AM325" s="250">
        <f t="shared" si="168"/>
        <v>0</v>
      </c>
      <c r="AN325" s="250">
        <f>AM325</f>
        <v>0</v>
      </c>
      <c r="AO325" s="250">
        <f t="shared" si="169"/>
        <v>0</v>
      </c>
      <c r="AP325" s="250">
        <f>AO325</f>
        <v>0</v>
      </c>
      <c r="AQ325" s="250">
        <f t="shared" si="169"/>
        <v>0</v>
      </c>
      <c r="AR325" s="250">
        <f t="shared" si="169"/>
        <v>0</v>
      </c>
      <c r="AS325" s="250">
        <f t="shared" si="169"/>
        <v>0</v>
      </c>
      <c r="AT325" s="250">
        <f t="shared" si="169"/>
        <v>0</v>
      </c>
      <c r="AU325" s="250">
        <f t="shared" si="169"/>
        <v>0</v>
      </c>
    </row>
    <row r="326" spans="1:47">
      <c r="B326" s="125" t="s">
        <v>354</v>
      </c>
      <c r="C326" s="125" t="s">
        <v>382</v>
      </c>
      <c r="D326" s="125" t="s">
        <v>366</v>
      </c>
      <c r="E326" s="125" t="s">
        <v>334</v>
      </c>
      <c r="F326" s="363"/>
      <c r="G326" s="250">
        <v>0</v>
      </c>
      <c r="H326" s="135">
        <f>G326 + (($AG326 - $G326)/($AG$217-$G$217))</f>
        <v>2.6442361650587078E-2</v>
      </c>
      <c r="I326" s="135">
        <f t="shared" ref="I326:AE326" si="172">H326 + (($AG326 - $G326)/($AG$217-$G$217))</f>
        <v>5.2884723301174157E-2</v>
      </c>
      <c r="J326" s="135">
        <f t="shared" si="172"/>
        <v>7.9327084951761231E-2</v>
      </c>
      <c r="K326" s="135">
        <f t="shared" si="172"/>
        <v>0.10576944660234831</v>
      </c>
      <c r="L326" s="135">
        <f t="shared" si="172"/>
        <v>0.13221180825293538</v>
      </c>
      <c r="M326" s="135">
        <f t="shared" si="172"/>
        <v>0.15865416990352246</v>
      </c>
      <c r="N326" s="135">
        <f t="shared" si="172"/>
        <v>0.18509653155410954</v>
      </c>
      <c r="O326" s="135">
        <f t="shared" si="172"/>
        <v>0.21153889320469663</v>
      </c>
      <c r="P326" s="135">
        <f t="shared" si="172"/>
        <v>0.23798125485528371</v>
      </c>
      <c r="Q326" s="135">
        <f t="shared" si="172"/>
        <v>0.26442361650587076</v>
      </c>
      <c r="R326" s="135">
        <f t="shared" si="172"/>
        <v>0.29086597815645782</v>
      </c>
      <c r="S326" s="135">
        <f t="shared" si="172"/>
        <v>0.31730833980704487</v>
      </c>
      <c r="T326" s="135">
        <f t="shared" si="172"/>
        <v>0.34375070145763192</v>
      </c>
      <c r="U326" s="135">
        <f t="shared" si="172"/>
        <v>0.37019306310821898</v>
      </c>
      <c r="V326" s="135">
        <f t="shared" si="172"/>
        <v>0.39663542475880603</v>
      </c>
      <c r="W326" s="135">
        <f t="shared" si="172"/>
        <v>0.42307778640939309</v>
      </c>
      <c r="X326" s="135">
        <f t="shared" si="172"/>
        <v>0.44952014805998014</v>
      </c>
      <c r="Y326" s="135">
        <f t="shared" si="172"/>
        <v>0.47596250971056719</v>
      </c>
      <c r="Z326" s="135">
        <f t="shared" si="172"/>
        <v>0.5024048713611543</v>
      </c>
      <c r="AA326" s="135">
        <f t="shared" si="172"/>
        <v>0.52884723301174141</v>
      </c>
      <c r="AB326" s="135">
        <f t="shared" si="172"/>
        <v>0.55528959466232852</v>
      </c>
      <c r="AC326" s="135">
        <f t="shared" si="172"/>
        <v>0.58173195631291563</v>
      </c>
      <c r="AD326" s="135">
        <f t="shared" si="172"/>
        <v>0.60817431796350274</v>
      </c>
      <c r="AE326" s="135">
        <f t="shared" si="172"/>
        <v>0.63461667961408985</v>
      </c>
      <c r="AF326" s="135">
        <f>AE326 + (($AG326 - $G326)/($AG$217-$G$217))</f>
        <v>0.66105904126467696</v>
      </c>
      <c r="AG326" s="246">
        <f>'[6]manure aplication'!$C$45</f>
        <v>0.68750140291526407</v>
      </c>
      <c r="AH326" s="259">
        <f>AG326 + (($AK326 - $AG326)/($AK$89-$AG$89))</f>
        <v>0.6861628069384782</v>
      </c>
      <c r="AI326" s="259">
        <f>AH326 + (($AK326 - $AG326)/($AK$89-$AG$89))</f>
        <v>0.68482421096169221</v>
      </c>
      <c r="AJ326" s="259">
        <f>AI326 + (($AK326 - $AG326)/($AK$89-$AG$89))</f>
        <v>0.68348561498490623</v>
      </c>
      <c r="AK326" s="246">
        <f>'[6]manure aplication'!$C$97</f>
        <v>0.68214701900812036</v>
      </c>
      <c r="AL326" s="256">
        <f t="shared" si="168"/>
        <v>0.68214701900812036</v>
      </c>
      <c r="AM326" s="256">
        <f t="shared" si="168"/>
        <v>0.68214701900812036</v>
      </c>
      <c r="AN326" s="256">
        <f t="shared" si="168"/>
        <v>0.68214701900812036</v>
      </c>
      <c r="AO326" s="256">
        <f t="shared" si="169"/>
        <v>0.68214701900812036</v>
      </c>
      <c r="AP326" s="256">
        <f t="shared" si="169"/>
        <v>0.68214701900812036</v>
      </c>
      <c r="AQ326" s="256">
        <f t="shared" si="169"/>
        <v>0.68214701900812036</v>
      </c>
      <c r="AR326" s="260">
        <v>0.89080000000000004</v>
      </c>
      <c r="AS326" s="260">
        <v>0.89080000000000004</v>
      </c>
      <c r="AT326" s="260">
        <v>0.89080000000000004</v>
      </c>
      <c r="AU326" s="260">
        <v>0.89080000000000004</v>
      </c>
    </row>
    <row r="327" spans="1:47">
      <c r="B327" s="125"/>
      <c r="C327" s="125"/>
      <c r="D327" s="125"/>
      <c r="E327" s="125"/>
      <c r="G327" s="250"/>
      <c r="H327" s="250"/>
      <c r="I327" s="250"/>
      <c r="J327" s="250"/>
      <c r="K327" s="250"/>
      <c r="L327" s="250"/>
      <c r="M327" s="250"/>
      <c r="N327" s="250"/>
      <c r="O327" s="250"/>
      <c r="P327" s="250"/>
      <c r="Q327" s="250"/>
      <c r="R327" s="250"/>
      <c r="S327" s="250"/>
      <c r="T327" s="250"/>
      <c r="U327" s="250"/>
      <c r="V327" s="250"/>
      <c r="W327" s="250"/>
      <c r="X327" s="250"/>
      <c r="Y327" s="250"/>
      <c r="Z327" s="250"/>
      <c r="AA327" s="250"/>
      <c r="AB327" s="250"/>
      <c r="AC327" s="250"/>
      <c r="AD327" s="250"/>
      <c r="AE327" s="250"/>
      <c r="AF327" s="250"/>
      <c r="AG327" s="258"/>
      <c r="AH327" s="258"/>
      <c r="AI327" s="258"/>
      <c r="AJ327" s="258"/>
      <c r="AK327" s="358">
        <f t="shared" ref="AK327:AK333" si="173">AK310</f>
        <v>0</v>
      </c>
      <c r="AL327" s="250"/>
      <c r="AM327" s="250"/>
      <c r="AN327" s="250"/>
      <c r="AO327" s="250"/>
      <c r="AP327" s="258"/>
      <c r="AQ327" s="250"/>
      <c r="AR327" s="250"/>
      <c r="AS327" s="250"/>
      <c r="AT327" s="250"/>
      <c r="AU327" s="250"/>
    </row>
    <row r="328" spans="1:47">
      <c r="B328" s="125" t="s">
        <v>354</v>
      </c>
      <c r="C328" s="125" t="s">
        <v>382</v>
      </c>
      <c r="D328" s="125" t="s">
        <v>358</v>
      </c>
      <c r="E328" s="125" t="s">
        <v>336</v>
      </c>
      <c r="F328" s="125" t="s">
        <v>337</v>
      </c>
      <c r="G328" s="253">
        <v>0</v>
      </c>
      <c r="H328" s="253">
        <v>0</v>
      </c>
      <c r="I328" s="253">
        <v>0</v>
      </c>
      <c r="J328" s="253">
        <v>0</v>
      </c>
      <c r="K328" s="253">
        <v>0</v>
      </c>
      <c r="L328" s="253">
        <v>0</v>
      </c>
      <c r="M328" s="253">
        <v>0</v>
      </c>
      <c r="N328" s="253">
        <v>0</v>
      </c>
      <c r="O328" s="253">
        <v>0</v>
      </c>
      <c r="P328" s="253">
        <v>0</v>
      </c>
      <c r="Q328" s="253">
        <v>0</v>
      </c>
      <c r="R328" s="253">
        <v>0</v>
      </c>
      <c r="S328" s="253">
        <v>0</v>
      </c>
      <c r="T328" s="253">
        <v>0</v>
      </c>
      <c r="U328" s="253">
        <v>0</v>
      </c>
      <c r="V328" s="253">
        <v>0</v>
      </c>
      <c r="W328" s="253">
        <v>0</v>
      </c>
      <c r="X328" s="253">
        <v>0</v>
      </c>
      <c r="Y328" s="253">
        <v>0</v>
      </c>
      <c r="Z328" s="253">
        <v>0</v>
      </c>
      <c r="AA328" s="253">
        <v>0</v>
      </c>
      <c r="AB328" s="253">
        <v>0</v>
      </c>
      <c r="AC328" s="253">
        <v>0</v>
      </c>
      <c r="AD328" s="253">
        <v>0</v>
      </c>
      <c r="AE328" s="253">
        <v>0</v>
      </c>
      <c r="AF328" s="253">
        <v>0</v>
      </c>
      <c r="AG328" s="261">
        <v>0</v>
      </c>
      <c r="AH328" s="261">
        <v>0</v>
      </c>
      <c r="AI328" s="261">
        <v>0</v>
      </c>
      <c r="AJ328" s="261">
        <v>0</v>
      </c>
      <c r="AK328" s="358">
        <f t="shared" si="173"/>
        <v>0</v>
      </c>
      <c r="AL328" s="253">
        <v>0</v>
      </c>
      <c r="AM328" s="253">
        <v>0</v>
      </c>
      <c r="AN328" s="253">
        <v>0</v>
      </c>
      <c r="AO328" s="253">
        <v>0</v>
      </c>
      <c r="AP328" s="258">
        <f>AL328</f>
        <v>0</v>
      </c>
      <c r="AQ328" s="253">
        <v>0</v>
      </c>
      <c r="AR328" s="253">
        <v>0</v>
      </c>
      <c r="AS328" s="253">
        <v>0</v>
      </c>
      <c r="AT328" s="253">
        <v>0</v>
      </c>
      <c r="AU328" s="253">
        <v>0</v>
      </c>
    </row>
    <row r="329" spans="1:47">
      <c r="B329" s="125" t="s">
        <v>354</v>
      </c>
      <c r="C329" s="125" t="s">
        <v>382</v>
      </c>
      <c r="D329" s="125" t="s">
        <v>363</v>
      </c>
      <c r="E329" s="125" t="s">
        <v>336</v>
      </c>
      <c r="F329" s="125" t="s">
        <v>337</v>
      </c>
      <c r="G329" s="253">
        <v>0.9</v>
      </c>
      <c r="H329" s="253">
        <v>0.9</v>
      </c>
      <c r="I329" s="253">
        <v>0.9</v>
      </c>
      <c r="J329" s="253">
        <v>0.9</v>
      </c>
      <c r="K329" s="253">
        <v>0.9</v>
      </c>
      <c r="L329" s="253">
        <v>0.9</v>
      </c>
      <c r="M329" s="253">
        <v>0.9</v>
      </c>
      <c r="N329" s="253">
        <v>0.9</v>
      </c>
      <c r="O329" s="253">
        <v>0.9</v>
      </c>
      <c r="P329" s="253">
        <v>0.9</v>
      </c>
      <c r="Q329" s="253">
        <v>0.9</v>
      </c>
      <c r="R329" s="253">
        <v>0.9</v>
      </c>
      <c r="S329" s="253">
        <v>0.9</v>
      </c>
      <c r="T329" s="253">
        <v>0.9</v>
      </c>
      <c r="U329" s="253">
        <v>0.9</v>
      </c>
      <c r="V329" s="253">
        <v>0.9</v>
      </c>
      <c r="W329" s="253">
        <v>0.9</v>
      </c>
      <c r="X329" s="253">
        <v>0.9</v>
      </c>
      <c r="Y329" s="253">
        <v>0.9</v>
      </c>
      <c r="Z329" s="253">
        <v>0.9</v>
      </c>
      <c r="AA329" s="253">
        <v>0.9</v>
      </c>
      <c r="AB329" s="253">
        <v>0.9</v>
      </c>
      <c r="AC329" s="253">
        <v>0.9</v>
      </c>
      <c r="AD329" s="253">
        <v>0.9</v>
      </c>
      <c r="AE329" s="253">
        <v>0.9</v>
      </c>
      <c r="AF329" s="253">
        <v>0.9</v>
      </c>
      <c r="AG329" s="261">
        <v>0.9</v>
      </c>
      <c r="AH329" s="261">
        <v>0.9</v>
      </c>
      <c r="AI329" s="261">
        <v>0.9</v>
      </c>
      <c r="AJ329" s="261">
        <v>0.9</v>
      </c>
      <c r="AK329" s="358">
        <f t="shared" si="173"/>
        <v>0.9</v>
      </c>
      <c r="AL329" s="253">
        <v>0.9</v>
      </c>
      <c r="AM329" s="253">
        <v>0.9</v>
      </c>
      <c r="AN329" s="253">
        <v>0.9</v>
      </c>
      <c r="AO329" s="253">
        <v>0.9</v>
      </c>
      <c r="AP329" s="258">
        <f>AL329</f>
        <v>0.9</v>
      </c>
      <c r="AQ329" s="253">
        <v>0.9</v>
      </c>
      <c r="AR329" s="253">
        <v>0.9</v>
      </c>
      <c r="AS329" s="253">
        <v>0.9</v>
      </c>
      <c r="AT329" s="253">
        <v>0.9</v>
      </c>
      <c r="AU329" s="253">
        <v>0.9</v>
      </c>
    </row>
    <row r="330" spans="1:47">
      <c r="B330" s="125" t="s">
        <v>354</v>
      </c>
      <c r="C330" s="125" t="s">
        <v>382</v>
      </c>
      <c r="D330" s="125" t="s">
        <v>364</v>
      </c>
      <c r="E330" s="125" t="s">
        <v>336</v>
      </c>
      <c r="F330" s="125" t="s">
        <v>337</v>
      </c>
      <c r="G330" s="253">
        <v>0.7</v>
      </c>
      <c r="H330" s="253">
        <v>0.7</v>
      </c>
      <c r="I330" s="253">
        <v>0.7</v>
      </c>
      <c r="J330" s="253">
        <v>0.7</v>
      </c>
      <c r="K330" s="253">
        <v>0.7</v>
      </c>
      <c r="L330" s="253">
        <v>0.7</v>
      </c>
      <c r="M330" s="253">
        <v>0.7</v>
      </c>
      <c r="N330" s="253">
        <v>0.7</v>
      </c>
      <c r="O330" s="253">
        <v>0.7</v>
      </c>
      <c r="P330" s="253">
        <v>0.7</v>
      </c>
      <c r="Q330" s="253">
        <v>0.7</v>
      </c>
      <c r="R330" s="253">
        <v>0.7</v>
      </c>
      <c r="S330" s="253">
        <v>0.7</v>
      </c>
      <c r="T330" s="253">
        <v>0.7</v>
      </c>
      <c r="U330" s="253">
        <v>0.7</v>
      </c>
      <c r="V330" s="253">
        <v>0.7</v>
      </c>
      <c r="W330" s="253">
        <v>0.7</v>
      </c>
      <c r="X330" s="253">
        <v>0.7</v>
      </c>
      <c r="Y330" s="253">
        <v>0.7</v>
      </c>
      <c r="Z330" s="253">
        <v>0.7</v>
      </c>
      <c r="AA330" s="253">
        <v>0.7</v>
      </c>
      <c r="AB330" s="253">
        <v>0.7</v>
      </c>
      <c r="AC330" s="253">
        <v>0.7</v>
      </c>
      <c r="AD330" s="253">
        <v>0.7</v>
      </c>
      <c r="AE330" s="253">
        <v>0.7</v>
      </c>
      <c r="AF330" s="253">
        <v>0.7</v>
      </c>
      <c r="AG330" s="261">
        <v>0.7</v>
      </c>
      <c r="AH330" s="261">
        <v>0.7</v>
      </c>
      <c r="AI330" s="261">
        <v>0.7</v>
      </c>
      <c r="AJ330" s="261">
        <v>0.7</v>
      </c>
      <c r="AK330" s="358">
        <f t="shared" si="173"/>
        <v>0.7</v>
      </c>
      <c r="AL330" s="253">
        <v>0.7</v>
      </c>
      <c r="AM330" s="253">
        <v>0.7</v>
      </c>
      <c r="AN330" s="253">
        <v>0.7</v>
      </c>
      <c r="AO330" s="253">
        <v>0.7</v>
      </c>
      <c r="AP330" s="258">
        <f>AL330</f>
        <v>0.7</v>
      </c>
      <c r="AQ330" s="253">
        <v>0.7</v>
      </c>
      <c r="AR330" s="253">
        <v>0.7</v>
      </c>
      <c r="AS330" s="253">
        <v>0.7</v>
      </c>
      <c r="AT330" s="253">
        <v>0.7</v>
      </c>
      <c r="AU330" s="253">
        <v>0.7</v>
      </c>
    </row>
    <row r="331" spans="1:47">
      <c r="B331" s="125" t="s">
        <v>354</v>
      </c>
      <c r="C331" s="125" t="s">
        <v>382</v>
      </c>
      <c r="D331" s="125" t="s">
        <v>365</v>
      </c>
      <c r="E331" s="125" t="s">
        <v>336</v>
      </c>
      <c r="F331" s="125" t="s">
        <v>337</v>
      </c>
      <c r="G331" s="253">
        <v>0.55000000000000004</v>
      </c>
      <c r="H331" s="253">
        <v>0.55000000000000004</v>
      </c>
      <c r="I331" s="253">
        <v>0.55000000000000004</v>
      </c>
      <c r="J331" s="253">
        <v>0.55000000000000004</v>
      </c>
      <c r="K331" s="253">
        <v>0.55000000000000004</v>
      </c>
      <c r="L331" s="253">
        <v>0.55000000000000004</v>
      </c>
      <c r="M331" s="253">
        <v>0.55000000000000004</v>
      </c>
      <c r="N331" s="253">
        <v>0.55000000000000004</v>
      </c>
      <c r="O331" s="253">
        <v>0.55000000000000004</v>
      </c>
      <c r="P331" s="253">
        <v>0.55000000000000004</v>
      </c>
      <c r="Q331" s="253">
        <v>0.55000000000000004</v>
      </c>
      <c r="R331" s="253">
        <v>0.55000000000000004</v>
      </c>
      <c r="S331" s="253">
        <v>0.55000000000000004</v>
      </c>
      <c r="T331" s="253">
        <v>0.55000000000000004</v>
      </c>
      <c r="U331" s="253">
        <v>0.55000000000000004</v>
      </c>
      <c r="V331" s="253">
        <v>0.55000000000000004</v>
      </c>
      <c r="W331" s="253">
        <v>0.55000000000000004</v>
      </c>
      <c r="X331" s="253">
        <v>0.55000000000000004</v>
      </c>
      <c r="Y331" s="253">
        <v>0.55000000000000004</v>
      </c>
      <c r="Z331" s="253">
        <v>0.55000000000000004</v>
      </c>
      <c r="AA331" s="253">
        <v>0.55000000000000004</v>
      </c>
      <c r="AB331" s="253">
        <v>0.55000000000000004</v>
      </c>
      <c r="AC331" s="253">
        <v>0.55000000000000004</v>
      </c>
      <c r="AD331" s="253">
        <v>0.55000000000000004</v>
      </c>
      <c r="AE331" s="253">
        <v>0.55000000000000004</v>
      </c>
      <c r="AF331" s="253">
        <v>0.55000000000000004</v>
      </c>
      <c r="AG331" s="261">
        <v>0.55000000000000004</v>
      </c>
      <c r="AH331" s="261">
        <v>0.55000000000000004</v>
      </c>
      <c r="AI331" s="261">
        <v>0.55000000000000004</v>
      </c>
      <c r="AJ331" s="261">
        <v>0.55000000000000004</v>
      </c>
      <c r="AK331" s="261">
        <v>0.55000000000000004</v>
      </c>
      <c r="AL331" s="253">
        <v>0.55000000000000004</v>
      </c>
      <c r="AM331" s="253">
        <v>0.55000000000000004</v>
      </c>
      <c r="AN331" s="253">
        <v>0.55000000000000004</v>
      </c>
      <c r="AO331" s="253">
        <v>0.55000000000000004</v>
      </c>
      <c r="AP331" s="261">
        <v>0.55000000000000004</v>
      </c>
      <c r="AQ331" s="253">
        <v>0.55000000000000004</v>
      </c>
      <c r="AR331" s="253">
        <v>0.55000000000000004</v>
      </c>
      <c r="AS331" s="253">
        <v>0.55000000000000004</v>
      </c>
      <c r="AT331" s="253">
        <v>0.55000000000000004</v>
      </c>
      <c r="AU331" s="253">
        <v>0.55000000000000004</v>
      </c>
    </row>
    <row r="332" spans="1:47">
      <c r="B332" s="125" t="s">
        <v>354</v>
      </c>
      <c r="C332" s="125" t="s">
        <v>382</v>
      </c>
      <c r="D332" s="125" t="s">
        <v>383</v>
      </c>
      <c r="E332" s="125" t="s">
        <v>336</v>
      </c>
      <c r="F332" s="125" t="s">
        <v>337</v>
      </c>
      <c r="G332" s="253">
        <v>0.5</v>
      </c>
      <c r="H332" s="253">
        <v>0.5</v>
      </c>
      <c r="I332" s="253">
        <v>0.5</v>
      </c>
      <c r="J332" s="253">
        <v>0.5</v>
      </c>
      <c r="K332" s="253">
        <v>0.5</v>
      </c>
      <c r="L332" s="253">
        <v>0.5</v>
      </c>
      <c r="M332" s="253">
        <v>0.5</v>
      </c>
      <c r="N332" s="253">
        <v>0.5</v>
      </c>
      <c r="O332" s="253">
        <v>0.5</v>
      </c>
      <c r="P332" s="253">
        <v>0.5</v>
      </c>
      <c r="Q332" s="253">
        <v>0.5</v>
      </c>
      <c r="R332" s="253">
        <v>0.5</v>
      </c>
      <c r="S332" s="253">
        <v>0.5</v>
      </c>
      <c r="T332" s="253">
        <v>0.5</v>
      </c>
      <c r="U332" s="253">
        <v>0.5</v>
      </c>
      <c r="V332" s="253">
        <v>0.5</v>
      </c>
      <c r="W332" s="253">
        <v>0.5</v>
      </c>
      <c r="X332" s="253">
        <v>0.5</v>
      </c>
      <c r="Y332" s="253">
        <v>0.5</v>
      </c>
      <c r="Z332" s="253">
        <v>0.5</v>
      </c>
      <c r="AA332" s="253">
        <v>0.5</v>
      </c>
      <c r="AB332" s="253">
        <v>0.5</v>
      </c>
      <c r="AC332" s="253">
        <v>0.5</v>
      </c>
      <c r="AD332" s="253">
        <v>0.5</v>
      </c>
      <c r="AE332" s="253">
        <v>0.5</v>
      </c>
      <c r="AF332" s="253">
        <v>0.5</v>
      </c>
      <c r="AG332" s="261">
        <v>0.5</v>
      </c>
      <c r="AH332" s="261">
        <v>0.5</v>
      </c>
      <c r="AI332" s="261">
        <v>0.5</v>
      </c>
      <c r="AJ332" s="261">
        <v>0.5</v>
      </c>
      <c r="AK332" s="358">
        <f t="shared" si="173"/>
        <v>0.5</v>
      </c>
      <c r="AL332" s="253">
        <v>0.5</v>
      </c>
      <c r="AM332" s="253">
        <v>0.5</v>
      </c>
      <c r="AN332" s="253">
        <v>0.5</v>
      </c>
      <c r="AO332" s="253">
        <v>0.5</v>
      </c>
      <c r="AP332" s="258">
        <f>AL332</f>
        <v>0.5</v>
      </c>
      <c r="AQ332" s="253">
        <v>0.5</v>
      </c>
      <c r="AR332" s="253">
        <v>0.5</v>
      </c>
      <c r="AS332" s="253">
        <v>0.5</v>
      </c>
      <c r="AT332" s="253">
        <v>0.5</v>
      </c>
      <c r="AU332" s="253">
        <v>0.5</v>
      </c>
    </row>
    <row r="333" spans="1:47">
      <c r="B333" s="125" t="s">
        <v>354</v>
      </c>
      <c r="C333" s="125" t="s">
        <v>382</v>
      </c>
      <c r="D333" s="125" t="s">
        <v>366</v>
      </c>
      <c r="E333" s="125" t="s">
        <v>336</v>
      </c>
      <c r="F333" s="125" t="s">
        <v>375</v>
      </c>
      <c r="G333" s="253">
        <v>0.3</v>
      </c>
      <c r="H333" s="253">
        <v>0.3</v>
      </c>
      <c r="I333" s="253">
        <v>0.3</v>
      </c>
      <c r="J333" s="253">
        <v>0.3</v>
      </c>
      <c r="K333" s="253">
        <v>0.3</v>
      </c>
      <c r="L333" s="253">
        <v>0.3</v>
      </c>
      <c r="M333" s="253">
        <v>0.3</v>
      </c>
      <c r="N333" s="253">
        <v>0.3</v>
      </c>
      <c r="O333" s="253">
        <v>0.3</v>
      </c>
      <c r="P333" s="253">
        <v>0.3</v>
      </c>
      <c r="Q333" s="253">
        <v>0.3</v>
      </c>
      <c r="R333" s="253">
        <v>0.3</v>
      </c>
      <c r="S333" s="253">
        <v>0.3</v>
      </c>
      <c r="T333" s="253">
        <v>0.3</v>
      </c>
      <c r="U333" s="253">
        <v>0.3</v>
      </c>
      <c r="V333" s="253">
        <v>0.3</v>
      </c>
      <c r="W333" s="253">
        <v>0.3</v>
      </c>
      <c r="X333" s="253">
        <v>0.3</v>
      </c>
      <c r="Y333" s="253">
        <v>0.3</v>
      </c>
      <c r="Z333" s="253">
        <v>0.3</v>
      </c>
      <c r="AA333" s="253">
        <v>0.3</v>
      </c>
      <c r="AB333" s="253">
        <v>0.3</v>
      </c>
      <c r="AC333" s="253">
        <v>0.3</v>
      </c>
      <c r="AD333" s="253">
        <v>0.3</v>
      </c>
      <c r="AE333" s="253">
        <v>0.3</v>
      </c>
      <c r="AF333" s="253">
        <v>0.3</v>
      </c>
      <c r="AG333" s="261">
        <v>0.3</v>
      </c>
      <c r="AH333" s="261">
        <v>0.3</v>
      </c>
      <c r="AI333" s="261">
        <v>0.3</v>
      </c>
      <c r="AJ333" s="261">
        <v>0.3</v>
      </c>
      <c r="AK333" s="358">
        <f t="shared" si="173"/>
        <v>0.3</v>
      </c>
      <c r="AL333" s="253">
        <v>0.3</v>
      </c>
      <c r="AM333" s="253">
        <v>0.3</v>
      </c>
      <c r="AN333" s="253">
        <v>0.3</v>
      </c>
      <c r="AO333" s="253">
        <v>0.3</v>
      </c>
      <c r="AP333" s="258">
        <f>AL333</f>
        <v>0.3</v>
      </c>
      <c r="AQ333" s="253">
        <v>0.3</v>
      </c>
      <c r="AR333" s="253">
        <v>0.3</v>
      </c>
      <c r="AS333" s="253">
        <v>0.3</v>
      </c>
      <c r="AT333" s="253">
        <v>0.3</v>
      </c>
      <c r="AU333" s="253">
        <v>0.3</v>
      </c>
    </row>
    <row r="334" spans="1:47">
      <c r="A334" s="126" t="str">
        <f>C334&amp;"_"&amp;B334</f>
        <v>EF_NH3_applic_solid_Swine (sows)</v>
      </c>
      <c r="B334" s="125" t="s">
        <v>354</v>
      </c>
      <c r="C334" s="136" t="s">
        <v>382</v>
      </c>
      <c r="D334" s="127" t="s">
        <v>338</v>
      </c>
      <c r="E334" s="127"/>
      <c r="F334" s="128" t="s">
        <v>390</v>
      </c>
      <c r="G334" s="245">
        <f t="array" ref="G334">G320*SUMPRODUCT(G321:G326,1-G328:G333)</f>
        <v>0.45</v>
      </c>
      <c r="H334" s="245">
        <f t="array" ref="H334">H320*SUMPRODUCT(H321:H326,1-H328:H333)</f>
        <v>0.44570840079264645</v>
      </c>
      <c r="I334" s="245">
        <f t="array" ref="I334">I320*SUMPRODUCT(I321:I326,1-I328:I333)</f>
        <v>0.4414168015852929</v>
      </c>
      <c r="J334" s="245">
        <f t="array" ref="J334">J320*SUMPRODUCT(J321:J326,1-J328:J333)</f>
        <v>0.43712520237793928</v>
      </c>
      <c r="K334" s="245">
        <f t="array" ref="K334">K320*SUMPRODUCT(K321:K326,1-K328:K333)</f>
        <v>0.43283360317058572</v>
      </c>
      <c r="L334" s="245">
        <f t="array" ref="L334">L320*SUMPRODUCT(L321:L326,1-L328:L333)</f>
        <v>0.42854200396323222</v>
      </c>
      <c r="M334" s="245">
        <f t="array" ref="M334">M320*SUMPRODUCT(M321:M326,1-M328:M333)</f>
        <v>0.42425040475587866</v>
      </c>
      <c r="N334" s="245">
        <f t="array" ref="N334">N320*SUMPRODUCT(N321:N326,1-N328:N333)</f>
        <v>0.41995880554852505</v>
      </c>
      <c r="O334" s="245">
        <f t="array" ref="O334">O320*SUMPRODUCT(O321:O326,1-O328:O333)</f>
        <v>0.41566720634117144</v>
      </c>
      <c r="P334" s="245">
        <f t="array" ref="P334">P320*SUMPRODUCT(P321:P326,1-P328:P333)</f>
        <v>0.41137560713381793</v>
      </c>
      <c r="Q334" s="245">
        <f t="array" ref="Q334">Q320*SUMPRODUCT(Q321:Q326,1-Q328:Q333)</f>
        <v>0.40708400792646438</v>
      </c>
      <c r="R334" s="245">
        <f t="array" ref="R334">R320*SUMPRODUCT(R321:R326,1-R328:R333)</f>
        <v>0.40279240871911087</v>
      </c>
      <c r="S334" s="245">
        <f t="array" ref="S334">S320*SUMPRODUCT(S321:S326,1-S328:S333)</f>
        <v>0.39850080951175726</v>
      </c>
      <c r="T334" s="245">
        <f t="array" ref="T334">T320*SUMPRODUCT(T321:T326,1-T328:T333)</f>
        <v>0.3942092103044037</v>
      </c>
      <c r="U334" s="245">
        <f t="array" ref="U334">U320*SUMPRODUCT(U321:U326,1-U328:U333)</f>
        <v>0.38991761109705014</v>
      </c>
      <c r="V334" s="245">
        <f t="array" ref="V334">V320*SUMPRODUCT(V321:V326,1-V328:V333)</f>
        <v>0.38562601188969664</v>
      </c>
      <c r="W334" s="245">
        <f t="array" ref="W334">W320*SUMPRODUCT(W321:W326,1-W328:W333)</f>
        <v>0.38133441268234303</v>
      </c>
      <c r="X334" s="245">
        <f t="array" ref="X334">X320*SUMPRODUCT(X321:X326,1-X328:X333)</f>
        <v>0.37704281347498941</v>
      </c>
      <c r="Y334" s="245">
        <f t="array" ref="Y334">Y320*SUMPRODUCT(Y321:Y326,1-Y328:Y333)</f>
        <v>0.37275121426763586</v>
      </c>
      <c r="Z334" s="245">
        <f t="array" ref="Z334">Z320*SUMPRODUCT(Z321:Z326,1-Z328:Z333)</f>
        <v>0.36845961506028235</v>
      </c>
      <c r="AA334" s="245">
        <f t="array" ref="AA334">AA320*SUMPRODUCT(AA321:AA326,1-AA328:AA333)</f>
        <v>0.36416801585292879</v>
      </c>
      <c r="AB334" s="245">
        <f t="array" ref="AB334">AB320*SUMPRODUCT(AB321:AB326,1-AB328:AB333)</f>
        <v>0.35987641664557524</v>
      </c>
      <c r="AC334" s="245">
        <f t="array" ref="AC334">AC320*SUMPRODUCT(AC321:AC326,1-AC328:AC333)</f>
        <v>0.35558481743822168</v>
      </c>
      <c r="AD334" s="245">
        <f t="array" ref="AD334">AD320*SUMPRODUCT(AD321:AD326,1-AD328:AD333)</f>
        <v>0.35129321823086807</v>
      </c>
      <c r="AE334" s="245">
        <f t="array" ref="AE334">AE320*SUMPRODUCT(AE321:AE326,1-AE328:AE333)</f>
        <v>0.34700161902351456</v>
      </c>
      <c r="AF334" s="245">
        <f t="array" ref="AF334">AF320*SUMPRODUCT(AF321:AF326,1-AF328:AF333)</f>
        <v>0.342710019816161</v>
      </c>
      <c r="AG334" s="245">
        <f t="array" ref="AG334">AG320*SUMPRODUCT(AG321:AG326,1-AG328:AG333)</f>
        <v>0.33841842060880734</v>
      </c>
      <c r="AH334" s="245">
        <f t="array" ref="AH334">AH320*SUMPRODUCT(AH321:AH326,1-AH328:AH333)</f>
        <v>0.33659362185179259</v>
      </c>
      <c r="AI334" s="245">
        <f t="array" ref="AI334">AI320*SUMPRODUCT(AI321:AI326,1-AI328:AI333)</f>
        <v>0.33476882309477773</v>
      </c>
      <c r="AJ334" s="245">
        <f t="array" ref="AJ334">AJ320*SUMPRODUCT(AJ321:AJ326,1-AJ328:AJ333)</f>
        <v>0.33294402433776299</v>
      </c>
      <c r="AK334" s="245">
        <f t="array" ref="AK334">AK320*SUMPRODUCT(AK321:AK326,1-AK328:AK333)</f>
        <v>0.33111922558074813</v>
      </c>
      <c r="AL334" s="245">
        <f t="array" ref="AL334">AL320*SUMPRODUCT(AL321:AL326,1-AL328:AL333)</f>
        <v>0.33111922558074813</v>
      </c>
      <c r="AM334" s="245">
        <f t="array" ref="AM334">AM320*SUMPRODUCT(AM321:AM326,1-AM328:AM333)</f>
        <v>0.33111922558074813</v>
      </c>
      <c r="AN334" s="245">
        <f t="array" ref="AN334">AN320*SUMPRODUCT(AN321:AN326,1-AN328:AN333)</f>
        <v>0.33111922558074813</v>
      </c>
      <c r="AO334" s="245">
        <f t="array" ref="AO334">AO320*SUMPRODUCT(AO321:AO326,1-AO328:AO333)</f>
        <v>0.33111922558074813</v>
      </c>
      <c r="AP334" s="245">
        <f t="array" ref="AP334">AP320*SUMPRODUCT(AP321:AP326,1-AP328:AP333)</f>
        <v>0.33111922558074813</v>
      </c>
      <c r="AQ334" s="245">
        <f t="array" ref="AQ334">AQ320*SUMPRODUCT(AQ321:AQ326,1-AQ328:AQ333)</f>
        <v>0.33111922558074813</v>
      </c>
      <c r="AR334" s="245">
        <f t="array" ref="AR334">AR320*SUMPRODUCT(AR321:AR326,1-AR328:AR333)</f>
        <v>0.30295107314684444</v>
      </c>
      <c r="AS334" s="245">
        <f t="array" ref="AS334">AS320*SUMPRODUCT(AS321:AS326,1-AS328:AS333)</f>
        <v>0.30295107314684444</v>
      </c>
      <c r="AT334" s="245">
        <f t="array" ref="AT334">AT320*SUMPRODUCT(AT321:AT326,1-AT328:AT333)</f>
        <v>0.30295107314684444</v>
      </c>
      <c r="AU334" s="245">
        <f t="array" ref="AU334">AU320*SUMPRODUCT(AU321:AU326,1-AU328:AU333)</f>
        <v>0.30295107314684444</v>
      </c>
    </row>
    <row r="335" spans="1:47">
      <c r="AG335" s="4"/>
      <c r="AH335" s="4"/>
      <c r="AI335" s="4"/>
      <c r="AJ335" s="4"/>
      <c r="AK335" s="4"/>
    </row>
    <row r="336" spans="1:47">
      <c r="A336" s="124" t="s">
        <v>300</v>
      </c>
      <c r="B336" s="124" t="s">
        <v>327</v>
      </c>
      <c r="C336" s="124" t="s">
        <v>328</v>
      </c>
      <c r="D336" s="124" t="s">
        <v>329</v>
      </c>
      <c r="E336" s="124" t="s">
        <v>330</v>
      </c>
      <c r="F336" s="124" t="s">
        <v>331</v>
      </c>
      <c r="G336" s="124">
        <v>1990</v>
      </c>
      <c r="H336" s="124">
        <f t="shared" ref="H336:AO336" si="174">G336+1</f>
        <v>1991</v>
      </c>
      <c r="I336" s="124">
        <f t="shared" si="174"/>
        <v>1992</v>
      </c>
      <c r="J336" s="124">
        <f t="shared" si="174"/>
        <v>1993</v>
      </c>
      <c r="K336" s="124">
        <f t="shared" si="174"/>
        <v>1994</v>
      </c>
      <c r="L336" s="124">
        <f t="shared" si="174"/>
        <v>1995</v>
      </c>
      <c r="M336" s="124">
        <f t="shared" si="174"/>
        <v>1996</v>
      </c>
      <c r="N336" s="124">
        <f t="shared" si="174"/>
        <v>1997</v>
      </c>
      <c r="O336" s="124">
        <f t="shared" si="174"/>
        <v>1998</v>
      </c>
      <c r="P336" s="124">
        <f t="shared" si="174"/>
        <v>1999</v>
      </c>
      <c r="Q336" s="124">
        <f t="shared" si="174"/>
        <v>2000</v>
      </c>
      <c r="R336" s="124">
        <f t="shared" si="174"/>
        <v>2001</v>
      </c>
      <c r="S336" s="124">
        <f t="shared" si="174"/>
        <v>2002</v>
      </c>
      <c r="T336" s="124">
        <f t="shared" si="174"/>
        <v>2003</v>
      </c>
      <c r="U336" s="124">
        <f t="shared" si="174"/>
        <v>2004</v>
      </c>
      <c r="V336" s="124">
        <f t="shared" si="174"/>
        <v>2005</v>
      </c>
      <c r="W336" s="124">
        <f t="shared" si="174"/>
        <v>2006</v>
      </c>
      <c r="X336" s="124">
        <f t="shared" si="174"/>
        <v>2007</v>
      </c>
      <c r="Y336" s="124">
        <f t="shared" si="174"/>
        <v>2008</v>
      </c>
      <c r="Z336" s="124">
        <f t="shared" si="174"/>
        <v>2009</v>
      </c>
      <c r="AA336" s="124">
        <f t="shared" si="174"/>
        <v>2010</v>
      </c>
      <c r="AB336" s="124">
        <f t="shared" si="174"/>
        <v>2011</v>
      </c>
      <c r="AC336" s="124">
        <f t="shared" si="174"/>
        <v>2012</v>
      </c>
      <c r="AD336" s="124">
        <f t="shared" si="174"/>
        <v>2013</v>
      </c>
      <c r="AE336" s="124">
        <f t="shared" si="174"/>
        <v>2014</v>
      </c>
      <c r="AF336" s="124">
        <f t="shared" si="174"/>
        <v>2015</v>
      </c>
      <c r="AG336" s="362">
        <f t="shared" si="174"/>
        <v>2016</v>
      </c>
      <c r="AH336" s="362">
        <f t="shared" si="174"/>
        <v>2017</v>
      </c>
      <c r="AI336" s="362">
        <f t="shared" si="174"/>
        <v>2018</v>
      </c>
      <c r="AJ336" s="362">
        <f t="shared" si="174"/>
        <v>2019</v>
      </c>
      <c r="AK336" s="362">
        <f t="shared" si="174"/>
        <v>2020</v>
      </c>
      <c r="AL336" s="124">
        <f t="shared" si="174"/>
        <v>2021</v>
      </c>
      <c r="AM336" s="124">
        <f t="shared" si="174"/>
        <v>2022</v>
      </c>
      <c r="AN336" s="124">
        <f t="shared" si="174"/>
        <v>2023</v>
      </c>
      <c r="AO336" s="124">
        <f t="shared" si="174"/>
        <v>2024</v>
      </c>
      <c r="AP336" s="124">
        <v>2025</v>
      </c>
      <c r="AQ336" s="124">
        <v>2030</v>
      </c>
      <c r="AR336" s="124">
        <v>2035</v>
      </c>
      <c r="AS336" s="124">
        <v>2040</v>
      </c>
      <c r="AT336" s="124">
        <v>2045</v>
      </c>
      <c r="AU336" s="124">
        <v>2050</v>
      </c>
    </row>
    <row r="337" spans="1:47">
      <c r="B337" s="125" t="s">
        <v>391</v>
      </c>
      <c r="C337" s="125" t="s">
        <v>382</v>
      </c>
      <c r="D337" s="125" t="s">
        <v>332</v>
      </c>
      <c r="E337" s="125" t="s">
        <v>333</v>
      </c>
      <c r="G337" s="245">
        <v>0.45</v>
      </c>
      <c r="H337" s="245">
        <v>0.45</v>
      </c>
      <c r="I337" s="245">
        <v>0.45</v>
      </c>
      <c r="J337" s="245">
        <v>0.45</v>
      </c>
      <c r="K337" s="245">
        <v>0.45</v>
      </c>
      <c r="L337" s="245">
        <v>0.45</v>
      </c>
      <c r="M337" s="245">
        <v>0.45</v>
      </c>
      <c r="N337" s="245">
        <v>0.45</v>
      </c>
      <c r="O337" s="245">
        <v>0.45</v>
      </c>
      <c r="P337" s="245">
        <v>0.45</v>
      </c>
      <c r="Q337" s="245">
        <v>0.45</v>
      </c>
      <c r="R337" s="245">
        <v>0.45</v>
      </c>
      <c r="S337" s="245">
        <v>0.45</v>
      </c>
      <c r="T337" s="245">
        <v>0.45</v>
      </c>
      <c r="U337" s="245">
        <v>0.45</v>
      </c>
      <c r="V337" s="245">
        <v>0.45</v>
      </c>
      <c r="W337" s="245">
        <v>0.45</v>
      </c>
      <c r="X337" s="245">
        <v>0.45</v>
      </c>
      <c r="Y337" s="245">
        <v>0.45</v>
      </c>
      <c r="Z337" s="245">
        <v>0.45</v>
      </c>
      <c r="AA337" s="245">
        <v>0.45</v>
      </c>
      <c r="AB337" s="245">
        <v>0.45</v>
      </c>
      <c r="AC337" s="245">
        <v>0.45</v>
      </c>
      <c r="AD337" s="245">
        <v>0.45</v>
      </c>
      <c r="AE337" s="245">
        <v>0.45</v>
      </c>
      <c r="AF337" s="245">
        <v>0.45</v>
      </c>
      <c r="AG337" s="245">
        <v>0.45</v>
      </c>
      <c r="AH337" s="245">
        <v>0.45</v>
      </c>
      <c r="AI337" s="245">
        <v>0.45</v>
      </c>
      <c r="AJ337" s="245">
        <v>0.45</v>
      </c>
      <c r="AK337" s="245">
        <f>AK320</f>
        <v>0.45</v>
      </c>
      <c r="AL337" s="245">
        <v>0.45</v>
      </c>
      <c r="AM337" s="245">
        <f>AM320</f>
        <v>0.45</v>
      </c>
      <c r="AN337" s="245">
        <f>AN320</f>
        <v>0.45</v>
      </c>
      <c r="AO337" s="245">
        <f>AO320</f>
        <v>0.45</v>
      </c>
      <c r="AP337" s="245">
        <v>0.45</v>
      </c>
      <c r="AQ337" s="245">
        <v>0.45</v>
      </c>
      <c r="AR337" s="245">
        <v>0.45</v>
      </c>
      <c r="AS337" s="245">
        <v>0.45</v>
      </c>
      <c r="AT337" s="245">
        <v>0.45</v>
      </c>
      <c r="AU337" s="245">
        <v>0.45</v>
      </c>
    </row>
    <row r="338" spans="1:47">
      <c r="B338" s="125" t="s">
        <v>391</v>
      </c>
      <c r="C338" s="125" t="s">
        <v>382</v>
      </c>
      <c r="D338" s="125" t="s">
        <v>358</v>
      </c>
      <c r="E338" s="125" t="s">
        <v>334</v>
      </c>
      <c r="F338" s="125" t="s">
        <v>335</v>
      </c>
      <c r="G338" s="250">
        <f t="shared" ref="G338:AI338" si="175">1-SUM(G339:G343)</f>
        <v>1</v>
      </c>
      <c r="H338" s="250">
        <f t="shared" si="175"/>
        <v>0.97064094992709249</v>
      </c>
      <c r="I338" s="250">
        <f t="shared" si="175"/>
        <v>0.94128189985418498</v>
      </c>
      <c r="J338" s="250">
        <f t="shared" si="175"/>
        <v>0.91192284978127747</v>
      </c>
      <c r="K338" s="250">
        <f t="shared" si="175"/>
        <v>0.88256379970836996</v>
      </c>
      <c r="L338" s="250">
        <f t="shared" si="175"/>
        <v>0.85320474963546244</v>
      </c>
      <c r="M338" s="250">
        <f t="shared" si="175"/>
        <v>0.82384569956255493</v>
      </c>
      <c r="N338" s="250">
        <f t="shared" si="175"/>
        <v>0.79448664948964742</v>
      </c>
      <c r="O338" s="250">
        <f t="shared" si="175"/>
        <v>0.76512759941673991</v>
      </c>
      <c r="P338" s="250">
        <f t="shared" si="175"/>
        <v>0.7357685493438324</v>
      </c>
      <c r="Q338" s="250">
        <f t="shared" si="175"/>
        <v>0.70640949927092489</v>
      </c>
      <c r="R338" s="250">
        <f t="shared" si="175"/>
        <v>0.67705044919801749</v>
      </c>
      <c r="S338" s="250">
        <f t="shared" si="175"/>
        <v>0.64769139912510998</v>
      </c>
      <c r="T338" s="250">
        <f t="shared" si="175"/>
        <v>0.61833234905220247</v>
      </c>
      <c r="U338" s="250">
        <f t="shared" si="175"/>
        <v>0.58897329897929507</v>
      </c>
      <c r="V338" s="250">
        <f t="shared" si="175"/>
        <v>0.55961424890638756</v>
      </c>
      <c r="W338" s="250">
        <f t="shared" si="175"/>
        <v>0.53025519883348005</v>
      </c>
      <c r="X338" s="250">
        <f t="shared" si="175"/>
        <v>0.50089614876057253</v>
      </c>
      <c r="Y338" s="250">
        <f t="shared" si="175"/>
        <v>0.47153709868766502</v>
      </c>
      <c r="Z338" s="250">
        <f t="shared" si="175"/>
        <v>0.44217804861475751</v>
      </c>
      <c r="AA338" s="250">
        <f t="shared" si="175"/>
        <v>0.41281899854185</v>
      </c>
      <c r="AB338" s="250">
        <f t="shared" si="175"/>
        <v>0.38345994846894249</v>
      </c>
      <c r="AC338" s="250">
        <f t="shared" si="175"/>
        <v>0.35410089839603498</v>
      </c>
      <c r="AD338" s="250">
        <f t="shared" si="175"/>
        <v>0.32474184832312736</v>
      </c>
      <c r="AE338" s="250">
        <f t="shared" si="175"/>
        <v>0.29538279825021985</v>
      </c>
      <c r="AF338" s="250">
        <f t="shared" si="175"/>
        <v>0.26602374817731234</v>
      </c>
      <c r="AG338" s="258">
        <f t="shared" si="175"/>
        <v>0.23666469810440471</v>
      </c>
      <c r="AH338" s="246">
        <f t="shared" si="175"/>
        <v>0.22990022655035869</v>
      </c>
      <c r="AI338" s="246">
        <f t="shared" si="175"/>
        <v>0.22313575499631277</v>
      </c>
      <c r="AJ338" s="246">
        <f>1-SUM(AJ339:AJ343)</f>
        <v>0.21637128344226686</v>
      </c>
      <c r="AK338" s="246">
        <f>1-SUM(AK339:AK343)</f>
        <v>0.20960681188822083</v>
      </c>
      <c r="AL338" s="130">
        <f t="shared" ref="AL338" si="176">1-SUM(AL339:AL343)</f>
        <v>0.20960681188822083</v>
      </c>
      <c r="AM338" s="130">
        <f>1-SUM(AM339:AM343)</f>
        <v>0.20960681188822083</v>
      </c>
      <c r="AN338" s="130">
        <f>1-SUM(AN339:AN343)</f>
        <v>0.20960681188822083</v>
      </c>
      <c r="AO338" s="130">
        <f t="shared" ref="AO338:AU338" si="177">1-SUM(AO339:AO343)</f>
        <v>0.20960681188822083</v>
      </c>
      <c r="AP338" s="130">
        <f>1-SUM(AP339:AP343)</f>
        <v>0.20960681188822083</v>
      </c>
      <c r="AQ338" s="130">
        <f t="shared" si="177"/>
        <v>0.20960681188822083</v>
      </c>
      <c r="AR338" s="257">
        <f t="shared" si="177"/>
        <v>9.5383089634115681E-4</v>
      </c>
      <c r="AS338" s="257">
        <f t="shared" si="177"/>
        <v>9.5383089634115681E-4</v>
      </c>
      <c r="AT338" s="257">
        <f t="shared" si="177"/>
        <v>9.5383089634115681E-4</v>
      </c>
      <c r="AU338" s="257">
        <f t="shared" si="177"/>
        <v>9.5383089634115681E-4</v>
      </c>
    </row>
    <row r="339" spans="1:47">
      <c r="B339" s="125" t="s">
        <v>391</v>
      </c>
      <c r="C339" s="125" t="s">
        <v>382</v>
      </c>
      <c r="D339" s="125" t="s">
        <v>363</v>
      </c>
      <c r="E339" s="125" t="s">
        <v>334</v>
      </c>
      <c r="F339" s="363" t="s">
        <v>473</v>
      </c>
      <c r="G339" s="250">
        <v>0</v>
      </c>
      <c r="H339" s="250">
        <f>G339</f>
        <v>0</v>
      </c>
      <c r="I339" s="250">
        <f t="shared" ref="I339:X340" si="178">H339</f>
        <v>0</v>
      </c>
      <c r="J339" s="250">
        <f t="shared" si="178"/>
        <v>0</v>
      </c>
      <c r="K339" s="250">
        <f t="shared" si="178"/>
        <v>0</v>
      </c>
      <c r="L339" s="250">
        <f t="shared" si="178"/>
        <v>0</v>
      </c>
      <c r="M339" s="250">
        <f t="shared" si="178"/>
        <v>0</v>
      </c>
      <c r="N339" s="250">
        <f t="shared" si="178"/>
        <v>0</v>
      </c>
      <c r="O339" s="250">
        <f t="shared" si="178"/>
        <v>0</v>
      </c>
      <c r="P339" s="250">
        <f t="shared" si="178"/>
        <v>0</v>
      </c>
      <c r="Q339" s="250">
        <f t="shared" si="178"/>
        <v>0</v>
      </c>
      <c r="R339" s="250">
        <f t="shared" si="178"/>
        <v>0</v>
      </c>
      <c r="S339" s="250">
        <f t="shared" si="178"/>
        <v>0</v>
      </c>
      <c r="T339" s="250">
        <f t="shared" si="178"/>
        <v>0</v>
      </c>
      <c r="U339" s="250">
        <f t="shared" si="178"/>
        <v>0</v>
      </c>
      <c r="V339" s="250">
        <f t="shared" si="178"/>
        <v>0</v>
      </c>
      <c r="W339" s="250">
        <f t="shared" si="178"/>
        <v>0</v>
      </c>
      <c r="X339" s="250">
        <f t="shared" si="178"/>
        <v>0</v>
      </c>
      <c r="Y339" s="250">
        <f t="shared" ref="Y339:AN343" si="179">X339</f>
        <v>0</v>
      </c>
      <c r="Z339" s="250">
        <f t="shared" si="179"/>
        <v>0</v>
      </c>
      <c r="AA339" s="250">
        <f t="shared" si="179"/>
        <v>0</v>
      </c>
      <c r="AB339" s="250">
        <f t="shared" si="179"/>
        <v>0</v>
      </c>
      <c r="AC339" s="250">
        <f t="shared" si="179"/>
        <v>0</v>
      </c>
      <c r="AD339" s="250">
        <f t="shared" si="179"/>
        <v>0</v>
      </c>
      <c r="AE339" s="250">
        <f t="shared" si="179"/>
        <v>0</v>
      </c>
      <c r="AF339" s="250">
        <f t="shared" si="179"/>
        <v>0</v>
      </c>
      <c r="AG339" s="258">
        <f t="shared" si="179"/>
        <v>0</v>
      </c>
      <c r="AH339" s="258">
        <f t="shared" si="179"/>
        <v>0</v>
      </c>
      <c r="AI339" s="258">
        <f t="shared" si="179"/>
        <v>0</v>
      </c>
      <c r="AJ339" s="258">
        <f t="shared" si="179"/>
        <v>0</v>
      </c>
      <c r="AK339" s="258">
        <f t="shared" si="179"/>
        <v>0</v>
      </c>
      <c r="AL339" s="250">
        <f t="shared" si="179"/>
        <v>0</v>
      </c>
      <c r="AM339" s="250">
        <f t="shared" si="179"/>
        <v>0</v>
      </c>
      <c r="AN339" s="250">
        <f t="shared" si="179"/>
        <v>0</v>
      </c>
      <c r="AO339" s="250">
        <f t="shared" ref="AO339:AU343" si="180">AN339</f>
        <v>0</v>
      </c>
      <c r="AP339" s="250">
        <f t="shared" si="180"/>
        <v>0</v>
      </c>
      <c r="AQ339" s="250">
        <f t="shared" si="180"/>
        <v>0</v>
      </c>
      <c r="AR339" s="250">
        <f t="shared" si="180"/>
        <v>0</v>
      </c>
      <c r="AS339" s="250">
        <f t="shared" si="180"/>
        <v>0</v>
      </c>
      <c r="AT339" s="250">
        <f t="shared" si="180"/>
        <v>0</v>
      </c>
      <c r="AU339" s="250">
        <f t="shared" si="180"/>
        <v>0</v>
      </c>
    </row>
    <row r="340" spans="1:47">
      <c r="B340" s="125" t="s">
        <v>391</v>
      </c>
      <c r="C340" s="125" t="s">
        <v>382</v>
      </c>
      <c r="D340" s="125" t="s">
        <v>364</v>
      </c>
      <c r="E340" s="125" t="s">
        <v>334</v>
      </c>
      <c r="F340" s="363"/>
      <c r="G340" s="250">
        <v>0</v>
      </c>
      <c r="H340" s="250">
        <f>G340</f>
        <v>0</v>
      </c>
      <c r="I340" s="250">
        <f t="shared" si="178"/>
        <v>0</v>
      </c>
      <c r="J340" s="250">
        <f t="shared" si="178"/>
        <v>0</v>
      </c>
      <c r="K340" s="250">
        <f t="shared" si="178"/>
        <v>0</v>
      </c>
      <c r="L340" s="250">
        <f t="shared" si="178"/>
        <v>0</v>
      </c>
      <c r="M340" s="250">
        <f t="shared" si="178"/>
        <v>0</v>
      </c>
      <c r="N340" s="250">
        <f t="shared" si="178"/>
        <v>0</v>
      </c>
      <c r="O340" s="250">
        <f t="shared" si="178"/>
        <v>0</v>
      </c>
      <c r="P340" s="250">
        <f t="shared" si="178"/>
        <v>0</v>
      </c>
      <c r="Q340" s="250">
        <f t="shared" si="178"/>
        <v>0</v>
      </c>
      <c r="R340" s="250">
        <f t="shared" si="178"/>
        <v>0</v>
      </c>
      <c r="S340" s="250">
        <f t="shared" si="178"/>
        <v>0</v>
      </c>
      <c r="T340" s="250">
        <f t="shared" si="178"/>
        <v>0</v>
      </c>
      <c r="U340" s="250">
        <f t="shared" si="178"/>
        <v>0</v>
      </c>
      <c r="V340" s="250">
        <f t="shared" si="178"/>
        <v>0</v>
      </c>
      <c r="W340" s="250">
        <f t="shared" si="178"/>
        <v>0</v>
      </c>
      <c r="X340" s="250">
        <f t="shared" si="178"/>
        <v>0</v>
      </c>
      <c r="Y340" s="250">
        <f t="shared" si="179"/>
        <v>0</v>
      </c>
      <c r="Z340" s="250">
        <f t="shared" si="179"/>
        <v>0</v>
      </c>
      <c r="AA340" s="250">
        <f t="shared" si="179"/>
        <v>0</v>
      </c>
      <c r="AB340" s="250">
        <f t="shared" si="179"/>
        <v>0</v>
      </c>
      <c r="AC340" s="250">
        <f t="shared" si="179"/>
        <v>0</v>
      </c>
      <c r="AD340" s="250">
        <f t="shared" si="179"/>
        <v>0</v>
      </c>
      <c r="AE340" s="250">
        <f t="shared" si="179"/>
        <v>0</v>
      </c>
      <c r="AF340" s="250">
        <f t="shared" si="179"/>
        <v>0</v>
      </c>
      <c r="AG340" s="258">
        <f t="shared" si="179"/>
        <v>0</v>
      </c>
      <c r="AH340" s="258">
        <f t="shared" si="179"/>
        <v>0</v>
      </c>
      <c r="AI340" s="258">
        <f t="shared" si="179"/>
        <v>0</v>
      </c>
      <c r="AJ340" s="258">
        <f t="shared" si="179"/>
        <v>0</v>
      </c>
      <c r="AK340" s="258">
        <f t="shared" si="179"/>
        <v>0</v>
      </c>
      <c r="AL340" s="250">
        <f t="shared" si="179"/>
        <v>0</v>
      </c>
      <c r="AM340" s="250">
        <f t="shared" si="179"/>
        <v>0</v>
      </c>
      <c r="AN340" s="250">
        <f t="shared" si="179"/>
        <v>0</v>
      </c>
      <c r="AO340" s="250">
        <f t="shared" si="180"/>
        <v>0</v>
      </c>
      <c r="AP340" s="250">
        <f t="shared" si="180"/>
        <v>0</v>
      </c>
      <c r="AQ340" s="250">
        <f t="shared" si="180"/>
        <v>0</v>
      </c>
      <c r="AR340" s="250">
        <f t="shared" si="180"/>
        <v>0</v>
      </c>
      <c r="AS340" s="250">
        <f t="shared" si="180"/>
        <v>0</v>
      </c>
      <c r="AT340" s="250">
        <f t="shared" si="180"/>
        <v>0</v>
      </c>
      <c r="AU340" s="250">
        <f t="shared" si="180"/>
        <v>0</v>
      </c>
    </row>
    <row r="341" spans="1:47">
      <c r="B341" s="125" t="s">
        <v>391</v>
      </c>
      <c r="C341" s="125" t="s">
        <v>382</v>
      </c>
      <c r="D341" s="125" t="s">
        <v>365</v>
      </c>
      <c r="E341" s="125" t="s">
        <v>334</v>
      </c>
      <c r="F341" s="363"/>
      <c r="G341" s="250">
        <v>0</v>
      </c>
      <c r="H341" s="135">
        <f>G341 + (($AG341 - $G341)/($AG$217-$G$217))</f>
        <v>2.9166884223204292E-3</v>
      </c>
      <c r="I341" s="135">
        <f t="shared" ref="I341:AE341" si="181">H341 + (($AG341 - $G341)/($AG$217-$G$217))</f>
        <v>5.8333768446408585E-3</v>
      </c>
      <c r="J341" s="135">
        <f t="shared" si="181"/>
        <v>8.7500652669612877E-3</v>
      </c>
      <c r="K341" s="135">
        <f t="shared" si="181"/>
        <v>1.1666753689281717E-2</v>
      </c>
      <c r="L341" s="135">
        <f t="shared" si="181"/>
        <v>1.4583442111602146E-2</v>
      </c>
      <c r="M341" s="135">
        <f t="shared" si="181"/>
        <v>1.7500130533922575E-2</v>
      </c>
      <c r="N341" s="135">
        <f t="shared" si="181"/>
        <v>2.0416818956243005E-2</v>
      </c>
      <c r="O341" s="135">
        <f t="shared" si="181"/>
        <v>2.3333507378563434E-2</v>
      </c>
      <c r="P341" s="135">
        <f t="shared" si="181"/>
        <v>2.6250195800883863E-2</v>
      </c>
      <c r="Q341" s="135">
        <f t="shared" si="181"/>
        <v>2.9166884223204292E-2</v>
      </c>
      <c r="R341" s="135">
        <f t="shared" si="181"/>
        <v>3.2083572645524722E-2</v>
      </c>
      <c r="S341" s="135">
        <f t="shared" si="181"/>
        <v>3.5000261067845151E-2</v>
      </c>
      <c r="T341" s="135">
        <f t="shared" si="181"/>
        <v>3.791694949016558E-2</v>
      </c>
      <c r="U341" s="135">
        <f t="shared" si="181"/>
        <v>4.0833637912486009E-2</v>
      </c>
      <c r="V341" s="135">
        <f t="shared" si="181"/>
        <v>4.3750326334806439E-2</v>
      </c>
      <c r="W341" s="135">
        <f t="shared" si="181"/>
        <v>4.6667014757126868E-2</v>
      </c>
      <c r="X341" s="135">
        <f t="shared" si="181"/>
        <v>4.9583703179447297E-2</v>
      </c>
      <c r="Y341" s="135">
        <f t="shared" si="181"/>
        <v>5.2500391601767726E-2</v>
      </c>
      <c r="Z341" s="135">
        <f t="shared" si="181"/>
        <v>5.5417080024088156E-2</v>
      </c>
      <c r="AA341" s="135">
        <f t="shared" si="181"/>
        <v>5.8333768446408585E-2</v>
      </c>
      <c r="AB341" s="135">
        <f t="shared" si="181"/>
        <v>6.1250456868729014E-2</v>
      </c>
      <c r="AC341" s="135">
        <f t="shared" si="181"/>
        <v>6.4167145291049443E-2</v>
      </c>
      <c r="AD341" s="135">
        <f t="shared" si="181"/>
        <v>6.7083833713369873E-2</v>
      </c>
      <c r="AE341" s="135">
        <f t="shared" si="181"/>
        <v>7.0000522135690302E-2</v>
      </c>
      <c r="AF341" s="135">
        <f>AE341 + (($AG341 - $G341)/($AG$217-$G$217))</f>
        <v>7.2917210558010731E-2</v>
      </c>
      <c r="AG341" s="246">
        <f>'[6]manure aplication'!$C$44</f>
        <v>7.583389898033116E-2</v>
      </c>
      <c r="AH341" s="259">
        <f>AG341 + (($AK341 - $AG341)/($AK$89-$AG$89))</f>
        <v>8.3936966511163072E-2</v>
      </c>
      <c r="AI341" s="259">
        <f>AH341 + (($AK341 - $AG341)/($AK$89-$AG$89))</f>
        <v>9.2040034041994984E-2</v>
      </c>
      <c r="AJ341" s="259">
        <f>AI341 + (($AK341 - $AG341)/($AK$89-$AG$89))</f>
        <v>0.1001431015728269</v>
      </c>
      <c r="AK341" s="246">
        <f>'[6]manure aplication'!$C$96</f>
        <v>0.10824616910365879</v>
      </c>
      <c r="AL341" s="256">
        <f t="shared" si="179"/>
        <v>0.10824616910365879</v>
      </c>
      <c r="AM341" s="256">
        <f t="shared" si="179"/>
        <v>0.10824616910365879</v>
      </c>
      <c r="AN341" s="256">
        <f t="shared" si="179"/>
        <v>0.10824616910365879</v>
      </c>
      <c r="AO341" s="256">
        <f t="shared" si="180"/>
        <v>0.10824616910365879</v>
      </c>
      <c r="AP341" s="256">
        <f t="shared" si="180"/>
        <v>0.10824616910365879</v>
      </c>
      <c r="AQ341" s="256">
        <f t="shared" si="180"/>
        <v>0.10824616910365879</v>
      </c>
      <c r="AR341" s="256">
        <f t="shared" si="180"/>
        <v>0.10824616910365879</v>
      </c>
      <c r="AS341" s="256">
        <f t="shared" si="180"/>
        <v>0.10824616910365879</v>
      </c>
      <c r="AT341" s="256">
        <f t="shared" si="180"/>
        <v>0.10824616910365879</v>
      </c>
      <c r="AU341" s="256">
        <f t="shared" si="180"/>
        <v>0.10824616910365879</v>
      </c>
    </row>
    <row r="342" spans="1:47">
      <c r="B342" s="125" t="s">
        <v>391</v>
      </c>
      <c r="C342" s="125" t="s">
        <v>382</v>
      </c>
      <c r="D342" s="125" t="s">
        <v>383</v>
      </c>
      <c r="E342" s="125" t="s">
        <v>334</v>
      </c>
      <c r="F342" s="363"/>
      <c r="G342" s="250">
        <v>0</v>
      </c>
      <c r="H342" s="250">
        <f>G342</f>
        <v>0</v>
      </c>
      <c r="I342" s="250">
        <f t="shared" ref="I342:AI342" si="182">H342</f>
        <v>0</v>
      </c>
      <c r="J342" s="250">
        <f t="shared" si="182"/>
        <v>0</v>
      </c>
      <c r="K342" s="250">
        <f t="shared" si="182"/>
        <v>0</v>
      </c>
      <c r="L342" s="250">
        <f t="shared" si="182"/>
        <v>0</v>
      </c>
      <c r="M342" s="250">
        <f t="shared" si="182"/>
        <v>0</v>
      </c>
      <c r="N342" s="250">
        <f t="shared" si="182"/>
        <v>0</v>
      </c>
      <c r="O342" s="250">
        <f t="shared" si="182"/>
        <v>0</v>
      </c>
      <c r="P342" s="250">
        <f t="shared" si="182"/>
        <v>0</v>
      </c>
      <c r="Q342" s="250">
        <f t="shared" si="182"/>
        <v>0</v>
      </c>
      <c r="R342" s="250">
        <f t="shared" si="182"/>
        <v>0</v>
      </c>
      <c r="S342" s="250">
        <f t="shared" si="182"/>
        <v>0</v>
      </c>
      <c r="T342" s="250">
        <f t="shared" si="182"/>
        <v>0</v>
      </c>
      <c r="U342" s="250">
        <f t="shared" si="182"/>
        <v>0</v>
      </c>
      <c r="V342" s="250">
        <f t="shared" si="182"/>
        <v>0</v>
      </c>
      <c r="W342" s="250">
        <f t="shared" si="182"/>
        <v>0</v>
      </c>
      <c r="X342" s="250">
        <f t="shared" si="182"/>
        <v>0</v>
      </c>
      <c r="Y342" s="250">
        <f t="shared" si="182"/>
        <v>0</v>
      </c>
      <c r="Z342" s="250">
        <f t="shared" si="182"/>
        <v>0</v>
      </c>
      <c r="AA342" s="250">
        <f t="shared" si="182"/>
        <v>0</v>
      </c>
      <c r="AB342" s="250">
        <f t="shared" si="182"/>
        <v>0</v>
      </c>
      <c r="AC342" s="250">
        <f t="shared" si="182"/>
        <v>0</v>
      </c>
      <c r="AD342" s="250">
        <f t="shared" si="182"/>
        <v>0</v>
      </c>
      <c r="AE342" s="250">
        <f t="shared" si="182"/>
        <v>0</v>
      </c>
      <c r="AF342" s="250">
        <f t="shared" si="182"/>
        <v>0</v>
      </c>
      <c r="AG342" s="258">
        <f t="shared" si="182"/>
        <v>0</v>
      </c>
      <c r="AH342" s="258">
        <f t="shared" si="182"/>
        <v>0</v>
      </c>
      <c r="AI342" s="258">
        <f t="shared" si="182"/>
        <v>0</v>
      </c>
      <c r="AJ342" s="258">
        <f>AI342</f>
        <v>0</v>
      </c>
      <c r="AK342" s="258">
        <f>AJ342</f>
        <v>0</v>
      </c>
      <c r="AL342" s="250">
        <f t="shared" si="179"/>
        <v>0</v>
      </c>
      <c r="AM342" s="250">
        <f t="shared" si="179"/>
        <v>0</v>
      </c>
      <c r="AN342" s="250">
        <f>AM342</f>
        <v>0</v>
      </c>
      <c r="AO342" s="250">
        <f t="shared" si="180"/>
        <v>0</v>
      </c>
      <c r="AP342" s="250">
        <f>AO342</f>
        <v>0</v>
      </c>
      <c r="AQ342" s="250">
        <f t="shared" si="180"/>
        <v>0</v>
      </c>
      <c r="AR342" s="250">
        <f t="shared" si="180"/>
        <v>0</v>
      </c>
      <c r="AS342" s="250">
        <f t="shared" si="180"/>
        <v>0</v>
      </c>
      <c r="AT342" s="250">
        <f t="shared" si="180"/>
        <v>0</v>
      </c>
      <c r="AU342" s="250">
        <f t="shared" si="180"/>
        <v>0</v>
      </c>
    </row>
    <row r="343" spans="1:47">
      <c r="B343" s="125" t="s">
        <v>391</v>
      </c>
      <c r="C343" s="125" t="s">
        <v>382</v>
      </c>
      <c r="D343" s="125" t="s">
        <v>366</v>
      </c>
      <c r="E343" s="125" t="s">
        <v>334</v>
      </c>
      <c r="F343" s="363"/>
      <c r="G343" s="250">
        <v>0</v>
      </c>
      <c r="H343" s="135">
        <f>G343 + (($AG343 - $G343)/($AG$217-$G$217))</f>
        <v>2.6442361650587078E-2</v>
      </c>
      <c r="I343" s="135">
        <f t="shared" ref="I343:AE343" si="183">H343 + (($AG343 - $G343)/($AG$217-$G$217))</f>
        <v>5.2884723301174157E-2</v>
      </c>
      <c r="J343" s="135">
        <f t="shared" si="183"/>
        <v>7.9327084951761231E-2</v>
      </c>
      <c r="K343" s="135">
        <f t="shared" si="183"/>
        <v>0.10576944660234831</v>
      </c>
      <c r="L343" s="135">
        <f t="shared" si="183"/>
        <v>0.13221180825293538</v>
      </c>
      <c r="M343" s="135">
        <f t="shared" si="183"/>
        <v>0.15865416990352246</v>
      </c>
      <c r="N343" s="135">
        <f t="shared" si="183"/>
        <v>0.18509653155410954</v>
      </c>
      <c r="O343" s="135">
        <f t="shared" si="183"/>
        <v>0.21153889320469663</v>
      </c>
      <c r="P343" s="135">
        <f t="shared" si="183"/>
        <v>0.23798125485528371</v>
      </c>
      <c r="Q343" s="135">
        <f t="shared" si="183"/>
        <v>0.26442361650587076</v>
      </c>
      <c r="R343" s="135">
        <f t="shared" si="183"/>
        <v>0.29086597815645782</v>
      </c>
      <c r="S343" s="135">
        <f t="shared" si="183"/>
        <v>0.31730833980704487</v>
      </c>
      <c r="T343" s="135">
        <f t="shared" si="183"/>
        <v>0.34375070145763192</v>
      </c>
      <c r="U343" s="135">
        <f t="shared" si="183"/>
        <v>0.37019306310821898</v>
      </c>
      <c r="V343" s="135">
        <f t="shared" si="183"/>
        <v>0.39663542475880603</v>
      </c>
      <c r="W343" s="135">
        <f t="shared" si="183"/>
        <v>0.42307778640939309</v>
      </c>
      <c r="X343" s="135">
        <f t="shared" si="183"/>
        <v>0.44952014805998014</v>
      </c>
      <c r="Y343" s="135">
        <f t="shared" si="183"/>
        <v>0.47596250971056719</v>
      </c>
      <c r="Z343" s="135">
        <f t="shared" si="183"/>
        <v>0.5024048713611543</v>
      </c>
      <c r="AA343" s="135">
        <f t="shared" si="183"/>
        <v>0.52884723301174141</v>
      </c>
      <c r="AB343" s="135">
        <f t="shared" si="183"/>
        <v>0.55528959466232852</v>
      </c>
      <c r="AC343" s="135">
        <f t="shared" si="183"/>
        <v>0.58173195631291563</v>
      </c>
      <c r="AD343" s="135">
        <f t="shared" si="183"/>
        <v>0.60817431796350274</v>
      </c>
      <c r="AE343" s="135">
        <f t="shared" si="183"/>
        <v>0.63461667961408985</v>
      </c>
      <c r="AF343" s="135">
        <f>AE343 + (($AG343 - $G343)/($AG$217-$G$217))</f>
        <v>0.66105904126467696</v>
      </c>
      <c r="AG343" s="246">
        <f>'[6]manure aplication'!$C$45</f>
        <v>0.68750140291526407</v>
      </c>
      <c r="AH343" s="259">
        <f>AG343 + (($AK343 - $AG343)/($AK$89-$AG$89))</f>
        <v>0.6861628069384782</v>
      </c>
      <c r="AI343" s="259">
        <f>AH343 + (($AK343 - $AG343)/($AK$89-$AG$89))</f>
        <v>0.68482421096169221</v>
      </c>
      <c r="AJ343" s="259">
        <f>AI343 + (($AK343 - $AG343)/($AK$89-$AG$89))</f>
        <v>0.68348561498490623</v>
      </c>
      <c r="AK343" s="246">
        <f>'[6]manure aplication'!$C$97</f>
        <v>0.68214701900812036</v>
      </c>
      <c r="AL343" s="256">
        <f t="shared" si="179"/>
        <v>0.68214701900812036</v>
      </c>
      <c r="AM343" s="256">
        <f t="shared" si="179"/>
        <v>0.68214701900812036</v>
      </c>
      <c r="AN343" s="256">
        <f t="shared" si="179"/>
        <v>0.68214701900812036</v>
      </c>
      <c r="AO343" s="256">
        <f t="shared" si="180"/>
        <v>0.68214701900812036</v>
      </c>
      <c r="AP343" s="256">
        <f t="shared" si="180"/>
        <v>0.68214701900812036</v>
      </c>
      <c r="AQ343" s="256">
        <f t="shared" si="180"/>
        <v>0.68214701900812036</v>
      </c>
      <c r="AR343" s="260">
        <v>0.89080000000000004</v>
      </c>
      <c r="AS343" s="260">
        <v>0.89080000000000004</v>
      </c>
      <c r="AT343" s="260">
        <v>0.89080000000000004</v>
      </c>
      <c r="AU343" s="260">
        <v>0.89080000000000004</v>
      </c>
    </row>
    <row r="344" spans="1:47">
      <c r="B344" s="125"/>
      <c r="C344" s="125"/>
      <c r="D344" s="125"/>
      <c r="E344" s="125"/>
      <c r="G344" s="250"/>
      <c r="H344" s="250"/>
      <c r="I344" s="250"/>
      <c r="J344" s="250"/>
      <c r="K344" s="250"/>
      <c r="L344" s="250"/>
      <c r="M344" s="250"/>
      <c r="N344" s="250"/>
      <c r="O344" s="250"/>
      <c r="P344" s="250"/>
      <c r="Q344" s="250"/>
      <c r="R344" s="250"/>
      <c r="S344" s="250"/>
      <c r="T344" s="250"/>
      <c r="U344" s="250"/>
      <c r="V344" s="250"/>
      <c r="W344" s="250"/>
      <c r="X344" s="250"/>
      <c r="Y344" s="250"/>
      <c r="Z344" s="250"/>
      <c r="AA344" s="250"/>
      <c r="AB344" s="250"/>
      <c r="AC344" s="250"/>
      <c r="AD344" s="250"/>
      <c r="AE344" s="250"/>
      <c r="AF344" s="250"/>
      <c r="AG344" s="258"/>
      <c r="AH344" s="258"/>
      <c r="AI344" s="258"/>
      <c r="AJ344" s="258"/>
      <c r="AK344" s="358">
        <f t="shared" ref="AK344:AK350" si="184">AK327</f>
        <v>0</v>
      </c>
      <c r="AL344" s="250"/>
      <c r="AM344" s="250"/>
      <c r="AN344" s="250"/>
      <c r="AO344" s="250"/>
      <c r="AP344" s="258"/>
      <c r="AQ344" s="250"/>
      <c r="AR344" s="250"/>
      <c r="AS344" s="250"/>
      <c r="AT344" s="250"/>
      <c r="AU344" s="250"/>
    </row>
    <row r="345" spans="1:47">
      <c r="B345" s="125" t="s">
        <v>391</v>
      </c>
      <c r="C345" s="125" t="s">
        <v>382</v>
      </c>
      <c r="D345" s="125" t="s">
        <v>358</v>
      </c>
      <c r="E345" s="125" t="s">
        <v>336</v>
      </c>
      <c r="F345" s="125" t="s">
        <v>337</v>
      </c>
      <c r="G345" s="253">
        <v>0</v>
      </c>
      <c r="H345" s="253">
        <v>0</v>
      </c>
      <c r="I345" s="253">
        <v>0</v>
      </c>
      <c r="J345" s="253">
        <v>0</v>
      </c>
      <c r="K345" s="253">
        <v>0</v>
      </c>
      <c r="L345" s="253">
        <v>0</v>
      </c>
      <c r="M345" s="253">
        <v>0</v>
      </c>
      <c r="N345" s="253">
        <v>0</v>
      </c>
      <c r="O345" s="253">
        <v>0</v>
      </c>
      <c r="P345" s="253">
        <v>0</v>
      </c>
      <c r="Q345" s="253">
        <v>0</v>
      </c>
      <c r="R345" s="253">
        <v>0</v>
      </c>
      <c r="S345" s="253">
        <v>0</v>
      </c>
      <c r="T345" s="253">
        <v>0</v>
      </c>
      <c r="U345" s="253">
        <v>0</v>
      </c>
      <c r="V345" s="253">
        <v>0</v>
      </c>
      <c r="W345" s="253">
        <v>0</v>
      </c>
      <c r="X345" s="253">
        <v>0</v>
      </c>
      <c r="Y345" s="253">
        <v>0</v>
      </c>
      <c r="Z345" s="253">
        <v>0</v>
      </c>
      <c r="AA345" s="253">
        <v>0</v>
      </c>
      <c r="AB345" s="253">
        <v>0</v>
      </c>
      <c r="AC345" s="253">
        <v>0</v>
      </c>
      <c r="AD345" s="253">
        <v>0</v>
      </c>
      <c r="AE345" s="253">
        <v>0</v>
      </c>
      <c r="AF345" s="253">
        <v>0</v>
      </c>
      <c r="AG345" s="261">
        <v>0</v>
      </c>
      <c r="AH345" s="261">
        <v>0</v>
      </c>
      <c r="AI345" s="261">
        <v>0</v>
      </c>
      <c r="AJ345" s="261">
        <v>0</v>
      </c>
      <c r="AK345" s="358">
        <f t="shared" si="184"/>
        <v>0</v>
      </c>
      <c r="AL345" s="253">
        <v>0</v>
      </c>
      <c r="AM345" s="253">
        <v>0</v>
      </c>
      <c r="AN345" s="253">
        <v>0</v>
      </c>
      <c r="AO345" s="253">
        <v>0</v>
      </c>
      <c r="AP345" s="258">
        <f>AL345</f>
        <v>0</v>
      </c>
      <c r="AQ345" s="253">
        <v>0</v>
      </c>
      <c r="AR345" s="253">
        <v>0</v>
      </c>
      <c r="AS345" s="253">
        <v>0</v>
      </c>
      <c r="AT345" s="253">
        <v>0</v>
      </c>
      <c r="AU345" s="253">
        <v>0</v>
      </c>
    </row>
    <row r="346" spans="1:47">
      <c r="B346" s="125" t="s">
        <v>391</v>
      </c>
      <c r="C346" s="125" t="s">
        <v>382</v>
      </c>
      <c r="D346" s="125" t="s">
        <v>363</v>
      </c>
      <c r="E346" s="125" t="s">
        <v>336</v>
      </c>
      <c r="F346" s="125" t="s">
        <v>337</v>
      </c>
      <c r="G346" s="253">
        <v>0.9</v>
      </c>
      <c r="H346" s="253">
        <v>0.9</v>
      </c>
      <c r="I346" s="253">
        <v>0.9</v>
      </c>
      <c r="J346" s="253">
        <v>0.9</v>
      </c>
      <c r="K346" s="253">
        <v>0.9</v>
      </c>
      <c r="L346" s="253">
        <v>0.9</v>
      </c>
      <c r="M346" s="253">
        <v>0.9</v>
      </c>
      <c r="N346" s="253">
        <v>0.9</v>
      </c>
      <c r="O346" s="253">
        <v>0.9</v>
      </c>
      <c r="P346" s="253">
        <v>0.9</v>
      </c>
      <c r="Q346" s="253">
        <v>0.9</v>
      </c>
      <c r="R346" s="253">
        <v>0.9</v>
      </c>
      <c r="S346" s="253">
        <v>0.9</v>
      </c>
      <c r="T346" s="253">
        <v>0.9</v>
      </c>
      <c r="U346" s="253">
        <v>0.9</v>
      </c>
      <c r="V346" s="253">
        <v>0.9</v>
      </c>
      <c r="W346" s="253">
        <v>0.9</v>
      </c>
      <c r="X346" s="253">
        <v>0.9</v>
      </c>
      <c r="Y346" s="253">
        <v>0.9</v>
      </c>
      <c r="Z346" s="253">
        <v>0.9</v>
      </c>
      <c r="AA346" s="253">
        <v>0.9</v>
      </c>
      <c r="AB346" s="253">
        <v>0.9</v>
      </c>
      <c r="AC346" s="253">
        <v>0.9</v>
      </c>
      <c r="AD346" s="253">
        <v>0.9</v>
      </c>
      <c r="AE346" s="253">
        <v>0.9</v>
      </c>
      <c r="AF346" s="253">
        <v>0.9</v>
      </c>
      <c r="AG346" s="261">
        <v>0.9</v>
      </c>
      <c r="AH346" s="261">
        <v>0.9</v>
      </c>
      <c r="AI346" s="261">
        <v>0.9</v>
      </c>
      <c r="AJ346" s="261">
        <v>0.9</v>
      </c>
      <c r="AK346" s="358">
        <f t="shared" si="184"/>
        <v>0.9</v>
      </c>
      <c r="AL346" s="253">
        <v>0.9</v>
      </c>
      <c r="AM346" s="253">
        <v>0.9</v>
      </c>
      <c r="AN346" s="253">
        <v>0.9</v>
      </c>
      <c r="AO346" s="253">
        <v>0.9</v>
      </c>
      <c r="AP346" s="258">
        <f>AL346</f>
        <v>0.9</v>
      </c>
      <c r="AQ346" s="253">
        <v>0.9</v>
      </c>
      <c r="AR346" s="253">
        <v>0.9</v>
      </c>
      <c r="AS346" s="253">
        <v>0.9</v>
      </c>
      <c r="AT346" s="253">
        <v>0.9</v>
      </c>
      <c r="AU346" s="253">
        <v>0.9</v>
      </c>
    </row>
    <row r="347" spans="1:47">
      <c r="B347" s="125" t="s">
        <v>391</v>
      </c>
      <c r="C347" s="125" t="s">
        <v>382</v>
      </c>
      <c r="D347" s="125" t="s">
        <v>364</v>
      </c>
      <c r="E347" s="125" t="s">
        <v>336</v>
      </c>
      <c r="F347" s="125" t="s">
        <v>337</v>
      </c>
      <c r="G347" s="253">
        <v>0.7</v>
      </c>
      <c r="H347" s="253">
        <v>0.7</v>
      </c>
      <c r="I347" s="253">
        <v>0.7</v>
      </c>
      <c r="J347" s="253">
        <v>0.7</v>
      </c>
      <c r="K347" s="253">
        <v>0.7</v>
      </c>
      <c r="L347" s="253">
        <v>0.7</v>
      </c>
      <c r="M347" s="253">
        <v>0.7</v>
      </c>
      <c r="N347" s="253">
        <v>0.7</v>
      </c>
      <c r="O347" s="253">
        <v>0.7</v>
      </c>
      <c r="P347" s="253">
        <v>0.7</v>
      </c>
      <c r="Q347" s="253">
        <v>0.7</v>
      </c>
      <c r="R347" s="253">
        <v>0.7</v>
      </c>
      <c r="S347" s="253">
        <v>0.7</v>
      </c>
      <c r="T347" s="253">
        <v>0.7</v>
      </c>
      <c r="U347" s="253">
        <v>0.7</v>
      </c>
      <c r="V347" s="253">
        <v>0.7</v>
      </c>
      <c r="W347" s="253">
        <v>0.7</v>
      </c>
      <c r="X347" s="253">
        <v>0.7</v>
      </c>
      <c r="Y347" s="253">
        <v>0.7</v>
      </c>
      <c r="Z347" s="253">
        <v>0.7</v>
      </c>
      <c r="AA347" s="253">
        <v>0.7</v>
      </c>
      <c r="AB347" s="253">
        <v>0.7</v>
      </c>
      <c r="AC347" s="253">
        <v>0.7</v>
      </c>
      <c r="AD347" s="253">
        <v>0.7</v>
      </c>
      <c r="AE347" s="253">
        <v>0.7</v>
      </c>
      <c r="AF347" s="253">
        <v>0.7</v>
      </c>
      <c r="AG347" s="261">
        <v>0.7</v>
      </c>
      <c r="AH347" s="261">
        <v>0.7</v>
      </c>
      <c r="AI347" s="261">
        <v>0.7</v>
      </c>
      <c r="AJ347" s="261">
        <v>0.7</v>
      </c>
      <c r="AK347" s="358">
        <f t="shared" si="184"/>
        <v>0.7</v>
      </c>
      <c r="AL347" s="253">
        <v>0.7</v>
      </c>
      <c r="AM347" s="253">
        <v>0.7</v>
      </c>
      <c r="AN347" s="253">
        <v>0.7</v>
      </c>
      <c r="AO347" s="253">
        <v>0.7</v>
      </c>
      <c r="AP347" s="258">
        <f>AL347</f>
        <v>0.7</v>
      </c>
      <c r="AQ347" s="253">
        <v>0.7</v>
      </c>
      <c r="AR347" s="253">
        <v>0.7</v>
      </c>
      <c r="AS347" s="253">
        <v>0.7</v>
      </c>
      <c r="AT347" s="253">
        <v>0.7</v>
      </c>
      <c r="AU347" s="253">
        <v>0.7</v>
      </c>
    </row>
    <row r="348" spans="1:47">
      <c r="B348" s="125" t="s">
        <v>391</v>
      </c>
      <c r="C348" s="125" t="s">
        <v>382</v>
      </c>
      <c r="D348" s="125" t="s">
        <v>365</v>
      </c>
      <c r="E348" s="125" t="s">
        <v>336</v>
      </c>
      <c r="F348" s="125" t="s">
        <v>337</v>
      </c>
      <c r="G348" s="253">
        <v>0.55000000000000004</v>
      </c>
      <c r="H348" s="253">
        <v>0.55000000000000004</v>
      </c>
      <c r="I348" s="253">
        <v>0.55000000000000004</v>
      </c>
      <c r="J348" s="253">
        <v>0.55000000000000004</v>
      </c>
      <c r="K348" s="253">
        <v>0.55000000000000004</v>
      </c>
      <c r="L348" s="253">
        <v>0.55000000000000004</v>
      </c>
      <c r="M348" s="253">
        <v>0.55000000000000004</v>
      </c>
      <c r="N348" s="253">
        <v>0.55000000000000004</v>
      </c>
      <c r="O348" s="253">
        <v>0.55000000000000004</v>
      </c>
      <c r="P348" s="253">
        <v>0.55000000000000004</v>
      </c>
      <c r="Q348" s="253">
        <v>0.55000000000000004</v>
      </c>
      <c r="R348" s="253">
        <v>0.55000000000000004</v>
      </c>
      <c r="S348" s="253">
        <v>0.55000000000000004</v>
      </c>
      <c r="T348" s="253">
        <v>0.55000000000000004</v>
      </c>
      <c r="U348" s="253">
        <v>0.55000000000000004</v>
      </c>
      <c r="V348" s="253">
        <v>0.55000000000000004</v>
      </c>
      <c r="W348" s="253">
        <v>0.55000000000000004</v>
      </c>
      <c r="X348" s="253">
        <v>0.55000000000000004</v>
      </c>
      <c r="Y348" s="253">
        <v>0.55000000000000004</v>
      </c>
      <c r="Z348" s="253">
        <v>0.55000000000000004</v>
      </c>
      <c r="AA348" s="253">
        <v>0.55000000000000004</v>
      </c>
      <c r="AB348" s="253">
        <v>0.55000000000000004</v>
      </c>
      <c r="AC348" s="253">
        <v>0.55000000000000004</v>
      </c>
      <c r="AD348" s="253">
        <v>0.55000000000000004</v>
      </c>
      <c r="AE348" s="253">
        <v>0.55000000000000004</v>
      </c>
      <c r="AF348" s="253">
        <v>0.55000000000000004</v>
      </c>
      <c r="AG348" s="261">
        <v>0.55000000000000004</v>
      </c>
      <c r="AH348" s="261">
        <v>0.55000000000000004</v>
      </c>
      <c r="AI348" s="261">
        <v>0.55000000000000004</v>
      </c>
      <c r="AJ348" s="261">
        <v>0.55000000000000004</v>
      </c>
      <c r="AK348" s="261">
        <v>0.55000000000000004</v>
      </c>
      <c r="AL348" s="253">
        <v>0.55000000000000004</v>
      </c>
      <c r="AM348" s="253">
        <v>0.55000000000000004</v>
      </c>
      <c r="AN348" s="253">
        <v>0.55000000000000004</v>
      </c>
      <c r="AO348" s="253">
        <v>0.55000000000000004</v>
      </c>
      <c r="AP348" s="261">
        <v>0.55000000000000004</v>
      </c>
      <c r="AQ348" s="253">
        <v>0.55000000000000004</v>
      </c>
      <c r="AR348" s="253">
        <v>0.55000000000000004</v>
      </c>
      <c r="AS348" s="253">
        <v>0.55000000000000004</v>
      </c>
      <c r="AT348" s="253">
        <v>0.55000000000000004</v>
      </c>
      <c r="AU348" s="253">
        <v>0.55000000000000004</v>
      </c>
    </row>
    <row r="349" spans="1:47">
      <c r="B349" s="125" t="s">
        <v>391</v>
      </c>
      <c r="C349" s="125" t="s">
        <v>382</v>
      </c>
      <c r="D349" s="125" t="s">
        <v>383</v>
      </c>
      <c r="E349" s="125" t="s">
        <v>336</v>
      </c>
      <c r="F349" s="125" t="s">
        <v>337</v>
      </c>
      <c r="G349" s="253">
        <v>0.5</v>
      </c>
      <c r="H349" s="253">
        <v>0.5</v>
      </c>
      <c r="I349" s="253">
        <v>0.5</v>
      </c>
      <c r="J349" s="253">
        <v>0.5</v>
      </c>
      <c r="K349" s="253">
        <v>0.5</v>
      </c>
      <c r="L349" s="253">
        <v>0.5</v>
      </c>
      <c r="M349" s="253">
        <v>0.5</v>
      </c>
      <c r="N349" s="253">
        <v>0.5</v>
      </c>
      <c r="O349" s="253">
        <v>0.5</v>
      </c>
      <c r="P349" s="253">
        <v>0.5</v>
      </c>
      <c r="Q349" s="253">
        <v>0.5</v>
      </c>
      <c r="R349" s="253">
        <v>0.5</v>
      </c>
      <c r="S349" s="253">
        <v>0.5</v>
      </c>
      <c r="T349" s="253">
        <v>0.5</v>
      </c>
      <c r="U349" s="253">
        <v>0.5</v>
      </c>
      <c r="V349" s="253">
        <v>0.5</v>
      </c>
      <c r="W349" s="253">
        <v>0.5</v>
      </c>
      <c r="X349" s="253">
        <v>0.5</v>
      </c>
      <c r="Y349" s="253">
        <v>0.5</v>
      </c>
      <c r="Z349" s="253">
        <v>0.5</v>
      </c>
      <c r="AA349" s="253">
        <v>0.5</v>
      </c>
      <c r="AB349" s="253">
        <v>0.5</v>
      </c>
      <c r="AC349" s="253">
        <v>0.5</v>
      </c>
      <c r="AD349" s="253">
        <v>0.5</v>
      </c>
      <c r="AE349" s="253">
        <v>0.5</v>
      </c>
      <c r="AF349" s="253">
        <v>0.5</v>
      </c>
      <c r="AG349" s="261">
        <v>0.5</v>
      </c>
      <c r="AH349" s="261">
        <v>0.5</v>
      </c>
      <c r="AI349" s="261">
        <v>0.5</v>
      </c>
      <c r="AJ349" s="261">
        <v>0.5</v>
      </c>
      <c r="AK349" s="358">
        <f t="shared" si="184"/>
        <v>0.5</v>
      </c>
      <c r="AL349" s="253">
        <v>0.5</v>
      </c>
      <c r="AM349" s="253">
        <v>0.5</v>
      </c>
      <c r="AN349" s="253">
        <v>0.5</v>
      </c>
      <c r="AO349" s="253">
        <v>0.5</v>
      </c>
      <c r="AP349" s="258">
        <f>AL349</f>
        <v>0.5</v>
      </c>
      <c r="AQ349" s="253">
        <v>0.5</v>
      </c>
      <c r="AR349" s="253">
        <v>0.5</v>
      </c>
      <c r="AS349" s="253">
        <v>0.5</v>
      </c>
      <c r="AT349" s="253">
        <v>0.5</v>
      </c>
      <c r="AU349" s="253">
        <v>0.5</v>
      </c>
    </row>
    <row r="350" spans="1:47">
      <c r="B350" s="125" t="s">
        <v>391</v>
      </c>
      <c r="C350" s="125" t="s">
        <v>382</v>
      </c>
      <c r="D350" s="125" t="s">
        <v>366</v>
      </c>
      <c r="E350" s="125" t="s">
        <v>336</v>
      </c>
      <c r="F350" s="125" t="s">
        <v>375</v>
      </c>
      <c r="G350" s="253">
        <v>0.3</v>
      </c>
      <c r="H350" s="253">
        <v>0.3</v>
      </c>
      <c r="I350" s="253">
        <v>0.3</v>
      </c>
      <c r="J350" s="253">
        <v>0.3</v>
      </c>
      <c r="K350" s="253">
        <v>0.3</v>
      </c>
      <c r="L350" s="253">
        <v>0.3</v>
      </c>
      <c r="M350" s="253">
        <v>0.3</v>
      </c>
      <c r="N350" s="253">
        <v>0.3</v>
      </c>
      <c r="O350" s="253">
        <v>0.3</v>
      </c>
      <c r="P350" s="253">
        <v>0.3</v>
      </c>
      <c r="Q350" s="253">
        <v>0.3</v>
      </c>
      <c r="R350" s="253">
        <v>0.3</v>
      </c>
      <c r="S350" s="253">
        <v>0.3</v>
      </c>
      <c r="T350" s="253">
        <v>0.3</v>
      </c>
      <c r="U350" s="253">
        <v>0.3</v>
      </c>
      <c r="V350" s="253">
        <v>0.3</v>
      </c>
      <c r="W350" s="253">
        <v>0.3</v>
      </c>
      <c r="X350" s="253">
        <v>0.3</v>
      </c>
      <c r="Y350" s="253">
        <v>0.3</v>
      </c>
      <c r="Z350" s="253">
        <v>0.3</v>
      </c>
      <c r="AA350" s="253">
        <v>0.3</v>
      </c>
      <c r="AB350" s="253">
        <v>0.3</v>
      </c>
      <c r="AC350" s="253">
        <v>0.3</v>
      </c>
      <c r="AD350" s="253">
        <v>0.3</v>
      </c>
      <c r="AE350" s="253">
        <v>0.3</v>
      </c>
      <c r="AF350" s="253">
        <v>0.3</v>
      </c>
      <c r="AG350" s="261">
        <v>0.3</v>
      </c>
      <c r="AH350" s="261">
        <v>0.3</v>
      </c>
      <c r="AI350" s="261">
        <v>0.3</v>
      </c>
      <c r="AJ350" s="261">
        <v>0.3</v>
      </c>
      <c r="AK350" s="358">
        <f t="shared" si="184"/>
        <v>0.3</v>
      </c>
      <c r="AL350" s="253">
        <v>0.3</v>
      </c>
      <c r="AM350" s="253">
        <v>0.3</v>
      </c>
      <c r="AN350" s="253">
        <v>0.3</v>
      </c>
      <c r="AO350" s="253">
        <v>0.3</v>
      </c>
      <c r="AP350" s="258">
        <f>AL350</f>
        <v>0.3</v>
      </c>
      <c r="AQ350" s="253">
        <v>0.3</v>
      </c>
      <c r="AR350" s="253">
        <v>0.3</v>
      </c>
      <c r="AS350" s="253">
        <v>0.3</v>
      </c>
      <c r="AT350" s="253">
        <v>0.3</v>
      </c>
      <c r="AU350" s="253">
        <v>0.3</v>
      </c>
    </row>
    <row r="351" spans="1:47">
      <c r="A351" s="126" t="str">
        <f>C351&amp;"_"&amp;B351</f>
        <v>EF_NH3_applic_solid_Laying hens</v>
      </c>
      <c r="B351" s="125" t="s">
        <v>391</v>
      </c>
      <c r="C351" s="136" t="s">
        <v>382</v>
      </c>
      <c r="D351" s="127" t="s">
        <v>338</v>
      </c>
      <c r="E351" s="127"/>
      <c r="F351" s="128" t="s">
        <v>392</v>
      </c>
      <c r="G351" s="245">
        <f t="array" ref="G351">G337*SUMPRODUCT(G338:G343,1-G345:G350)</f>
        <v>0.45</v>
      </c>
      <c r="H351" s="245">
        <f t="array" ref="H351">H337*SUMPRODUCT(H338:H343,1-H345:H350)</f>
        <v>0.44570840079264645</v>
      </c>
      <c r="I351" s="245">
        <f t="array" ref="I351">I337*SUMPRODUCT(I338:I343,1-I345:I350)</f>
        <v>0.4414168015852929</v>
      </c>
      <c r="J351" s="245">
        <f t="array" ref="J351">J337*SUMPRODUCT(J338:J343,1-J345:J350)</f>
        <v>0.43712520237793928</v>
      </c>
      <c r="K351" s="245">
        <f t="array" ref="K351">K337*SUMPRODUCT(K338:K343,1-K345:K350)</f>
        <v>0.43283360317058572</v>
      </c>
      <c r="L351" s="245">
        <f t="array" ref="L351">L337*SUMPRODUCT(L338:L343,1-L345:L350)</f>
        <v>0.42854200396323222</v>
      </c>
      <c r="M351" s="245">
        <f t="array" ref="M351">M337*SUMPRODUCT(M338:M343,1-M345:M350)</f>
        <v>0.42425040475587866</v>
      </c>
      <c r="N351" s="245">
        <f t="array" ref="N351">N337*SUMPRODUCT(N338:N343,1-N345:N350)</f>
        <v>0.41995880554852505</v>
      </c>
      <c r="O351" s="245">
        <f t="array" ref="O351">O337*SUMPRODUCT(O338:O343,1-O345:O350)</f>
        <v>0.41566720634117144</v>
      </c>
      <c r="P351" s="245">
        <f t="array" ref="P351">P337*SUMPRODUCT(P338:P343,1-P345:P350)</f>
        <v>0.41137560713381793</v>
      </c>
      <c r="Q351" s="245">
        <f t="array" ref="Q351">Q337*SUMPRODUCT(Q338:Q343,1-Q345:Q350)</f>
        <v>0.40708400792646438</v>
      </c>
      <c r="R351" s="245">
        <f t="array" ref="R351">R337*SUMPRODUCT(R338:R343,1-R345:R350)</f>
        <v>0.40279240871911087</v>
      </c>
      <c r="S351" s="245">
        <f t="array" ref="S351">S337*SUMPRODUCT(S338:S343,1-S345:S350)</f>
        <v>0.39850080951175726</v>
      </c>
      <c r="T351" s="245">
        <f t="array" ref="T351">T337*SUMPRODUCT(T338:T343,1-T345:T350)</f>
        <v>0.3942092103044037</v>
      </c>
      <c r="U351" s="245">
        <f t="array" ref="U351">U337*SUMPRODUCT(U338:U343,1-U345:U350)</f>
        <v>0.38991761109705014</v>
      </c>
      <c r="V351" s="245">
        <f t="array" ref="V351">V337*SUMPRODUCT(V338:V343,1-V345:V350)</f>
        <v>0.38562601188969664</v>
      </c>
      <c r="W351" s="245">
        <f t="array" ref="W351">W337*SUMPRODUCT(W338:W343,1-W345:W350)</f>
        <v>0.38133441268234303</v>
      </c>
      <c r="X351" s="245">
        <f t="array" ref="X351">X337*SUMPRODUCT(X338:X343,1-X345:X350)</f>
        <v>0.37704281347498941</v>
      </c>
      <c r="Y351" s="245">
        <f t="array" ref="Y351">Y337*SUMPRODUCT(Y338:Y343,1-Y345:Y350)</f>
        <v>0.37275121426763586</v>
      </c>
      <c r="Z351" s="245">
        <f t="array" ref="Z351">Z337*SUMPRODUCT(Z338:Z343,1-Z345:Z350)</f>
        <v>0.36845961506028235</v>
      </c>
      <c r="AA351" s="245">
        <f t="array" ref="AA351">AA337*SUMPRODUCT(AA338:AA343,1-AA345:AA350)</f>
        <v>0.36416801585292879</v>
      </c>
      <c r="AB351" s="245">
        <f t="array" ref="AB351">AB337*SUMPRODUCT(AB338:AB343,1-AB345:AB350)</f>
        <v>0.35987641664557524</v>
      </c>
      <c r="AC351" s="245">
        <f t="array" ref="AC351">AC337*SUMPRODUCT(AC338:AC343,1-AC345:AC350)</f>
        <v>0.35558481743822168</v>
      </c>
      <c r="AD351" s="245">
        <f t="array" ref="AD351">AD337*SUMPRODUCT(AD338:AD343,1-AD345:AD350)</f>
        <v>0.35129321823086807</v>
      </c>
      <c r="AE351" s="245">
        <f t="array" ref="AE351">AE337*SUMPRODUCT(AE338:AE343,1-AE345:AE350)</f>
        <v>0.34700161902351456</v>
      </c>
      <c r="AF351" s="245">
        <f t="array" ref="AF351">AF337*SUMPRODUCT(AF338:AF343,1-AF345:AF350)</f>
        <v>0.342710019816161</v>
      </c>
      <c r="AG351" s="245">
        <f t="array" ref="AG351">AG337*SUMPRODUCT(AG338:AG343,1-AG345:AG350)</f>
        <v>0.33841842060880734</v>
      </c>
      <c r="AH351" s="245">
        <f t="array" ref="AH351">AH337*SUMPRODUCT(AH338:AH343,1-AH345:AH350)</f>
        <v>0.33659362185179259</v>
      </c>
      <c r="AI351" s="245">
        <f t="array" ref="AI351">AI337*SUMPRODUCT(AI338:AI343,1-AI345:AI350)</f>
        <v>0.33476882309477773</v>
      </c>
      <c r="AJ351" s="245">
        <f t="array" ref="AJ351">AJ337*SUMPRODUCT(AJ338:AJ343,1-AJ345:AJ350)</f>
        <v>0.33294402433776299</v>
      </c>
      <c r="AK351" s="245">
        <f t="array" ref="AK351">AK337*SUMPRODUCT(AK338:AK343,1-AK345:AK350)</f>
        <v>0.33111922558074813</v>
      </c>
      <c r="AL351" s="245">
        <f t="array" ref="AL351">AL337*SUMPRODUCT(AL338:AL343,1-AL345:AL350)</f>
        <v>0.33111922558074813</v>
      </c>
      <c r="AM351" s="245">
        <f t="array" ref="AM351">AM337*SUMPRODUCT(AM338:AM343,1-AM345:AM350)</f>
        <v>0.33111922558074813</v>
      </c>
      <c r="AN351" s="245">
        <f t="array" ref="AN351">AN337*SUMPRODUCT(AN338:AN343,1-AN345:AN350)</f>
        <v>0.33111922558074813</v>
      </c>
      <c r="AO351" s="245">
        <f t="array" ref="AO351">AO337*SUMPRODUCT(AO338:AO343,1-AO345:AO350)</f>
        <v>0.33111922558074813</v>
      </c>
      <c r="AP351" s="245">
        <f t="array" ref="AP351">AP337*SUMPRODUCT(AP338:AP343,1-AP345:AP350)</f>
        <v>0.33111922558074813</v>
      </c>
      <c r="AQ351" s="245">
        <f t="array" ref="AQ351">AQ337*SUMPRODUCT(AQ338:AQ343,1-AQ345:AQ350)</f>
        <v>0.33111922558074813</v>
      </c>
      <c r="AR351" s="245">
        <f t="array" ref="AR351">AR337*SUMPRODUCT(AR338:AR343,1-AR345:AR350)</f>
        <v>0.30295107314684444</v>
      </c>
      <c r="AS351" s="245">
        <f t="array" ref="AS351">AS337*SUMPRODUCT(AS338:AS343,1-AS345:AS350)</f>
        <v>0.30295107314684444</v>
      </c>
      <c r="AT351" s="245">
        <f t="array" ref="AT351">AT337*SUMPRODUCT(AT338:AT343,1-AT345:AT350)</f>
        <v>0.30295107314684444</v>
      </c>
      <c r="AU351" s="245">
        <f t="array" ref="AU351">AU337*SUMPRODUCT(AU338:AU343,1-AU345:AU350)</f>
        <v>0.30295107314684444</v>
      </c>
    </row>
    <row r="352" spans="1:47">
      <c r="AG352" s="4"/>
      <c r="AH352" s="4"/>
      <c r="AI352" s="4"/>
      <c r="AJ352" s="4"/>
      <c r="AK352" s="4"/>
    </row>
    <row r="353" spans="1:47">
      <c r="A353" s="124" t="s">
        <v>300</v>
      </c>
      <c r="B353" s="124" t="s">
        <v>327</v>
      </c>
      <c r="C353" s="124" t="s">
        <v>328</v>
      </c>
      <c r="D353" s="124" t="s">
        <v>329</v>
      </c>
      <c r="E353" s="124" t="s">
        <v>330</v>
      </c>
      <c r="F353" s="124" t="s">
        <v>331</v>
      </c>
      <c r="G353" s="124">
        <v>1990</v>
      </c>
      <c r="H353" s="124">
        <f t="shared" ref="H353:AO353" si="185">G353+1</f>
        <v>1991</v>
      </c>
      <c r="I353" s="124">
        <f t="shared" si="185"/>
        <v>1992</v>
      </c>
      <c r="J353" s="124">
        <f t="shared" si="185"/>
        <v>1993</v>
      </c>
      <c r="K353" s="124">
        <f t="shared" si="185"/>
        <v>1994</v>
      </c>
      <c r="L353" s="124">
        <f t="shared" si="185"/>
        <v>1995</v>
      </c>
      <c r="M353" s="124">
        <f t="shared" si="185"/>
        <v>1996</v>
      </c>
      <c r="N353" s="124">
        <f t="shared" si="185"/>
        <v>1997</v>
      </c>
      <c r="O353" s="124">
        <f t="shared" si="185"/>
        <v>1998</v>
      </c>
      <c r="P353" s="124">
        <f t="shared" si="185"/>
        <v>1999</v>
      </c>
      <c r="Q353" s="124">
        <f t="shared" si="185"/>
        <v>2000</v>
      </c>
      <c r="R353" s="124">
        <f t="shared" si="185"/>
        <v>2001</v>
      </c>
      <c r="S353" s="124">
        <f t="shared" si="185"/>
        <v>2002</v>
      </c>
      <c r="T353" s="124">
        <f t="shared" si="185"/>
        <v>2003</v>
      </c>
      <c r="U353" s="124">
        <f t="shared" si="185"/>
        <v>2004</v>
      </c>
      <c r="V353" s="124">
        <f t="shared" si="185"/>
        <v>2005</v>
      </c>
      <c r="W353" s="124">
        <f t="shared" si="185"/>
        <v>2006</v>
      </c>
      <c r="X353" s="124">
        <f t="shared" si="185"/>
        <v>2007</v>
      </c>
      <c r="Y353" s="124">
        <f t="shared" si="185"/>
        <v>2008</v>
      </c>
      <c r="Z353" s="124">
        <f t="shared" si="185"/>
        <v>2009</v>
      </c>
      <c r="AA353" s="124">
        <f t="shared" si="185"/>
        <v>2010</v>
      </c>
      <c r="AB353" s="124">
        <f t="shared" si="185"/>
        <v>2011</v>
      </c>
      <c r="AC353" s="124">
        <f t="shared" si="185"/>
        <v>2012</v>
      </c>
      <c r="AD353" s="124">
        <f t="shared" si="185"/>
        <v>2013</v>
      </c>
      <c r="AE353" s="124">
        <f t="shared" si="185"/>
        <v>2014</v>
      </c>
      <c r="AF353" s="124">
        <f t="shared" si="185"/>
        <v>2015</v>
      </c>
      <c r="AG353" s="362">
        <f t="shared" si="185"/>
        <v>2016</v>
      </c>
      <c r="AH353" s="362">
        <f t="shared" si="185"/>
        <v>2017</v>
      </c>
      <c r="AI353" s="362">
        <f t="shared" si="185"/>
        <v>2018</v>
      </c>
      <c r="AJ353" s="362">
        <f t="shared" si="185"/>
        <v>2019</v>
      </c>
      <c r="AK353" s="362">
        <f t="shared" si="185"/>
        <v>2020</v>
      </c>
      <c r="AL353" s="124">
        <f t="shared" si="185"/>
        <v>2021</v>
      </c>
      <c r="AM353" s="124">
        <f t="shared" si="185"/>
        <v>2022</v>
      </c>
      <c r="AN353" s="124">
        <f t="shared" si="185"/>
        <v>2023</v>
      </c>
      <c r="AO353" s="124">
        <f t="shared" si="185"/>
        <v>2024</v>
      </c>
      <c r="AP353" s="124">
        <v>2025</v>
      </c>
      <c r="AQ353" s="124">
        <v>2030</v>
      </c>
      <c r="AR353" s="124">
        <v>2035</v>
      </c>
      <c r="AS353" s="124">
        <v>2040</v>
      </c>
      <c r="AT353" s="124">
        <v>2045</v>
      </c>
      <c r="AU353" s="124">
        <v>2050</v>
      </c>
    </row>
    <row r="354" spans="1:47">
      <c r="B354" s="125" t="s">
        <v>268</v>
      </c>
      <c r="C354" s="125" t="s">
        <v>382</v>
      </c>
      <c r="D354" s="125" t="s">
        <v>332</v>
      </c>
      <c r="E354" s="125" t="s">
        <v>333</v>
      </c>
      <c r="G354" s="245">
        <v>0.38</v>
      </c>
      <c r="H354" s="245">
        <v>0.38</v>
      </c>
      <c r="I354" s="245">
        <v>0.38</v>
      </c>
      <c r="J354" s="245">
        <v>0.38</v>
      </c>
      <c r="K354" s="245">
        <v>0.38</v>
      </c>
      <c r="L354" s="245">
        <v>0.38</v>
      </c>
      <c r="M354" s="245">
        <v>0.38</v>
      </c>
      <c r="N354" s="245">
        <v>0.38</v>
      </c>
      <c r="O354" s="245">
        <v>0.38</v>
      </c>
      <c r="P354" s="245">
        <v>0.38</v>
      </c>
      <c r="Q354" s="245">
        <v>0.38</v>
      </c>
      <c r="R354" s="245">
        <v>0.38</v>
      </c>
      <c r="S354" s="245">
        <v>0.38</v>
      </c>
      <c r="T354" s="245">
        <v>0.38</v>
      </c>
      <c r="U354" s="245">
        <v>0.38</v>
      </c>
      <c r="V354" s="245">
        <v>0.38</v>
      </c>
      <c r="W354" s="245">
        <v>0.38</v>
      </c>
      <c r="X354" s="245">
        <v>0.38</v>
      </c>
      <c r="Y354" s="245">
        <v>0.38</v>
      </c>
      <c r="Z354" s="245">
        <v>0.38</v>
      </c>
      <c r="AA354" s="245">
        <v>0.38</v>
      </c>
      <c r="AB354" s="245">
        <v>0.38</v>
      </c>
      <c r="AC354" s="245">
        <v>0.38</v>
      </c>
      <c r="AD354" s="245">
        <v>0.38</v>
      </c>
      <c r="AE354" s="245">
        <v>0.38</v>
      </c>
      <c r="AF354" s="245">
        <v>0.38</v>
      </c>
      <c r="AG354" s="245">
        <v>0.38</v>
      </c>
      <c r="AH354" s="245">
        <v>0.38</v>
      </c>
      <c r="AI354" s="245">
        <v>0.38</v>
      </c>
      <c r="AJ354" s="245">
        <v>0.38</v>
      </c>
      <c r="AK354" s="245">
        <v>0.38</v>
      </c>
      <c r="AL354" s="245">
        <v>0.38</v>
      </c>
      <c r="AM354" s="245">
        <v>0.38</v>
      </c>
      <c r="AN354" s="245">
        <v>0.38</v>
      </c>
      <c r="AO354" s="245">
        <v>0.38</v>
      </c>
      <c r="AP354" s="245">
        <v>0.38</v>
      </c>
      <c r="AQ354" s="245">
        <v>0.38</v>
      </c>
      <c r="AR354" s="245">
        <v>0.38</v>
      </c>
      <c r="AS354" s="245">
        <v>0.38</v>
      </c>
      <c r="AT354" s="245">
        <v>0.38</v>
      </c>
      <c r="AU354" s="245">
        <v>0.38</v>
      </c>
    </row>
    <row r="355" spans="1:47">
      <c r="B355" s="125" t="s">
        <v>268</v>
      </c>
      <c r="C355" s="125" t="s">
        <v>382</v>
      </c>
      <c r="D355" s="125" t="s">
        <v>358</v>
      </c>
      <c r="E355" s="125" t="s">
        <v>334</v>
      </c>
      <c r="F355" s="125" t="s">
        <v>335</v>
      </c>
      <c r="G355" s="250">
        <f t="shared" ref="G355:AI355" si="186">1-SUM(G356:G360)</f>
        <v>1</v>
      </c>
      <c r="H355" s="250">
        <f t="shared" si="186"/>
        <v>0.97064094992709249</v>
      </c>
      <c r="I355" s="250">
        <f t="shared" si="186"/>
        <v>0.94128189985418498</v>
      </c>
      <c r="J355" s="250">
        <f t="shared" si="186"/>
        <v>0.91192284978127747</v>
      </c>
      <c r="K355" s="250">
        <f t="shared" si="186"/>
        <v>0.88256379970836996</v>
      </c>
      <c r="L355" s="250">
        <f t="shared" si="186"/>
        <v>0.85320474963546244</v>
      </c>
      <c r="M355" s="250">
        <f t="shared" si="186"/>
        <v>0.82384569956255493</v>
      </c>
      <c r="N355" s="250">
        <f t="shared" si="186"/>
        <v>0.79448664948964742</v>
      </c>
      <c r="O355" s="250">
        <f t="shared" si="186"/>
        <v>0.76512759941673991</v>
      </c>
      <c r="P355" s="250">
        <f t="shared" si="186"/>
        <v>0.7357685493438324</v>
      </c>
      <c r="Q355" s="250">
        <f t="shared" si="186"/>
        <v>0.70640949927092489</v>
      </c>
      <c r="R355" s="250">
        <f t="shared" si="186"/>
        <v>0.67705044919801749</v>
      </c>
      <c r="S355" s="250">
        <f t="shared" si="186"/>
        <v>0.64769139912510998</v>
      </c>
      <c r="T355" s="250">
        <f t="shared" si="186"/>
        <v>0.61833234905220247</v>
      </c>
      <c r="U355" s="250">
        <f t="shared" si="186"/>
        <v>0.58897329897929507</v>
      </c>
      <c r="V355" s="250">
        <f t="shared" si="186"/>
        <v>0.55961424890638756</v>
      </c>
      <c r="W355" s="250">
        <f t="shared" si="186"/>
        <v>0.53025519883348005</v>
      </c>
      <c r="X355" s="250">
        <f t="shared" si="186"/>
        <v>0.50089614876057253</v>
      </c>
      <c r="Y355" s="250">
        <f t="shared" si="186"/>
        <v>0.47153709868766502</v>
      </c>
      <c r="Z355" s="250">
        <f t="shared" si="186"/>
        <v>0.44217804861475751</v>
      </c>
      <c r="AA355" s="250">
        <f t="shared" si="186"/>
        <v>0.41281899854185</v>
      </c>
      <c r="AB355" s="250">
        <f t="shared" si="186"/>
        <v>0.38345994846894249</v>
      </c>
      <c r="AC355" s="250">
        <f t="shared" si="186"/>
        <v>0.35410089839603498</v>
      </c>
      <c r="AD355" s="250">
        <f t="shared" si="186"/>
        <v>0.32474184832312736</v>
      </c>
      <c r="AE355" s="250">
        <f t="shared" si="186"/>
        <v>0.29538279825021985</v>
      </c>
      <c r="AF355" s="250">
        <f t="shared" si="186"/>
        <v>0.26602374817731234</v>
      </c>
      <c r="AG355" s="258">
        <f t="shared" si="186"/>
        <v>0.23666469810440471</v>
      </c>
      <c r="AH355" s="246">
        <f t="shared" si="186"/>
        <v>0.22990022655035869</v>
      </c>
      <c r="AI355" s="246">
        <f t="shared" si="186"/>
        <v>0.22313575499631277</v>
      </c>
      <c r="AJ355" s="246">
        <f>1-SUM(AJ356:AJ360)</f>
        <v>0.21637128344226686</v>
      </c>
      <c r="AK355" s="246">
        <f>1-SUM(AK356:AK360)</f>
        <v>0.20960681188822083</v>
      </c>
      <c r="AL355" s="130">
        <f t="shared" ref="AL355" si="187">1-SUM(AL356:AL360)</f>
        <v>0.20960681188822083</v>
      </c>
      <c r="AM355" s="130">
        <f>1-SUM(AM356:AM360)</f>
        <v>0.20960681188822083</v>
      </c>
      <c r="AN355" s="130">
        <f>1-SUM(AN356:AN360)</f>
        <v>0.20960681188822083</v>
      </c>
      <c r="AO355" s="130">
        <f t="shared" ref="AO355:AU355" si="188">1-SUM(AO356:AO360)</f>
        <v>0.20960681188822083</v>
      </c>
      <c r="AP355" s="130">
        <f>1-SUM(AP356:AP360)</f>
        <v>0.20960681188822083</v>
      </c>
      <c r="AQ355" s="130">
        <f t="shared" si="188"/>
        <v>0.20960681188822083</v>
      </c>
      <c r="AR355" s="257">
        <f t="shared" si="188"/>
        <v>9.5383089634115681E-4</v>
      </c>
      <c r="AS355" s="257">
        <f t="shared" si="188"/>
        <v>9.5383089634115681E-4</v>
      </c>
      <c r="AT355" s="257">
        <f t="shared" si="188"/>
        <v>9.5383089634115681E-4</v>
      </c>
      <c r="AU355" s="257">
        <f t="shared" si="188"/>
        <v>9.5383089634115681E-4</v>
      </c>
    </row>
    <row r="356" spans="1:47">
      <c r="B356" s="125" t="s">
        <v>268</v>
      </c>
      <c r="C356" s="125" t="s">
        <v>382</v>
      </c>
      <c r="D356" s="125" t="s">
        <v>363</v>
      </c>
      <c r="E356" s="125" t="s">
        <v>334</v>
      </c>
      <c r="F356" s="363" t="s">
        <v>473</v>
      </c>
      <c r="G356" s="250">
        <v>0</v>
      </c>
      <c r="H356" s="250">
        <f>G356</f>
        <v>0</v>
      </c>
      <c r="I356" s="250">
        <f t="shared" ref="I356:X357" si="189">H356</f>
        <v>0</v>
      </c>
      <c r="J356" s="250">
        <f t="shared" si="189"/>
        <v>0</v>
      </c>
      <c r="K356" s="250">
        <f t="shared" si="189"/>
        <v>0</v>
      </c>
      <c r="L356" s="250">
        <f t="shared" si="189"/>
        <v>0</v>
      </c>
      <c r="M356" s="250">
        <f t="shared" si="189"/>
        <v>0</v>
      </c>
      <c r="N356" s="250">
        <f t="shared" si="189"/>
        <v>0</v>
      </c>
      <c r="O356" s="250">
        <f t="shared" si="189"/>
        <v>0</v>
      </c>
      <c r="P356" s="250">
        <f t="shared" si="189"/>
        <v>0</v>
      </c>
      <c r="Q356" s="250">
        <f t="shared" si="189"/>
        <v>0</v>
      </c>
      <c r="R356" s="250">
        <f t="shared" si="189"/>
        <v>0</v>
      </c>
      <c r="S356" s="250">
        <f t="shared" si="189"/>
        <v>0</v>
      </c>
      <c r="T356" s="250">
        <f t="shared" si="189"/>
        <v>0</v>
      </c>
      <c r="U356" s="250">
        <f t="shared" si="189"/>
        <v>0</v>
      </c>
      <c r="V356" s="250">
        <f t="shared" si="189"/>
        <v>0</v>
      </c>
      <c r="W356" s="250">
        <f t="shared" si="189"/>
        <v>0</v>
      </c>
      <c r="X356" s="250">
        <f t="shared" si="189"/>
        <v>0</v>
      </c>
      <c r="Y356" s="250">
        <f t="shared" ref="Y356:AN360" si="190">X356</f>
        <v>0</v>
      </c>
      <c r="Z356" s="250">
        <f t="shared" si="190"/>
        <v>0</v>
      </c>
      <c r="AA356" s="250">
        <f t="shared" si="190"/>
        <v>0</v>
      </c>
      <c r="AB356" s="250">
        <f t="shared" si="190"/>
        <v>0</v>
      </c>
      <c r="AC356" s="250">
        <f t="shared" si="190"/>
        <v>0</v>
      </c>
      <c r="AD356" s="250">
        <f t="shared" si="190"/>
        <v>0</v>
      </c>
      <c r="AE356" s="250">
        <f t="shared" si="190"/>
        <v>0</v>
      </c>
      <c r="AF356" s="250">
        <f t="shared" si="190"/>
        <v>0</v>
      </c>
      <c r="AG356" s="258">
        <f t="shared" si="190"/>
        <v>0</v>
      </c>
      <c r="AH356" s="258">
        <f t="shared" si="190"/>
        <v>0</v>
      </c>
      <c r="AI356" s="258">
        <f t="shared" si="190"/>
        <v>0</v>
      </c>
      <c r="AJ356" s="258">
        <f t="shared" si="190"/>
        <v>0</v>
      </c>
      <c r="AK356" s="258">
        <f t="shared" si="190"/>
        <v>0</v>
      </c>
      <c r="AL356" s="250">
        <f t="shared" si="190"/>
        <v>0</v>
      </c>
      <c r="AM356" s="250">
        <f t="shared" si="190"/>
        <v>0</v>
      </c>
      <c r="AN356" s="250">
        <f t="shared" si="190"/>
        <v>0</v>
      </c>
      <c r="AO356" s="250">
        <f t="shared" ref="AO356:AU360" si="191">AN356</f>
        <v>0</v>
      </c>
      <c r="AP356" s="250">
        <f t="shared" si="191"/>
        <v>0</v>
      </c>
      <c r="AQ356" s="250">
        <f t="shared" si="191"/>
        <v>0</v>
      </c>
      <c r="AR356" s="250">
        <f t="shared" si="191"/>
        <v>0</v>
      </c>
      <c r="AS356" s="250">
        <f t="shared" si="191"/>
        <v>0</v>
      </c>
      <c r="AT356" s="250">
        <f t="shared" si="191"/>
        <v>0</v>
      </c>
      <c r="AU356" s="250">
        <f t="shared" si="191"/>
        <v>0</v>
      </c>
    </row>
    <row r="357" spans="1:47">
      <c r="B357" s="125" t="s">
        <v>268</v>
      </c>
      <c r="C357" s="125" t="s">
        <v>382</v>
      </c>
      <c r="D357" s="125" t="s">
        <v>364</v>
      </c>
      <c r="E357" s="125" t="s">
        <v>334</v>
      </c>
      <c r="F357" s="363"/>
      <c r="G357" s="250">
        <v>0</v>
      </c>
      <c r="H357" s="250">
        <f>G357</f>
        <v>0</v>
      </c>
      <c r="I357" s="250">
        <f t="shared" si="189"/>
        <v>0</v>
      </c>
      <c r="J357" s="250">
        <f t="shared" si="189"/>
        <v>0</v>
      </c>
      <c r="K357" s="250">
        <f t="shared" si="189"/>
        <v>0</v>
      </c>
      <c r="L357" s="250">
        <f t="shared" si="189"/>
        <v>0</v>
      </c>
      <c r="M357" s="250">
        <f t="shared" si="189"/>
        <v>0</v>
      </c>
      <c r="N357" s="250">
        <f t="shared" si="189"/>
        <v>0</v>
      </c>
      <c r="O357" s="250">
        <f t="shared" si="189"/>
        <v>0</v>
      </c>
      <c r="P357" s="250">
        <f t="shared" si="189"/>
        <v>0</v>
      </c>
      <c r="Q357" s="250">
        <f t="shared" si="189"/>
        <v>0</v>
      </c>
      <c r="R357" s="250">
        <f t="shared" si="189"/>
        <v>0</v>
      </c>
      <c r="S357" s="250">
        <f t="shared" si="189"/>
        <v>0</v>
      </c>
      <c r="T357" s="250">
        <f t="shared" si="189"/>
        <v>0</v>
      </c>
      <c r="U357" s="250">
        <f t="shared" si="189"/>
        <v>0</v>
      </c>
      <c r="V357" s="250">
        <f t="shared" si="189"/>
        <v>0</v>
      </c>
      <c r="W357" s="250">
        <f t="shared" si="189"/>
        <v>0</v>
      </c>
      <c r="X357" s="250">
        <f t="shared" si="189"/>
        <v>0</v>
      </c>
      <c r="Y357" s="250">
        <f t="shared" si="190"/>
        <v>0</v>
      </c>
      <c r="Z357" s="250">
        <f t="shared" si="190"/>
        <v>0</v>
      </c>
      <c r="AA357" s="250">
        <f t="shared" si="190"/>
        <v>0</v>
      </c>
      <c r="AB357" s="250">
        <f t="shared" si="190"/>
        <v>0</v>
      </c>
      <c r="AC357" s="250">
        <f t="shared" si="190"/>
        <v>0</v>
      </c>
      <c r="AD357" s="250">
        <f t="shared" si="190"/>
        <v>0</v>
      </c>
      <c r="AE357" s="250">
        <f t="shared" si="190"/>
        <v>0</v>
      </c>
      <c r="AF357" s="250">
        <f t="shared" si="190"/>
        <v>0</v>
      </c>
      <c r="AG357" s="258">
        <f t="shared" si="190"/>
        <v>0</v>
      </c>
      <c r="AH357" s="258">
        <f t="shared" si="190"/>
        <v>0</v>
      </c>
      <c r="AI357" s="258">
        <f t="shared" si="190"/>
        <v>0</v>
      </c>
      <c r="AJ357" s="258">
        <f t="shared" si="190"/>
        <v>0</v>
      </c>
      <c r="AK357" s="258">
        <f t="shared" si="190"/>
        <v>0</v>
      </c>
      <c r="AL357" s="250">
        <f t="shared" si="190"/>
        <v>0</v>
      </c>
      <c r="AM357" s="250">
        <f t="shared" si="190"/>
        <v>0</v>
      </c>
      <c r="AN357" s="250">
        <f t="shared" si="190"/>
        <v>0</v>
      </c>
      <c r="AO357" s="250">
        <f t="shared" si="191"/>
        <v>0</v>
      </c>
      <c r="AP357" s="250">
        <f t="shared" si="191"/>
        <v>0</v>
      </c>
      <c r="AQ357" s="250">
        <f t="shared" si="191"/>
        <v>0</v>
      </c>
      <c r="AR357" s="250">
        <f t="shared" si="191"/>
        <v>0</v>
      </c>
      <c r="AS357" s="250">
        <f t="shared" si="191"/>
        <v>0</v>
      </c>
      <c r="AT357" s="250">
        <f t="shared" si="191"/>
        <v>0</v>
      </c>
      <c r="AU357" s="250">
        <f t="shared" si="191"/>
        <v>0</v>
      </c>
    </row>
    <row r="358" spans="1:47">
      <c r="B358" s="125" t="s">
        <v>268</v>
      </c>
      <c r="C358" s="125" t="s">
        <v>382</v>
      </c>
      <c r="D358" s="125" t="s">
        <v>365</v>
      </c>
      <c r="E358" s="125" t="s">
        <v>334</v>
      </c>
      <c r="F358" s="363"/>
      <c r="G358" s="250">
        <v>0</v>
      </c>
      <c r="H358" s="135">
        <f>G358 + (($AG358 - $G358)/($AG$217-$G$217))</f>
        <v>2.9166884223204292E-3</v>
      </c>
      <c r="I358" s="135">
        <f t="shared" ref="I358:AE358" si="192">H358 + (($AG358 - $G358)/($AG$217-$G$217))</f>
        <v>5.8333768446408585E-3</v>
      </c>
      <c r="J358" s="135">
        <f t="shared" si="192"/>
        <v>8.7500652669612877E-3</v>
      </c>
      <c r="K358" s="135">
        <f t="shared" si="192"/>
        <v>1.1666753689281717E-2</v>
      </c>
      <c r="L358" s="135">
        <f t="shared" si="192"/>
        <v>1.4583442111602146E-2</v>
      </c>
      <c r="M358" s="135">
        <f t="shared" si="192"/>
        <v>1.7500130533922575E-2</v>
      </c>
      <c r="N358" s="135">
        <f t="shared" si="192"/>
        <v>2.0416818956243005E-2</v>
      </c>
      <c r="O358" s="135">
        <f t="shared" si="192"/>
        <v>2.3333507378563434E-2</v>
      </c>
      <c r="P358" s="135">
        <f t="shared" si="192"/>
        <v>2.6250195800883863E-2</v>
      </c>
      <c r="Q358" s="135">
        <f t="shared" si="192"/>
        <v>2.9166884223204292E-2</v>
      </c>
      <c r="R358" s="135">
        <f t="shared" si="192"/>
        <v>3.2083572645524722E-2</v>
      </c>
      <c r="S358" s="135">
        <f t="shared" si="192"/>
        <v>3.5000261067845151E-2</v>
      </c>
      <c r="T358" s="135">
        <f t="shared" si="192"/>
        <v>3.791694949016558E-2</v>
      </c>
      <c r="U358" s="135">
        <f t="shared" si="192"/>
        <v>4.0833637912486009E-2</v>
      </c>
      <c r="V358" s="135">
        <f t="shared" si="192"/>
        <v>4.3750326334806439E-2</v>
      </c>
      <c r="W358" s="135">
        <f t="shared" si="192"/>
        <v>4.6667014757126868E-2</v>
      </c>
      <c r="X358" s="135">
        <f t="shared" si="192"/>
        <v>4.9583703179447297E-2</v>
      </c>
      <c r="Y358" s="135">
        <f t="shared" si="192"/>
        <v>5.2500391601767726E-2</v>
      </c>
      <c r="Z358" s="135">
        <f t="shared" si="192"/>
        <v>5.5417080024088156E-2</v>
      </c>
      <c r="AA358" s="135">
        <f t="shared" si="192"/>
        <v>5.8333768446408585E-2</v>
      </c>
      <c r="AB358" s="135">
        <f t="shared" si="192"/>
        <v>6.1250456868729014E-2</v>
      </c>
      <c r="AC358" s="135">
        <f t="shared" si="192"/>
        <v>6.4167145291049443E-2</v>
      </c>
      <c r="AD358" s="135">
        <f t="shared" si="192"/>
        <v>6.7083833713369873E-2</v>
      </c>
      <c r="AE358" s="135">
        <f t="shared" si="192"/>
        <v>7.0000522135690302E-2</v>
      </c>
      <c r="AF358" s="135">
        <f>AE358 + (($AG358 - $G358)/($AG$217-$G$217))</f>
        <v>7.2917210558010731E-2</v>
      </c>
      <c r="AG358" s="246">
        <f>'[6]manure aplication'!$C$44</f>
        <v>7.583389898033116E-2</v>
      </c>
      <c r="AH358" s="259">
        <f>AG358 + (($AK358 - $AG358)/($AK$89-$AG$89))</f>
        <v>8.3936966511163072E-2</v>
      </c>
      <c r="AI358" s="259">
        <f>AH358 + (($AK358 - $AG358)/($AK$89-$AG$89))</f>
        <v>9.2040034041994984E-2</v>
      </c>
      <c r="AJ358" s="259">
        <f>AI358 + (($AK358 - $AG358)/($AK$89-$AG$89))</f>
        <v>0.1001431015728269</v>
      </c>
      <c r="AK358" s="246">
        <f>'[6]manure aplication'!$C$96</f>
        <v>0.10824616910365879</v>
      </c>
      <c r="AL358" s="256">
        <f t="shared" si="190"/>
        <v>0.10824616910365879</v>
      </c>
      <c r="AM358" s="256">
        <f t="shared" si="190"/>
        <v>0.10824616910365879</v>
      </c>
      <c r="AN358" s="256">
        <f t="shared" si="190"/>
        <v>0.10824616910365879</v>
      </c>
      <c r="AO358" s="256">
        <f t="shared" si="191"/>
        <v>0.10824616910365879</v>
      </c>
      <c r="AP358" s="256">
        <f t="shared" si="191"/>
        <v>0.10824616910365879</v>
      </c>
      <c r="AQ358" s="256">
        <f t="shared" si="191"/>
        <v>0.10824616910365879</v>
      </c>
      <c r="AR358" s="256">
        <f t="shared" si="191"/>
        <v>0.10824616910365879</v>
      </c>
      <c r="AS358" s="256">
        <f t="shared" si="191"/>
        <v>0.10824616910365879</v>
      </c>
      <c r="AT358" s="256">
        <f t="shared" si="191"/>
        <v>0.10824616910365879</v>
      </c>
      <c r="AU358" s="256">
        <f t="shared" si="191"/>
        <v>0.10824616910365879</v>
      </c>
    </row>
    <row r="359" spans="1:47">
      <c r="B359" s="125" t="s">
        <v>268</v>
      </c>
      <c r="C359" s="125" t="s">
        <v>382</v>
      </c>
      <c r="D359" s="125" t="s">
        <v>383</v>
      </c>
      <c r="E359" s="125" t="s">
        <v>334</v>
      </c>
      <c r="F359" s="363"/>
      <c r="G359" s="250">
        <v>0</v>
      </c>
      <c r="H359" s="250">
        <f>G359</f>
        <v>0</v>
      </c>
      <c r="I359" s="250">
        <f t="shared" ref="I359:AI359" si="193">H359</f>
        <v>0</v>
      </c>
      <c r="J359" s="250">
        <f t="shared" si="193"/>
        <v>0</v>
      </c>
      <c r="K359" s="250">
        <f t="shared" si="193"/>
        <v>0</v>
      </c>
      <c r="L359" s="250">
        <f t="shared" si="193"/>
        <v>0</v>
      </c>
      <c r="M359" s="250">
        <f t="shared" si="193"/>
        <v>0</v>
      </c>
      <c r="N359" s="250">
        <f t="shared" si="193"/>
        <v>0</v>
      </c>
      <c r="O359" s="250">
        <f t="shared" si="193"/>
        <v>0</v>
      </c>
      <c r="P359" s="250">
        <f t="shared" si="193"/>
        <v>0</v>
      </c>
      <c r="Q359" s="250">
        <f t="shared" si="193"/>
        <v>0</v>
      </c>
      <c r="R359" s="250">
        <f t="shared" si="193"/>
        <v>0</v>
      </c>
      <c r="S359" s="250">
        <f t="shared" si="193"/>
        <v>0</v>
      </c>
      <c r="T359" s="250">
        <f t="shared" si="193"/>
        <v>0</v>
      </c>
      <c r="U359" s="250">
        <f t="shared" si="193"/>
        <v>0</v>
      </c>
      <c r="V359" s="250">
        <f t="shared" si="193"/>
        <v>0</v>
      </c>
      <c r="W359" s="250">
        <f t="shared" si="193"/>
        <v>0</v>
      </c>
      <c r="X359" s="250">
        <f t="shared" si="193"/>
        <v>0</v>
      </c>
      <c r="Y359" s="250">
        <f t="shared" si="193"/>
        <v>0</v>
      </c>
      <c r="Z359" s="250">
        <f t="shared" si="193"/>
        <v>0</v>
      </c>
      <c r="AA359" s="250">
        <f t="shared" si="193"/>
        <v>0</v>
      </c>
      <c r="AB359" s="250">
        <f t="shared" si="193"/>
        <v>0</v>
      </c>
      <c r="AC359" s="250">
        <f t="shared" si="193"/>
        <v>0</v>
      </c>
      <c r="AD359" s="250">
        <f t="shared" si="193"/>
        <v>0</v>
      </c>
      <c r="AE359" s="250">
        <f t="shared" si="193"/>
        <v>0</v>
      </c>
      <c r="AF359" s="250">
        <f t="shared" si="193"/>
        <v>0</v>
      </c>
      <c r="AG359" s="258">
        <f t="shared" si="193"/>
        <v>0</v>
      </c>
      <c r="AH359" s="258">
        <f t="shared" si="193"/>
        <v>0</v>
      </c>
      <c r="AI359" s="258">
        <f t="shared" si="193"/>
        <v>0</v>
      </c>
      <c r="AJ359" s="258">
        <f>AI359</f>
        <v>0</v>
      </c>
      <c r="AK359" s="258">
        <f>AJ359</f>
        <v>0</v>
      </c>
      <c r="AL359" s="250">
        <f t="shared" si="190"/>
        <v>0</v>
      </c>
      <c r="AM359" s="250">
        <f t="shared" si="190"/>
        <v>0</v>
      </c>
      <c r="AN359" s="250">
        <f>AM359</f>
        <v>0</v>
      </c>
      <c r="AO359" s="250">
        <f t="shared" si="191"/>
        <v>0</v>
      </c>
      <c r="AP359" s="250">
        <f>AO359</f>
        <v>0</v>
      </c>
      <c r="AQ359" s="250">
        <f t="shared" si="191"/>
        <v>0</v>
      </c>
      <c r="AR359" s="250">
        <f t="shared" si="191"/>
        <v>0</v>
      </c>
      <c r="AS359" s="250">
        <f t="shared" si="191"/>
        <v>0</v>
      </c>
      <c r="AT359" s="250">
        <f t="shared" si="191"/>
        <v>0</v>
      </c>
      <c r="AU359" s="250">
        <f t="shared" si="191"/>
        <v>0</v>
      </c>
    </row>
    <row r="360" spans="1:47">
      <c r="B360" s="125" t="s">
        <v>268</v>
      </c>
      <c r="C360" s="125" t="s">
        <v>382</v>
      </c>
      <c r="D360" s="125" t="s">
        <v>366</v>
      </c>
      <c r="E360" s="125" t="s">
        <v>334</v>
      </c>
      <c r="F360" s="363"/>
      <c r="G360" s="250">
        <v>0</v>
      </c>
      <c r="H360" s="135">
        <f>G360 + (($AG360 - $G360)/($AG$217-$G$217))</f>
        <v>2.6442361650587078E-2</v>
      </c>
      <c r="I360" s="135">
        <f t="shared" ref="I360:AE360" si="194">H360 + (($AG360 - $G360)/($AG$217-$G$217))</f>
        <v>5.2884723301174157E-2</v>
      </c>
      <c r="J360" s="135">
        <f t="shared" si="194"/>
        <v>7.9327084951761231E-2</v>
      </c>
      <c r="K360" s="135">
        <f t="shared" si="194"/>
        <v>0.10576944660234831</v>
      </c>
      <c r="L360" s="135">
        <f t="shared" si="194"/>
        <v>0.13221180825293538</v>
      </c>
      <c r="M360" s="135">
        <f t="shared" si="194"/>
        <v>0.15865416990352246</v>
      </c>
      <c r="N360" s="135">
        <f t="shared" si="194"/>
        <v>0.18509653155410954</v>
      </c>
      <c r="O360" s="135">
        <f t="shared" si="194"/>
        <v>0.21153889320469663</v>
      </c>
      <c r="P360" s="135">
        <f t="shared" si="194"/>
        <v>0.23798125485528371</v>
      </c>
      <c r="Q360" s="135">
        <f t="shared" si="194"/>
        <v>0.26442361650587076</v>
      </c>
      <c r="R360" s="135">
        <f t="shared" si="194"/>
        <v>0.29086597815645782</v>
      </c>
      <c r="S360" s="135">
        <f t="shared" si="194"/>
        <v>0.31730833980704487</v>
      </c>
      <c r="T360" s="135">
        <f t="shared" si="194"/>
        <v>0.34375070145763192</v>
      </c>
      <c r="U360" s="135">
        <f t="shared" si="194"/>
        <v>0.37019306310821898</v>
      </c>
      <c r="V360" s="135">
        <f t="shared" si="194"/>
        <v>0.39663542475880603</v>
      </c>
      <c r="W360" s="135">
        <f t="shared" si="194"/>
        <v>0.42307778640939309</v>
      </c>
      <c r="X360" s="135">
        <f t="shared" si="194"/>
        <v>0.44952014805998014</v>
      </c>
      <c r="Y360" s="135">
        <f t="shared" si="194"/>
        <v>0.47596250971056719</v>
      </c>
      <c r="Z360" s="135">
        <f t="shared" si="194"/>
        <v>0.5024048713611543</v>
      </c>
      <c r="AA360" s="135">
        <f t="shared" si="194"/>
        <v>0.52884723301174141</v>
      </c>
      <c r="AB360" s="135">
        <f t="shared" si="194"/>
        <v>0.55528959466232852</v>
      </c>
      <c r="AC360" s="135">
        <f t="shared" si="194"/>
        <v>0.58173195631291563</v>
      </c>
      <c r="AD360" s="135">
        <f t="shared" si="194"/>
        <v>0.60817431796350274</v>
      </c>
      <c r="AE360" s="135">
        <f t="shared" si="194"/>
        <v>0.63461667961408985</v>
      </c>
      <c r="AF360" s="135">
        <f>AE360 + (($AG360 - $G360)/($AG$217-$G$217))</f>
        <v>0.66105904126467696</v>
      </c>
      <c r="AG360" s="246">
        <f>'[6]manure aplication'!$C$45</f>
        <v>0.68750140291526407</v>
      </c>
      <c r="AH360" s="259">
        <f>AG360 + (($AK360 - $AG360)/($AK$89-$AG$89))</f>
        <v>0.6861628069384782</v>
      </c>
      <c r="AI360" s="259">
        <f>AH360 + (($AK360 - $AG360)/($AK$89-$AG$89))</f>
        <v>0.68482421096169221</v>
      </c>
      <c r="AJ360" s="259">
        <f>AI360 + (($AK360 - $AG360)/($AK$89-$AG$89))</f>
        <v>0.68348561498490623</v>
      </c>
      <c r="AK360" s="246">
        <f>'[6]manure aplication'!$C$97</f>
        <v>0.68214701900812036</v>
      </c>
      <c r="AL360" s="256">
        <f t="shared" si="190"/>
        <v>0.68214701900812036</v>
      </c>
      <c r="AM360" s="256">
        <f t="shared" si="190"/>
        <v>0.68214701900812036</v>
      </c>
      <c r="AN360" s="256">
        <f t="shared" si="190"/>
        <v>0.68214701900812036</v>
      </c>
      <c r="AO360" s="256">
        <f t="shared" si="191"/>
        <v>0.68214701900812036</v>
      </c>
      <c r="AP360" s="256">
        <f t="shared" si="191"/>
        <v>0.68214701900812036</v>
      </c>
      <c r="AQ360" s="256">
        <f t="shared" si="191"/>
        <v>0.68214701900812036</v>
      </c>
      <c r="AR360" s="260">
        <v>0.89080000000000004</v>
      </c>
      <c r="AS360" s="260">
        <v>0.89080000000000004</v>
      </c>
      <c r="AT360" s="260">
        <v>0.89080000000000004</v>
      </c>
      <c r="AU360" s="260">
        <v>0.89080000000000004</v>
      </c>
    </row>
    <row r="361" spans="1:47">
      <c r="B361" s="125"/>
      <c r="C361" s="125"/>
      <c r="D361" s="125"/>
      <c r="E361" s="125"/>
      <c r="G361" s="250"/>
      <c r="H361" s="250"/>
      <c r="I361" s="250"/>
      <c r="J361" s="250"/>
      <c r="K361" s="250"/>
      <c r="L361" s="250"/>
      <c r="M361" s="250"/>
      <c r="N361" s="250"/>
      <c r="O361" s="250"/>
      <c r="P361" s="250"/>
      <c r="Q361" s="250"/>
      <c r="R361" s="250"/>
      <c r="S361" s="250"/>
      <c r="T361" s="250"/>
      <c r="U361" s="250"/>
      <c r="V361" s="250"/>
      <c r="W361" s="250"/>
      <c r="X361" s="250"/>
      <c r="Y361" s="250"/>
      <c r="Z361" s="250"/>
      <c r="AA361" s="250"/>
      <c r="AB361" s="250"/>
      <c r="AC361" s="250"/>
      <c r="AD361" s="250"/>
      <c r="AE361" s="250"/>
      <c r="AF361" s="250"/>
      <c r="AG361" s="258"/>
      <c r="AH361" s="258"/>
      <c r="AI361" s="258"/>
      <c r="AJ361" s="258"/>
      <c r="AK361" s="358">
        <f t="shared" ref="AK361:AK367" si="195">AK344</f>
        <v>0</v>
      </c>
      <c r="AL361" s="250"/>
      <c r="AM361" s="250"/>
      <c r="AN361" s="250"/>
      <c r="AO361" s="250"/>
      <c r="AP361" s="258"/>
      <c r="AQ361" s="250"/>
      <c r="AR361" s="250"/>
      <c r="AS361" s="250"/>
      <c r="AT361" s="250"/>
      <c r="AU361" s="250"/>
    </row>
    <row r="362" spans="1:47">
      <c r="B362" s="125" t="s">
        <v>268</v>
      </c>
      <c r="C362" s="125" t="s">
        <v>382</v>
      </c>
      <c r="D362" s="125" t="s">
        <v>358</v>
      </c>
      <c r="E362" s="125" t="s">
        <v>336</v>
      </c>
      <c r="F362" s="125" t="s">
        <v>337</v>
      </c>
      <c r="G362" s="253">
        <v>0</v>
      </c>
      <c r="H362" s="253">
        <v>0</v>
      </c>
      <c r="I362" s="253">
        <v>0</v>
      </c>
      <c r="J362" s="253">
        <v>0</v>
      </c>
      <c r="K362" s="253">
        <v>0</v>
      </c>
      <c r="L362" s="253">
        <v>0</v>
      </c>
      <c r="M362" s="253">
        <v>0</v>
      </c>
      <c r="N362" s="253">
        <v>0</v>
      </c>
      <c r="O362" s="253">
        <v>0</v>
      </c>
      <c r="P362" s="253">
        <v>0</v>
      </c>
      <c r="Q362" s="253">
        <v>0</v>
      </c>
      <c r="R362" s="253">
        <v>0</v>
      </c>
      <c r="S362" s="253">
        <v>0</v>
      </c>
      <c r="T362" s="253">
        <v>0</v>
      </c>
      <c r="U362" s="253">
        <v>0</v>
      </c>
      <c r="V362" s="253">
        <v>0</v>
      </c>
      <c r="W362" s="253">
        <v>0</v>
      </c>
      <c r="X362" s="253">
        <v>0</v>
      </c>
      <c r="Y362" s="253">
        <v>0</v>
      </c>
      <c r="Z362" s="253">
        <v>0</v>
      </c>
      <c r="AA362" s="253">
        <v>0</v>
      </c>
      <c r="AB362" s="253">
        <v>0</v>
      </c>
      <c r="AC362" s="253">
        <v>0</v>
      </c>
      <c r="AD362" s="253">
        <v>0</v>
      </c>
      <c r="AE362" s="253">
        <v>0</v>
      </c>
      <c r="AF362" s="253">
        <v>0</v>
      </c>
      <c r="AG362" s="261">
        <v>0</v>
      </c>
      <c r="AH362" s="261">
        <v>0</v>
      </c>
      <c r="AI362" s="261">
        <v>0</v>
      </c>
      <c r="AJ362" s="261">
        <v>0</v>
      </c>
      <c r="AK362" s="358">
        <f t="shared" si="195"/>
        <v>0</v>
      </c>
      <c r="AL362" s="253">
        <v>0</v>
      </c>
      <c r="AM362" s="253">
        <v>0</v>
      </c>
      <c r="AN362" s="253">
        <v>0</v>
      </c>
      <c r="AO362" s="253">
        <v>0</v>
      </c>
      <c r="AP362" s="258">
        <f>AL362</f>
        <v>0</v>
      </c>
      <c r="AQ362" s="253">
        <v>0</v>
      </c>
      <c r="AR362" s="253">
        <v>0</v>
      </c>
      <c r="AS362" s="253">
        <v>0</v>
      </c>
      <c r="AT362" s="253">
        <v>0</v>
      </c>
      <c r="AU362" s="253">
        <v>0</v>
      </c>
    </row>
    <row r="363" spans="1:47">
      <c r="B363" s="125" t="s">
        <v>268</v>
      </c>
      <c r="C363" s="125" t="s">
        <v>382</v>
      </c>
      <c r="D363" s="125" t="s">
        <v>363</v>
      </c>
      <c r="E363" s="125" t="s">
        <v>336</v>
      </c>
      <c r="F363" s="125" t="s">
        <v>337</v>
      </c>
      <c r="G363" s="253">
        <v>0.9</v>
      </c>
      <c r="H363" s="253">
        <v>0.9</v>
      </c>
      <c r="I363" s="253">
        <v>0.9</v>
      </c>
      <c r="J363" s="253">
        <v>0.9</v>
      </c>
      <c r="K363" s="253">
        <v>0.9</v>
      </c>
      <c r="L363" s="253">
        <v>0.9</v>
      </c>
      <c r="M363" s="253">
        <v>0.9</v>
      </c>
      <c r="N363" s="253">
        <v>0.9</v>
      </c>
      <c r="O363" s="253">
        <v>0.9</v>
      </c>
      <c r="P363" s="253">
        <v>0.9</v>
      </c>
      <c r="Q363" s="253">
        <v>0.9</v>
      </c>
      <c r="R363" s="253">
        <v>0.9</v>
      </c>
      <c r="S363" s="253">
        <v>0.9</v>
      </c>
      <c r="T363" s="253">
        <v>0.9</v>
      </c>
      <c r="U363" s="253">
        <v>0.9</v>
      </c>
      <c r="V363" s="253">
        <v>0.9</v>
      </c>
      <c r="W363" s="253">
        <v>0.9</v>
      </c>
      <c r="X363" s="253">
        <v>0.9</v>
      </c>
      <c r="Y363" s="253">
        <v>0.9</v>
      </c>
      <c r="Z363" s="253">
        <v>0.9</v>
      </c>
      <c r="AA363" s="253">
        <v>0.9</v>
      </c>
      <c r="AB363" s="253">
        <v>0.9</v>
      </c>
      <c r="AC363" s="253">
        <v>0.9</v>
      </c>
      <c r="AD363" s="253">
        <v>0.9</v>
      </c>
      <c r="AE363" s="253">
        <v>0.9</v>
      </c>
      <c r="AF363" s="253">
        <v>0.9</v>
      </c>
      <c r="AG363" s="261">
        <v>0.9</v>
      </c>
      <c r="AH363" s="261">
        <v>0.9</v>
      </c>
      <c r="AI363" s="261">
        <v>0.9</v>
      </c>
      <c r="AJ363" s="261">
        <v>0.9</v>
      </c>
      <c r="AK363" s="358">
        <f t="shared" si="195"/>
        <v>0.9</v>
      </c>
      <c r="AL363" s="253">
        <v>0.9</v>
      </c>
      <c r="AM363" s="253">
        <v>0.9</v>
      </c>
      <c r="AN363" s="253">
        <v>0.9</v>
      </c>
      <c r="AO363" s="253">
        <v>0.9</v>
      </c>
      <c r="AP363" s="258">
        <f>AL363</f>
        <v>0.9</v>
      </c>
      <c r="AQ363" s="253">
        <v>0.9</v>
      </c>
      <c r="AR363" s="253">
        <v>0.9</v>
      </c>
      <c r="AS363" s="253">
        <v>0.9</v>
      </c>
      <c r="AT363" s="253">
        <v>0.9</v>
      </c>
      <c r="AU363" s="253">
        <v>0.9</v>
      </c>
    </row>
    <row r="364" spans="1:47">
      <c r="B364" s="125" t="s">
        <v>268</v>
      </c>
      <c r="C364" s="125" t="s">
        <v>382</v>
      </c>
      <c r="D364" s="125" t="s">
        <v>364</v>
      </c>
      <c r="E364" s="125" t="s">
        <v>336</v>
      </c>
      <c r="F364" s="125" t="s">
        <v>337</v>
      </c>
      <c r="G364" s="253">
        <v>0.7</v>
      </c>
      <c r="H364" s="253">
        <v>0.7</v>
      </c>
      <c r="I364" s="253">
        <v>0.7</v>
      </c>
      <c r="J364" s="253">
        <v>0.7</v>
      </c>
      <c r="K364" s="253">
        <v>0.7</v>
      </c>
      <c r="L364" s="253">
        <v>0.7</v>
      </c>
      <c r="M364" s="253">
        <v>0.7</v>
      </c>
      <c r="N364" s="253">
        <v>0.7</v>
      </c>
      <c r="O364" s="253">
        <v>0.7</v>
      </c>
      <c r="P364" s="253">
        <v>0.7</v>
      </c>
      <c r="Q364" s="253">
        <v>0.7</v>
      </c>
      <c r="R364" s="253">
        <v>0.7</v>
      </c>
      <c r="S364" s="253">
        <v>0.7</v>
      </c>
      <c r="T364" s="253">
        <v>0.7</v>
      </c>
      <c r="U364" s="253">
        <v>0.7</v>
      </c>
      <c r="V364" s="253">
        <v>0.7</v>
      </c>
      <c r="W364" s="253">
        <v>0.7</v>
      </c>
      <c r="X364" s="253">
        <v>0.7</v>
      </c>
      <c r="Y364" s="253">
        <v>0.7</v>
      </c>
      <c r="Z364" s="253">
        <v>0.7</v>
      </c>
      <c r="AA364" s="253">
        <v>0.7</v>
      </c>
      <c r="AB364" s="253">
        <v>0.7</v>
      </c>
      <c r="AC364" s="253">
        <v>0.7</v>
      </c>
      <c r="AD364" s="253">
        <v>0.7</v>
      </c>
      <c r="AE364" s="253">
        <v>0.7</v>
      </c>
      <c r="AF364" s="253">
        <v>0.7</v>
      </c>
      <c r="AG364" s="261">
        <v>0.7</v>
      </c>
      <c r="AH364" s="261">
        <v>0.7</v>
      </c>
      <c r="AI364" s="261">
        <v>0.7</v>
      </c>
      <c r="AJ364" s="261">
        <v>0.7</v>
      </c>
      <c r="AK364" s="358">
        <f t="shared" si="195"/>
        <v>0.7</v>
      </c>
      <c r="AL364" s="253">
        <v>0.7</v>
      </c>
      <c r="AM364" s="253">
        <v>0.7</v>
      </c>
      <c r="AN364" s="253">
        <v>0.7</v>
      </c>
      <c r="AO364" s="253">
        <v>0.7</v>
      </c>
      <c r="AP364" s="258">
        <f>AL364</f>
        <v>0.7</v>
      </c>
      <c r="AQ364" s="253">
        <v>0.7</v>
      </c>
      <c r="AR364" s="253">
        <v>0.7</v>
      </c>
      <c r="AS364" s="253">
        <v>0.7</v>
      </c>
      <c r="AT364" s="253">
        <v>0.7</v>
      </c>
      <c r="AU364" s="253">
        <v>0.7</v>
      </c>
    </row>
    <row r="365" spans="1:47">
      <c r="B365" s="125" t="s">
        <v>268</v>
      </c>
      <c r="C365" s="125" t="s">
        <v>382</v>
      </c>
      <c r="D365" s="125" t="s">
        <v>365</v>
      </c>
      <c r="E365" s="125" t="s">
        <v>336</v>
      </c>
      <c r="F365" s="125" t="s">
        <v>337</v>
      </c>
      <c r="G365" s="253">
        <v>0.55000000000000004</v>
      </c>
      <c r="H365" s="253">
        <v>0.55000000000000004</v>
      </c>
      <c r="I365" s="253">
        <v>0.55000000000000004</v>
      </c>
      <c r="J365" s="253">
        <v>0.55000000000000004</v>
      </c>
      <c r="K365" s="253">
        <v>0.55000000000000004</v>
      </c>
      <c r="L365" s="253">
        <v>0.55000000000000004</v>
      </c>
      <c r="M365" s="253">
        <v>0.55000000000000004</v>
      </c>
      <c r="N365" s="253">
        <v>0.55000000000000004</v>
      </c>
      <c r="O365" s="253">
        <v>0.55000000000000004</v>
      </c>
      <c r="P365" s="253">
        <v>0.55000000000000004</v>
      </c>
      <c r="Q365" s="253">
        <v>0.55000000000000004</v>
      </c>
      <c r="R365" s="253">
        <v>0.55000000000000004</v>
      </c>
      <c r="S365" s="253">
        <v>0.55000000000000004</v>
      </c>
      <c r="T365" s="253">
        <v>0.55000000000000004</v>
      </c>
      <c r="U365" s="253">
        <v>0.55000000000000004</v>
      </c>
      <c r="V365" s="253">
        <v>0.55000000000000004</v>
      </c>
      <c r="W365" s="253">
        <v>0.55000000000000004</v>
      </c>
      <c r="X365" s="253">
        <v>0.55000000000000004</v>
      </c>
      <c r="Y365" s="253">
        <v>0.55000000000000004</v>
      </c>
      <c r="Z365" s="253">
        <v>0.55000000000000004</v>
      </c>
      <c r="AA365" s="253">
        <v>0.55000000000000004</v>
      </c>
      <c r="AB365" s="253">
        <v>0.55000000000000004</v>
      </c>
      <c r="AC365" s="253">
        <v>0.55000000000000004</v>
      </c>
      <c r="AD365" s="253">
        <v>0.55000000000000004</v>
      </c>
      <c r="AE365" s="253">
        <v>0.55000000000000004</v>
      </c>
      <c r="AF365" s="253">
        <v>0.55000000000000004</v>
      </c>
      <c r="AG365" s="261">
        <v>0.55000000000000004</v>
      </c>
      <c r="AH365" s="261">
        <v>0.55000000000000004</v>
      </c>
      <c r="AI365" s="261">
        <v>0.55000000000000004</v>
      </c>
      <c r="AJ365" s="261">
        <v>0.55000000000000004</v>
      </c>
      <c r="AK365" s="261">
        <v>0.55000000000000004</v>
      </c>
      <c r="AL365" s="253">
        <v>0.55000000000000004</v>
      </c>
      <c r="AM365" s="253">
        <v>0.55000000000000004</v>
      </c>
      <c r="AN365" s="253">
        <v>0.55000000000000004</v>
      </c>
      <c r="AO365" s="253">
        <v>0.55000000000000004</v>
      </c>
      <c r="AP365" s="261">
        <v>0.55000000000000004</v>
      </c>
      <c r="AQ365" s="253">
        <v>0.55000000000000004</v>
      </c>
      <c r="AR365" s="253">
        <v>0.55000000000000004</v>
      </c>
      <c r="AS365" s="253">
        <v>0.55000000000000004</v>
      </c>
      <c r="AT365" s="253">
        <v>0.55000000000000004</v>
      </c>
      <c r="AU365" s="253">
        <v>0.55000000000000004</v>
      </c>
    </row>
    <row r="366" spans="1:47">
      <c r="B366" s="125" t="s">
        <v>268</v>
      </c>
      <c r="C366" s="125" t="s">
        <v>382</v>
      </c>
      <c r="D366" s="125" t="s">
        <v>383</v>
      </c>
      <c r="E366" s="125" t="s">
        <v>336</v>
      </c>
      <c r="F366" s="125" t="s">
        <v>337</v>
      </c>
      <c r="G366" s="253">
        <v>0.5</v>
      </c>
      <c r="H366" s="253">
        <v>0.5</v>
      </c>
      <c r="I366" s="253">
        <v>0.5</v>
      </c>
      <c r="J366" s="253">
        <v>0.5</v>
      </c>
      <c r="K366" s="253">
        <v>0.5</v>
      </c>
      <c r="L366" s="253">
        <v>0.5</v>
      </c>
      <c r="M366" s="253">
        <v>0.5</v>
      </c>
      <c r="N366" s="253">
        <v>0.5</v>
      </c>
      <c r="O366" s="253">
        <v>0.5</v>
      </c>
      <c r="P366" s="253">
        <v>0.5</v>
      </c>
      <c r="Q366" s="253">
        <v>0.5</v>
      </c>
      <c r="R366" s="253">
        <v>0.5</v>
      </c>
      <c r="S366" s="253">
        <v>0.5</v>
      </c>
      <c r="T366" s="253">
        <v>0.5</v>
      </c>
      <c r="U366" s="253">
        <v>0.5</v>
      </c>
      <c r="V366" s="253">
        <v>0.5</v>
      </c>
      <c r="W366" s="253">
        <v>0.5</v>
      </c>
      <c r="X366" s="253">
        <v>0.5</v>
      </c>
      <c r="Y366" s="253">
        <v>0.5</v>
      </c>
      <c r="Z366" s="253">
        <v>0.5</v>
      </c>
      <c r="AA366" s="253">
        <v>0.5</v>
      </c>
      <c r="AB366" s="253">
        <v>0.5</v>
      </c>
      <c r="AC366" s="253">
        <v>0.5</v>
      </c>
      <c r="AD366" s="253">
        <v>0.5</v>
      </c>
      <c r="AE366" s="253">
        <v>0.5</v>
      </c>
      <c r="AF366" s="253">
        <v>0.5</v>
      </c>
      <c r="AG366" s="261">
        <v>0.5</v>
      </c>
      <c r="AH366" s="261">
        <v>0.5</v>
      </c>
      <c r="AI366" s="261">
        <v>0.5</v>
      </c>
      <c r="AJ366" s="261">
        <v>0.5</v>
      </c>
      <c r="AK366" s="358">
        <f t="shared" si="195"/>
        <v>0.5</v>
      </c>
      <c r="AL366" s="253">
        <v>0.5</v>
      </c>
      <c r="AM366" s="253">
        <v>0.5</v>
      </c>
      <c r="AN366" s="253">
        <v>0.5</v>
      </c>
      <c r="AO366" s="253">
        <v>0.5</v>
      </c>
      <c r="AP366" s="258">
        <f>AL366</f>
        <v>0.5</v>
      </c>
      <c r="AQ366" s="253">
        <v>0.5</v>
      </c>
      <c r="AR366" s="253">
        <v>0.5</v>
      </c>
      <c r="AS366" s="253">
        <v>0.5</v>
      </c>
      <c r="AT366" s="253">
        <v>0.5</v>
      </c>
      <c r="AU366" s="253">
        <v>0.5</v>
      </c>
    </row>
    <row r="367" spans="1:47">
      <c r="B367" s="125" t="s">
        <v>268</v>
      </c>
      <c r="C367" s="125" t="s">
        <v>382</v>
      </c>
      <c r="D367" s="125" t="s">
        <v>366</v>
      </c>
      <c r="E367" s="125" t="s">
        <v>336</v>
      </c>
      <c r="F367" s="125" t="s">
        <v>375</v>
      </c>
      <c r="G367" s="253">
        <v>0.3</v>
      </c>
      <c r="H367" s="253">
        <v>0.3</v>
      </c>
      <c r="I367" s="253">
        <v>0.3</v>
      </c>
      <c r="J367" s="253">
        <v>0.3</v>
      </c>
      <c r="K367" s="253">
        <v>0.3</v>
      </c>
      <c r="L367" s="253">
        <v>0.3</v>
      </c>
      <c r="M367" s="253">
        <v>0.3</v>
      </c>
      <c r="N367" s="253">
        <v>0.3</v>
      </c>
      <c r="O367" s="253">
        <v>0.3</v>
      </c>
      <c r="P367" s="253">
        <v>0.3</v>
      </c>
      <c r="Q367" s="253">
        <v>0.3</v>
      </c>
      <c r="R367" s="253">
        <v>0.3</v>
      </c>
      <c r="S367" s="253">
        <v>0.3</v>
      </c>
      <c r="T367" s="253">
        <v>0.3</v>
      </c>
      <c r="U367" s="253">
        <v>0.3</v>
      </c>
      <c r="V367" s="253">
        <v>0.3</v>
      </c>
      <c r="W367" s="253">
        <v>0.3</v>
      </c>
      <c r="X367" s="253">
        <v>0.3</v>
      </c>
      <c r="Y367" s="253">
        <v>0.3</v>
      </c>
      <c r="Z367" s="253">
        <v>0.3</v>
      </c>
      <c r="AA367" s="253">
        <v>0.3</v>
      </c>
      <c r="AB367" s="253">
        <v>0.3</v>
      </c>
      <c r="AC367" s="253">
        <v>0.3</v>
      </c>
      <c r="AD367" s="253">
        <v>0.3</v>
      </c>
      <c r="AE367" s="253">
        <v>0.3</v>
      </c>
      <c r="AF367" s="253">
        <v>0.3</v>
      </c>
      <c r="AG367" s="261">
        <v>0.3</v>
      </c>
      <c r="AH367" s="261">
        <v>0.3</v>
      </c>
      <c r="AI367" s="261">
        <v>0.3</v>
      </c>
      <c r="AJ367" s="261">
        <v>0.3</v>
      </c>
      <c r="AK367" s="358">
        <f t="shared" si="195"/>
        <v>0.3</v>
      </c>
      <c r="AL367" s="253">
        <v>0.3</v>
      </c>
      <c r="AM367" s="253">
        <v>0.3</v>
      </c>
      <c r="AN367" s="253">
        <v>0.3</v>
      </c>
      <c r="AO367" s="253">
        <v>0.3</v>
      </c>
      <c r="AP367" s="258">
        <f>AL367</f>
        <v>0.3</v>
      </c>
      <c r="AQ367" s="253">
        <v>0.3</v>
      </c>
      <c r="AR367" s="253">
        <v>0.3</v>
      </c>
      <c r="AS367" s="253">
        <v>0.3</v>
      </c>
      <c r="AT367" s="253">
        <v>0.3</v>
      </c>
      <c r="AU367" s="253">
        <v>0.3</v>
      </c>
    </row>
    <row r="368" spans="1:47">
      <c r="A368" s="126" t="str">
        <f>C368&amp;"_"&amp;B368</f>
        <v>EF_NH3_applic_solid_Broilers</v>
      </c>
      <c r="B368" s="125" t="s">
        <v>268</v>
      </c>
      <c r="C368" s="136" t="s">
        <v>382</v>
      </c>
      <c r="D368" s="127" t="s">
        <v>338</v>
      </c>
      <c r="E368" s="127"/>
      <c r="F368" s="128" t="s">
        <v>393</v>
      </c>
      <c r="G368" s="245">
        <f t="array" ref="G368">G354*SUMPRODUCT(G355:G360,1-G362:G367)</f>
        <v>0.38</v>
      </c>
      <c r="H368" s="245">
        <f t="array" ref="H368">H354*SUMPRODUCT(H355:H360,1-H362:H367)</f>
        <v>0.37637598289156809</v>
      </c>
      <c r="I368" s="245">
        <f t="array" ref="I368">I354*SUMPRODUCT(I355:I360,1-I362:I367)</f>
        <v>0.37275196578313624</v>
      </c>
      <c r="J368" s="245">
        <f t="array" ref="J368">J354*SUMPRODUCT(J355:J360,1-J362:J367)</f>
        <v>0.36912794867470428</v>
      </c>
      <c r="K368" s="245">
        <f t="array" ref="K368">K354*SUMPRODUCT(K355:K360,1-K362:K367)</f>
        <v>0.36550393156627237</v>
      </c>
      <c r="L368" s="245">
        <f t="array" ref="L368">L354*SUMPRODUCT(L355:L360,1-L362:L367)</f>
        <v>0.36187991445784051</v>
      </c>
      <c r="M368" s="245">
        <f t="array" ref="M368">M354*SUMPRODUCT(M355:M360,1-M362:M367)</f>
        <v>0.3582558973494086</v>
      </c>
      <c r="N368" s="245">
        <f t="array" ref="N368">N354*SUMPRODUCT(N355:N360,1-N362:N367)</f>
        <v>0.35463188024097669</v>
      </c>
      <c r="O368" s="245">
        <f t="array" ref="O368">O354*SUMPRODUCT(O355:O360,1-O362:O367)</f>
        <v>0.35100786313254478</v>
      </c>
      <c r="P368" s="245">
        <f t="array" ref="P368">P354*SUMPRODUCT(P355:P360,1-P362:P367)</f>
        <v>0.34738384602411293</v>
      </c>
      <c r="Q368" s="245">
        <f t="array" ref="Q368">Q354*SUMPRODUCT(Q355:Q360,1-Q362:Q367)</f>
        <v>0.34375982891568102</v>
      </c>
      <c r="R368" s="245">
        <f t="array" ref="R368">R354*SUMPRODUCT(R355:R360,1-R362:R367)</f>
        <v>0.34013581180724917</v>
      </c>
      <c r="S368" s="245">
        <f t="array" ref="S368">S354*SUMPRODUCT(S355:S360,1-S362:S367)</f>
        <v>0.33651179469881726</v>
      </c>
      <c r="T368" s="245">
        <f t="array" ref="T368">T354*SUMPRODUCT(T355:T360,1-T362:T367)</f>
        <v>0.33288777759038535</v>
      </c>
      <c r="U368" s="245">
        <f t="array" ref="U368">U354*SUMPRODUCT(U355:U360,1-U362:U367)</f>
        <v>0.32926376048195344</v>
      </c>
      <c r="V368" s="245">
        <f t="array" ref="V368">V354*SUMPRODUCT(V355:V360,1-V362:V367)</f>
        <v>0.32563974337352158</v>
      </c>
      <c r="W368" s="245">
        <f t="array" ref="W368">W354*SUMPRODUCT(W355:W360,1-W362:W367)</f>
        <v>0.32201572626508962</v>
      </c>
      <c r="X368" s="245">
        <f t="array" ref="X368">X354*SUMPRODUCT(X355:X360,1-X362:X367)</f>
        <v>0.31839170915665777</v>
      </c>
      <c r="Y368" s="245">
        <f t="array" ref="Y368">Y354*SUMPRODUCT(Y355:Y360,1-Y362:Y367)</f>
        <v>0.31476769204822586</v>
      </c>
      <c r="Z368" s="245">
        <f t="array" ref="Z368">Z354*SUMPRODUCT(Z355:Z360,1-Z362:Z367)</f>
        <v>0.311143674939794</v>
      </c>
      <c r="AA368" s="245">
        <f t="array" ref="AA368">AA354*SUMPRODUCT(AA355:AA360,1-AA362:AA367)</f>
        <v>0.30751965783136209</v>
      </c>
      <c r="AB368" s="245">
        <f t="array" ref="AB368">AB354*SUMPRODUCT(AB355:AB360,1-AB362:AB367)</f>
        <v>0.30389564072293024</v>
      </c>
      <c r="AC368" s="245">
        <f t="array" ref="AC368">AC354*SUMPRODUCT(AC355:AC360,1-AC362:AC367)</f>
        <v>0.30027162361449833</v>
      </c>
      <c r="AD368" s="245">
        <f t="array" ref="AD368">AD354*SUMPRODUCT(AD355:AD360,1-AD362:AD367)</f>
        <v>0.29664760650606636</v>
      </c>
      <c r="AE368" s="245">
        <f t="array" ref="AE368">AE354*SUMPRODUCT(AE355:AE360,1-AE362:AE367)</f>
        <v>0.29302358939763451</v>
      </c>
      <c r="AF368" s="245">
        <f t="array" ref="AF368">AF354*SUMPRODUCT(AF355:AF360,1-AF362:AF367)</f>
        <v>0.2893995722892026</v>
      </c>
      <c r="AG368" s="245">
        <f t="array" ref="AG368">AG354*SUMPRODUCT(AG355:AG360,1-AG362:AG367)</f>
        <v>0.28577555518077064</v>
      </c>
      <c r="AH368" s="245">
        <f t="array" ref="AH368">AH354*SUMPRODUCT(AH355:AH360,1-AH362:AH367)</f>
        <v>0.2842346140081804</v>
      </c>
      <c r="AI368" s="245">
        <f t="array" ref="AI368">AI354*SUMPRODUCT(AI355:AI360,1-AI362:AI367)</f>
        <v>0.2826936728355901</v>
      </c>
      <c r="AJ368" s="245">
        <f t="array" ref="AJ368">AJ354*SUMPRODUCT(AJ355:AJ360,1-AJ362:AJ367)</f>
        <v>0.28115273166299987</v>
      </c>
      <c r="AK368" s="245">
        <f t="array" ref="AK368">AK354*SUMPRODUCT(AK355:AK360,1-AK362:AK367)</f>
        <v>0.27961179049040957</v>
      </c>
      <c r="AL368" s="245">
        <f t="array" ref="AL368">AL354*SUMPRODUCT(AL355:AL360,1-AL362:AL367)</f>
        <v>0.27961179049040957</v>
      </c>
      <c r="AM368" s="245">
        <f t="array" ref="AM368">AM354*SUMPRODUCT(AM355:AM360,1-AM362:AM367)</f>
        <v>0.27961179049040957</v>
      </c>
      <c r="AN368" s="245">
        <f t="array" ref="AN368">AN354*SUMPRODUCT(AN355:AN360,1-AN362:AN367)</f>
        <v>0.27961179049040957</v>
      </c>
      <c r="AO368" s="245">
        <f t="array" ref="AO368">AO354*SUMPRODUCT(AO355:AO360,1-AO362:AO367)</f>
        <v>0.27961179049040957</v>
      </c>
      <c r="AP368" s="245">
        <f t="array" ref="AP368">AP354*SUMPRODUCT(AP355:AP360,1-AP362:AP367)</f>
        <v>0.27961179049040957</v>
      </c>
      <c r="AQ368" s="245">
        <f t="array" ref="AQ368">AQ354*SUMPRODUCT(AQ355:AQ360,1-AQ362:AQ367)</f>
        <v>0.27961179049040957</v>
      </c>
      <c r="AR368" s="245">
        <f t="array" ref="AR368">AR354*SUMPRODUCT(AR355:AR360,1-AR362:AR367)</f>
        <v>0.2558253506573353</v>
      </c>
      <c r="AS368" s="245">
        <f t="array" ref="AS368">AS354*SUMPRODUCT(AS355:AS360,1-AS362:AS367)</f>
        <v>0.2558253506573353</v>
      </c>
      <c r="AT368" s="245">
        <f t="array" ref="AT368">AT354*SUMPRODUCT(AT355:AT360,1-AT362:AT367)</f>
        <v>0.2558253506573353</v>
      </c>
      <c r="AU368" s="245">
        <f t="array" ref="AU368">AU354*SUMPRODUCT(AU355:AU360,1-AU362:AU367)</f>
        <v>0.2558253506573353</v>
      </c>
    </row>
    <row r="369" spans="1:47">
      <c r="AG369" s="4"/>
      <c r="AH369" s="4"/>
      <c r="AI369" s="4"/>
      <c r="AJ369" s="4"/>
      <c r="AK369" s="4"/>
    </row>
    <row r="370" spans="1:47">
      <c r="A370" s="124" t="s">
        <v>300</v>
      </c>
      <c r="B370" s="124" t="s">
        <v>327</v>
      </c>
      <c r="C370" s="124" t="s">
        <v>328</v>
      </c>
      <c r="D370" s="124" t="s">
        <v>329</v>
      </c>
      <c r="E370" s="124" t="s">
        <v>330</v>
      </c>
      <c r="F370" s="124" t="s">
        <v>331</v>
      </c>
      <c r="G370" s="124">
        <v>1990</v>
      </c>
      <c r="H370" s="124">
        <f t="shared" ref="H370:AO370" si="196">G370+1</f>
        <v>1991</v>
      </c>
      <c r="I370" s="124">
        <f t="shared" si="196"/>
        <v>1992</v>
      </c>
      <c r="J370" s="124">
        <f t="shared" si="196"/>
        <v>1993</v>
      </c>
      <c r="K370" s="124">
        <f t="shared" si="196"/>
        <v>1994</v>
      </c>
      <c r="L370" s="124">
        <f t="shared" si="196"/>
        <v>1995</v>
      </c>
      <c r="M370" s="124">
        <f t="shared" si="196"/>
        <v>1996</v>
      </c>
      <c r="N370" s="124">
        <f t="shared" si="196"/>
        <v>1997</v>
      </c>
      <c r="O370" s="124">
        <f t="shared" si="196"/>
        <v>1998</v>
      </c>
      <c r="P370" s="124">
        <f t="shared" si="196"/>
        <v>1999</v>
      </c>
      <c r="Q370" s="124">
        <f t="shared" si="196"/>
        <v>2000</v>
      </c>
      <c r="R370" s="124">
        <f t="shared" si="196"/>
        <v>2001</v>
      </c>
      <c r="S370" s="124">
        <f t="shared" si="196"/>
        <v>2002</v>
      </c>
      <c r="T370" s="124">
        <f t="shared" si="196"/>
        <v>2003</v>
      </c>
      <c r="U370" s="124">
        <f t="shared" si="196"/>
        <v>2004</v>
      </c>
      <c r="V370" s="124">
        <f t="shared" si="196"/>
        <v>2005</v>
      </c>
      <c r="W370" s="124">
        <f t="shared" si="196"/>
        <v>2006</v>
      </c>
      <c r="X370" s="124">
        <f t="shared" si="196"/>
        <v>2007</v>
      </c>
      <c r="Y370" s="124">
        <f t="shared" si="196"/>
        <v>2008</v>
      </c>
      <c r="Z370" s="124">
        <f t="shared" si="196"/>
        <v>2009</v>
      </c>
      <c r="AA370" s="124">
        <f t="shared" si="196"/>
        <v>2010</v>
      </c>
      <c r="AB370" s="124">
        <f t="shared" si="196"/>
        <v>2011</v>
      </c>
      <c r="AC370" s="124">
        <f t="shared" si="196"/>
        <v>2012</v>
      </c>
      <c r="AD370" s="124">
        <f t="shared" si="196"/>
        <v>2013</v>
      </c>
      <c r="AE370" s="124">
        <f t="shared" si="196"/>
        <v>2014</v>
      </c>
      <c r="AF370" s="124">
        <f t="shared" si="196"/>
        <v>2015</v>
      </c>
      <c r="AG370" s="362">
        <f t="shared" si="196"/>
        <v>2016</v>
      </c>
      <c r="AH370" s="362">
        <f t="shared" si="196"/>
        <v>2017</v>
      </c>
      <c r="AI370" s="362">
        <f t="shared" si="196"/>
        <v>2018</v>
      </c>
      <c r="AJ370" s="362">
        <f t="shared" si="196"/>
        <v>2019</v>
      </c>
      <c r="AK370" s="362">
        <f t="shared" si="196"/>
        <v>2020</v>
      </c>
      <c r="AL370" s="124">
        <f t="shared" si="196"/>
        <v>2021</v>
      </c>
      <c r="AM370" s="124">
        <f t="shared" si="196"/>
        <v>2022</v>
      </c>
      <c r="AN370" s="124">
        <f t="shared" si="196"/>
        <v>2023</v>
      </c>
      <c r="AO370" s="124">
        <f t="shared" si="196"/>
        <v>2024</v>
      </c>
      <c r="AP370" s="124">
        <v>2025</v>
      </c>
      <c r="AQ370" s="124">
        <v>2030</v>
      </c>
      <c r="AR370" s="124">
        <v>2035</v>
      </c>
      <c r="AS370" s="124">
        <v>2040</v>
      </c>
      <c r="AT370" s="124">
        <v>2045</v>
      </c>
      <c r="AU370" s="124">
        <v>2050</v>
      </c>
    </row>
    <row r="371" spans="1:47">
      <c r="B371" s="125" t="s">
        <v>3</v>
      </c>
      <c r="C371" s="125" t="s">
        <v>382</v>
      </c>
      <c r="D371" s="125" t="s">
        <v>332</v>
      </c>
      <c r="E371" s="125" t="s">
        <v>333</v>
      </c>
      <c r="G371" s="245">
        <v>0.54</v>
      </c>
      <c r="H371" s="245">
        <v>0.54</v>
      </c>
      <c r="I371" s="245">
        <v>0.54</v>
      </c>
      <c r="J371" s="245">
        <v>0.54</v>
      </c>
      <c r="K371" s="245">
        <v>0.54</v>
      </c>
      <c r="L371" s="245">
        <v>0.54</v>
      </c>
      <c r="M371" s="245">
        <v>0.54</v>
      </c>
      <c r="N371" s="245">
        <v>0.54</v>
      </c>
      <c r="O371" s="245">
        <v>0.54</v>
      </c>
      <c r="P371" s="245">
        <v>0.54</v>
      </c>
      <c r="Q371" s="245">
        <v>0.54</v>
      </c>
      <c r="R371" s="245">
        <v>0.54</v>
      </c>
      <c r="S371" s="245">
        <v>0.54</v>
      </c>
      <c r="T371" s="245">
        <v>0.54</v>
      </c>
      <c r="U371" s="245">
        <v>0.54</v>
      </c>
      <c r="V371" s="245">
        <v>0.54</v>
      </c>
      <c r="W371" s="245">
        <v>0.54</v>
      </c>
      <c r="X371" s="245">
        <v>0.54</v>
      </c>
      <c r="Y371" s="245">
        <v>0.54</v>
      </c>
      <c r="Z371" s="245">
        <v>0.54</v>
      </c>
      <c r="AA371" s="245">
        <v>0.54</v>
      </c>
      <c r="AB371" s="245">
        <v>0.54</v>
      </c>
      <c r="AC371" s="245">
        <v>0.54</v>
      </c>
      <c r="AD371" s="245">
        <v>0.54</v>
      </c>
      <c r="AE371" s="245">
        <v>0.54</v>
      </c>
      <c r="AF371" s="245">
        <v>0.54</v>
      </c>
      <c r="AG371" s="245">
        <v>0.54</v>
      </c>
      <c r="AH371" s="245">
        <v>0.54</v>
      </c>
      <c r="AI371" s="245">
        <v>0.54</v>
      </c>
      <c r="AJ371" s="245">
        <v>0.54</v>
      </c>
      <c r="AK371" s="245">
        <v>0.54</v>
      </c>
      <c r="AL371" s="245">
        <v>0.54</v>
      </c>
      <c r="AM371" s="245">
        <v>0.54</v>
      </c>
      <c r="AN371" s="245">
        <v>0.54</v>
      </c>
      <c r="AO371" s="245">
        <v>0.54</v>
      </c>
      <c r="AP371" s="245">
        <v>0.54</v>
      </c>
      <c r="AQ371" s="245">
        <v>0.54</v>
      </c>
      <c r="AR371" s="245">
        <v>0.54</v>
      </c>
      <c r="AS371" s="245">
        <v>0.54</v>
      </c>
      <c r="AT371" s="245">
        <v>0.54</v>
      </c>
      <c r="AU371" s="245">
        <v>0.54</v>
      </c>
    </row>
    <row r="372" spans="1:47">
      <c r="B372" s="125" t="s">
        <v>3</v>
      </c>
      <c r="C372" s="125" t="s">
        <v>382</v>
      </c>
      <c r="D372" s="125" t="s">
        <v>358</v>
      </c>
      <c r="E372" s="125" t="s">
        <v>334</v>
      </c>
      <c r="F372" s="125" t="s">
        <v>335</v>
      </c>
      <c r="G372" s="250">
        <f t="shared" ref="G372:AI372" si="197">1-SUM(G373:G377)</f>
        <v>1</v>
      </c>
      <c r="H372" s="250">
        <f t="shared" si="197"/>
        <v>0.97064094992709249</v>
      </c>
      <c r="I372" s="250">
        <f t="shared" si="197"/>
        <v>0.94128189985418498</v>
      </c>
      <c r="J372" s="250">
        <f t="shared" si="197"/>
        <v>0.91192284978127747</v>
      </c>
      <c r="K372" s="250">
        <f t="shared" si="197"/>
        <v>0.88256379970836996</v>
      </c>
      <c r="L372" s="250">
        <f t="shared" si="197"/>
        <v>0.85320474963546244</v>
      </c>
      <c r="M372" s="250">
        <f t="shared" si="197"/>
        <v>0.82384569956255493</v>
      </c>
      <c r="N372" s="250">
        <f t="shared" si="197"/>
        <v>0.79448664948964742</v>
      </c>
      <c r="O372" s="250">
        <f t="shared" si="197"/>
        <v>0.76512759941673991</v>
      </c>
      <c r="P372" s="250">
        <f t="shared" si="197"/>
        <v>0.7357685493438324</v>
      </c>
      <c r="Q372" s="250">
        <f t="shared" si="197"/>
        <v>0.70640949927092489</v>
      </c>
      <c r="R372" s="250">
        <f t="shared" si="197"/>
        <v>0.67705044919801749</v>
      </c>
      <c r="S372" s="250">
        <f t="shared" si="197"/>
        <v>0.64769139912510998</v>
      </c>
      <c r="T372" s="250">
        <f t="shared" si="197"/>
        <v>0.61833234905220247</v>
      </c>
      <c r="U372" s="250">
        <f t="shared" si="197"/>
        <v>0.58897329897929507</v>
      </c>
      <c r="V372" s="250">
        <f t="shared" si="197"/>
        <v>0.55961424890638756</v>
      </c>
      <c r="W372" s="250">
        <f t="shared" si="197"/>
        <v>0.53025519883348005</v>
      </c>
      <c r="X372" s="250">
        <f t="shared" si="197"/>
        <v>0.50089614876057253</v>
      </c>
      <c r="Y372" s="250">
        <f t="shared" si="197"/>
        <v>0.47153709868766502</v>
      </c>
      <c r="Z372" s="250">
        <f t="shared" si="197"/>
        <v>0.44217804861475751</v>
      </c>
      <c r="AA372" s="250">
        <f t="shared" si="197"/>
        <v>0.41281899854185</v>
      </c>
      <c r="AB372" s="250">
        <f t="shared" si="197"/>
        <v>0.38345994846894249</v>
      </c>
      <c r="AC372" s="250">
        <f t="shared" si="197"/>
        <v>0.35410089839603498</v>
      </c>
      <c r="AD372" s="250">
        <f t="shared" si="197"/>
        <v>0.32474184832312736</v>
      </c>
      <c r="AE372" s="250">
        <f t="shared" si="197"/>
        <v>0.29538279825021985</v>
      </c>
      <c r="AF372" s="250">
        <f t="shared" si="197"/>
        <v>0.26602374817731234</v>
      </c>
      <c r="AG372" s="258">
        <f t="shared" si="197"/>
        <v>0.23666469810440471</v>
      </c>
      <c r="AH372" s="246">
        <f t="shared" si="197"/>
        <v>0.22990022655035869</v>
      </c>
      <c r="AI372" s="246">
        <f t="shared" si="197"/>
        <v>0.22313575499631277</v>
      </c>
      <c r="AJ372" s="246">
        <f>1-SUM(AJ373:AJ377)</f>
        <v>0.21637128344226686</v>
      </c>
      <c r="AK372" s="246">
        <f>1-SUM(AK373:AK377)</f>
        <v>0.20960681188822083</v>
      </c>
      <c r="AL372" s="130">
        <f t="shared" ref="AL372" si="198">1-SUM(AL373:AL377)</f>
        <v>0.20960681188822083</v>
      </c>
      <c r="AM372" s="130">
        <f>1-SUM(AM373:AM377)</f>
        <v>0.20960681188822083</v>
      </c>
      <c r="AN372" s="130">
        <f>1-SUM(AN373:AN377)</f>
        <v>0.20960681188822083</v>
      </c>
      <c r="AO372" s="130">
        <f t="shared" ref="AO372:AU372" si="199">1-SUM(AO373:AO377)</f>
        <v>0.20960681188822083</v>
      </c>
      <c r="AP372" s="130">
        <f>1-SUM(AP373:AP377)</f>
        <v>0.20960681188822083</v>
      </c>
      <c r="AQ372" s="130">
        <f t="shared" si="199"/>
        <v>0.20960681188822083</v>
      </c>
      <c r="AR372" s="257">
        <f t="shared" si="199"/>
        <v>9.5383089634115681E-4</v>
      </c>
      <c r="AS372" s="257">
        <f t="shared" si="199"/>
        <v>9.5383089634115681E-4</v>
      </c>
      <c r="AT372" s="257">
        <f t="shared" si="199"/>
        <v>9.5383089634115681E-4</v>
      </c>
      <c r="AU372" s="257">
        <f t="shared" si="199"/>
        <v>9.5383089634115681E-4</v>
      </c>
    </row>
    <row r="373" spans="1:47">
      <c r="B373" s="125" t="s">
        <v>3</v>
      </c>
      <c r="C373" s="125" t="s">
        <v>382</v>
      </c>
      <c r="D373" s="125" t="s">
        <v>363</v>
      </c>
      <c r="E373" s="125" t="s">
        <v>334</v>
      </c>
      <c r="F373" s="363" t="s">
        <v>473</v>
      </c>
      <c r="G373" s="250">
        <v>0</v>
      </c>
      <c r="H373" s="250">
        <f>G373</f>
        <v>0</v>
      </c>
      <c r="I373" s="250">
        <f t="shared" ref="I373:X374" si="200">H373</f>
        <v>0</v>
      </c>
      <c r="J373" s="250">
        <f t="shared" si="200"/>
        <v>0</v>
      </c>
      <c r="K373" s="250">
        <f t="shared" si="200"/>
        <v>0</v>
      </c>
      <c r="L373" s="250">
        <f t="shared" si="200"/>
        <v>0</v>
      </c>
      <c r="M373" s="250">
        <f t="shared" si="200"/>
        <v>0</v>
      </c>
      <c r="N373" s="250">
        <f t="shared" si="200"/>
        <v>0</v>
      </c>
      <c r="O373" s="250">
        <f t="shared" si="200"/>
        <v>0</v>
      </c>
      <c r="P373" s="250">
        <f t="shared" si="200"/>
        <v>0</v>
      </c>
      <c r="Q373" s="250">
        <f t="shared" si="200"/>
        <v>0</v>
      </c>
      <c r="R373" s="250">
        <f t="shared" si="200"/>
        <v>0</v>
      </c>
      <c r="S373" s="250">
        <f t="shared" si="200"/>
        <v>0</v>
      </c>
      <c r="T373" s="250">
        <f t="shared" si="200"/>
        <v>0</v>
      </c>
      <c r="U373" s="250">
        <f t="shared" si="200"/>
        <v>0</v>
      </c>
      <c r="V373" s="250">
        <f t="shared" si="200"/>
        <v>0</v>
      </c>
      <c r="W373" s="250">
        <f t="shared" si="200"/>
        <v>0</v>
      </c>
      <c r="X373" s="250">
        <f t="shared" si="200"/>
        <v>0</v>
      </c>
      <c r="Y373" s="250">
        <f t="shared" ref="Y373:AN377" si="201">X373</f>
        <v>0</v>
      </c>
      <c r="Z373" s="250">
        <f t="shared" si="201"/>
        <v>0</v>
      </c>
      <c r="AA373" s="250">
        <f t="shared" si="201"/>
        <v>0</v>
      </c>
      <c r="AB373" s="250">
        <f t="shared" si="201"/>
        <v>0</v>
      </c>
      <c r="AC373" s="250">
        <f t="shared" si="201"/>
        <v>0</v>
      </c>
      <c r="AD373" s="250">
        <f t="shared" si="201"/>
        <v>0</v>
      </c>
      <c r="AE373" s="250">
        <f t="shared" si="201"/>
        <v>0</v>
      </c>
      <c r="AF373" s="250">
        <f t="shared" si="201"/>
        <v>0</v>
      </c>
      <c r="AG373" s="258">
        <f t="shared" si="201"/>
        <v>0</v>
      </c>
      <c r="AH373" s="258">
        <f t="shared" si="201"/>
        <v>0</v>
      </c>
      <c r="AI373" s="258">
        <f t="shared" si="201"/>
        <v>0</v>
      </c>
      <c r="AJ373" s="258">
        <f t="shared" si="201"/>
        <v>0</v>
      </c>
      <c r="AK373" s="258">
        <f t="shared" si="201"/>
        <v>0</v>
      </c>
      <c r="AL373" s="250">
        <f t="shared" si="201"/>
        <v>0</v>
      </c>
      <c r="AM373" s="250">
        <f t="shared" si="201"/>
        <v>0</v>
      </c>
      <c r="AN373" s="250">
        <f t="shared" si="201"/>
        <v>0</v>
      </c>
      <c r="AO373" s="250">
        <f t="shared" ref="AO373:AU377" si="202">AN373</f>
        <v>0</v>
      </c>
      <c r="AP373" s="250">
        <f t="shared" si="202"/>
        <v>0</v>
      </c>
      <c r="AQ373" s="250">
        <f t="shared" si="202"/>
        <v>0</v>
      </c>
      <c r="AR373" s="250">
        <f t="shared" si="202"/>
        <v>0</v>
      </c>
      <c r="AS373" s="250">
        <f t="shared" si="202"/>
        <v>0</v>
      </c>
      <c r="AT373" s="250">
        <f t="shared" si="202"/>
        <v>0</v>
      </c>
      <c r="AU373" s="250">
        <f t="shared" si="202"/>
        <v>0</v>
      </c>
    </row>
    <row r="374" spans="1:47">
      <c r="B374" s="125" t="s">
        <v>3</v>
      </c>
      <c r="C374" s="125" t="s">
        <v>382</v>
      </c>
      <c r="D374" s="125" t="s">
        <v>364</v>
      </c>
      <c r="E374" s="125" t="s">
        <v>334</v>
      </c>
      <c r="F374" s="363"/>
      <c r="G374" s="250">
        <v>0</v>
      </c>
      <c r="H374" s="250">
        <f>G374</f>
        <v>0</v>
      </c>
      <c r="I374" s="250">
        <f t="shared" si="200"/>
        <v>0</v>
      </c>
      <c r="J374" s="250">
        <f t="shared" si="200"/>
        <v>0</v>
      </c>
      <c r="K374" s="250">
        <f t="shared" si="200"/>
        <v>0</v>
      </c>
      <c r="L374" s="250">
        <f t="shared" si="200"/>
        <v>0</v>
      </c>
      <c r="M374" s="250">
        <f t="shared" si="200"/>
        <v>0</v>
      </c>
      <c r="N374" s="250">
        <f t="shared" si="200"/>
        <v>0</v>
      </c>
      <c r="O374" s="250">
        <f t="shared" si="200"/>
        <v>0</v>
      </c>
      <c r="P374" s="250">
        <f t="shared" si="200"/>
        <v>0</v>
      </c>
      <c r="Q374" s="250">
        <f t="shared" si="200"/>
        <v>0</v>
      </c>
      <c r="R374" s="250">
        <f t="shared" si="200"/>
        <v>0</v>
      </c>
      <c r="S374" s="250">
        <f t="shared" si="200"/>
        <v>0</v>
      </c>
      <c r="T374" s="250">
        <f t="shared" si="200"/>
        <v>0</v>
      </c>
      <c r="U374" s="250">
        <f t="shared" si="200"/>
        <v>0</v>
      </c>
      <c r="V374" s="250">
        <f t="shared" si="200"/>
        <v>0</v>
      </c>
      <c r="W374" s="250">
        <f t="shared" si="200"/>
        <v>0</v>
      </c>
      <c r="X374" s="250">
        <f t="shared" si="200"/>
        <v>0</v>
      </c>
      <c r="Y374" s="250">
        <f t="shared" si="201"/>
        <v>0</v>
      </c>
      <c r="Z374" s="250">
        <f t="shared" si="201"/>
        <v>0</v>
      </c>
      <c r="AA374" s="250">
        <f t="shared" si="201"/>
        <v>0</v>
      </c>
      <c r="AB374" s="250">
        <f t="shared" si="201"/>
        <v>0</v>
      </c>
      <c r="AC374" s="250">
        <f t="shared" si="201"/>
        <v>0</v>
      </c>
      <c r="AD374" s="250">
        <f t="shared" si="201"/>
        <v>0</v>
      </c>
      <c r="AE374" s="250">
        <f t="shared" si="201"/>
        <v>0</v>
      </c>
      <c r="AF374" s="250">
        <f t="shared" si="201"/>
        <v>0</v>
      </c>
      <c r="AG374" s="258">
        <f t="shared" si="201"/>
        <v>0</v>
      </c>
      <c r="AH374" s="258">
        <f t="shared" si="201"/>
        <v>0</v>
      </c>
      <c r="AI374" s="258">
        <f t="shared" si="201"/>
        <v>0</v>
      </c>
      <c r="AJ374" s="258">
        <f t="shared" si="201"/>
        <v>0</v>
      </c>
      <c r="AK374" s="258">
        <f t="shared" si="201"/>
        <v>0</v>
      </c>
      <c r="AL374" s="250">
        <f t="shared" si="201"/>
        <v>0</v>
      </c>
      <c r="AM374" s="250">
        <f t="shared" si="201"/>
        <v>0</v>
      </c>
      <c r="AN374" s="250">
        <f t="shared" si="201"/>
        <v>0</v>
      </c>
      <c r="AO374" s="250">
        <f t="shared" si="202"/>
        <v>0</v>
      </c>
      <c r="AP374" s="250">
        <f t="shared" si="202"/>
        <v>0</v>
      </c>
      <c r="AQ374" s="250">
        <f t="shared" si="202"/>
        <v>0</v>
      </c>
      <c r="AR374" s="250">
        <f t="shared" si="202"/>
        <v>0</v>
      </c>
      <c r="AS374" s="250">
        <f t="shared" si="202"/>
        <v>0</v>
      </c>
      <c r="AT374" s="250">
        <f t="shared" si="202"/>
        <v>0</v>
      </c>
      <c r="AU374" s="250">
        <f t="shared" si="202"/>
        <v>0</v>
      </c>
    </row>
    <row r="375" spans="1:47">
      <c r="B375" s="125" t="s">
        <v>3</v>
      </c>
      <c r="C375" s="125" t="s">
        <v>382</v>
      </c>
      <c r="D375" s="125" t="s">
        <v>365</v>
      </c>
      <c r="E375" s="125" t="s">
        <v>334</v>
      </c>
      <c r="F375" s="363"/>
      <c r="G375" s="250">
        <v>0</v>
      </c>
      <c r="H375" s="135">
        <f>G375 + (($AG375 - $G375)/($AG$217-$G$217))</f>
        <v>2.9166884223204292E-3</v>
      </c>
      <c r="I375" s="135">
        <f t="shared" ref="I375:AE375" si="203">H375 + (($AG375 - $G375)/($AG$217-$G$217))</f>
        <v>5.8333768446408585E-3</v>
      </c>
      <c r="J375" s="135">
        <f t="shared" si="203"/>
        <v>8.7500652669612877E-3</v>
      </c>
      <c r="K375" s="135">
        <f t="shared" si="203"/>
        <v>1.1666753689281717E-2</v>
      </c>
      <c r="L375" s="135">
        <f t="shared" si="203"/>
        <v>1.4583442111602146E-2</v>
      </c>
      <c r="M375" s="135">
        <f t="shared" si="203"/>
        <v>1.7500130533922575E-2</v>
      </c>
      <c r="N375" s="135">
        <f t="shared" si="203"/>
        <v>2.0416818956243005E-2</v>
      </c>
      <c r="O375" s="135">
        <f t="shared" si="203"/>
        <v>2.3333507378563434E-2</v>
      </c>
      <c r="P375" s="135">
        <f t="shared" si="203"/>
        <v>2.6250195800883863E-2</v>
      </c>
      <c r="Q375" s="135">
        <f t="shared" si="203"/>
        <v>2.9166884223204292E-2</v>
      </c>
      <c r="R375" s="135">
        <f t="shared" si="203"/>
        <v>3.2083572645524722E-2</v>
      </c>
      <c r="S375" s="135">
        <f t="shared" si="203"/>
        <v>3.5000261067845151E-2</v>
      </c>
      <c r="T375" s="135">
        <f t="shared" si="203"/>
        <v>3.791694949016558E-2</v>
      </c>
      <c r="U375" s="135">
        <f t="shared" si="203"/>
        <v>4.0833637912486009E-2</v>
      </c>
      <c r="V375" s="135">
        <f t="shared" si="203"/>
        <v>4.3750326334806439E-2</v>
      </c>
      <c r="W375" s="135">
        <f t="shared" si="203"/>
        <v>4.6667014757126868E-2</v>
      </c>
      <c r="X375" s="135">
        <f t="shared" si="203"/>
        <v>4.9583703179447297E-2</v>
      </c>
      <c r="Y375" s="135">
        <f t="shared" si="203"/>
        <v>5.2500391601767726E-2</v>
      </c>
      <c r="Z375" s="135">
        <f t="shared" si="203"/>
        <v>5.5417080024088156E-2</v>
      </c>
      <c r="AA375" s="135">
        <f t="shared" si="203"/>
        <v>5.8333768446408585E-2</v>
      </c>
      <c r="AB375" s="135">
        <f t="shared" si="203"/>
        <v>6.1250456868729014E-2</v>
      </c>
      <c r="AC375" s="135">
        <f t="shared" si="203"/>
        <v>6.4167145291049443E-2</v>
      </c>
      <c r="AD375" s="135">
        <f t="shared" si="203"/>
        <v>6.7083833713369873E-2</v>
      </c>
      <c r="AE375" s="135">
        <f t="shared" si="203"/>
        <v>7.0000522135690302E-2</v>
      </c>
      <c r="AF375" s="135">
        <f>AE375 + (($AG375 - $G375)/($AG$217-$G$217))</f>
        <v>7.2917210558010731E-2</v>
      </c>
      <c r="AG375" s="246">
        <f>'[6]manure aplication'!$C$44</f>
        <v>7.583389898033116E-2</v>
      </c>
      <c r="AH375" s="259">
        <f>AG375 + (($AK375 - $AG375)/($AK$89-$AG$89))</f>
        <v>8.3936966511163072E-2</v>
      </c>
      <c r="AI375" s="259">
        <f>AH375 + (($AK375 - $AG375)/($AK$89-$AG$89))</f>
        <v>9.2040034041994984E-2</v>
      </c>
      <c r="AJ375" s="259">
        <f>AI375 + (($AK375 - $AG375)/($AK$89-$AG$89))</f>
        <v>0.1001431015728269</v>
      </c>
      <c r="AK375" s="246">
        <f>'[6]manure aplication'!$C$96</f>
        <v>0.10824616910365879</v>
      </c>
      <c r="AL375" s="256">
        <f t="shared" si="201"/>
        <v>0.10824616910365879</v>
      </c>
      <c r="AM375" s="256">
        <f t="shared" si="201"/>
        <v>0.10824616910365879</v>
      </c>
      <c r="AN375" s="256">
        <f t="shared" si="201"/>
        <v>0.10824616910365879</v>
      </c>
      <c r="AO375" s="256">
        <f t="shared" si="202"/>
        <v>0.10824616910365879</v>
      </c>
      <c r="AP375" s="256">
        <f t="shared" si="202"/>
        <v>0.10824616910365879</v>
      </c>
      <c r="AQ375" s="256">
        <f t="shared" si="202"/>
        <v>0.10824616910365879</v>
      </c>
      <c r="AR375" s="256">
        <f t="shared" si="202"/>
        <v>0.10824616910365879</v>
      </c>
      <c r="AS375" s="256">
        <f t="shared" si="202"/>
        <v>0.10824616910365879</v>
      </c>
      <c r="AT375" s="256">
        <f t="shared" si="202"/>
        <v>0.10824616910365879</v>
      </c>
      <c r="AU375" s="256">
        <f t="shared" si="202"/>
        <v>0.10824616910365879</v>
      </c>
    </row>
    <row r="376" spans="1:47">
      <c r="B376" s="125" t="s">
        <v>3</v>
      </c>
      <c r="C376" s="125" t="s">
        <v>382</v>
      </c>
      <c r="D376" s="125" t="s">
        <v>383</v>
      </c>
      <c r="E376" s="125" t="s">
        <v>334</v>
      </c>
      <c r="F376" s="363"/>
      <c r="G376" s="250">
        <v>0</v>
      </c>
      <c r="H376" s="250">
        <f>G376</f>
        <v>0</v>
      </c>
      <c r="I376" s="250">
        <f t="shared" ref="I376:AI376" si="204">H376</f>
        <v>0</v>
      </c>
      <c r="J376" s="250">
        <f t="shared" si="204"/>
        <v>0</v>
      </c>
      <c r="K376" s="250">
        <f t="shared" si="204"/>
        <v>0</v>
      </c>
      <c r="L376" s="250">
        <f t="shared" si="204"/>
        <v>0</v>
      </c>
      <c r="M376" s="250">
        <f t="shared" si="204"/>
        <v>0</v>
      </c>
      <c r="N376" s="250">
        <f t="shared" si="204"/>
        <v>0</v>
      </c>
      <c r="O376" s="250">
        <f t="shared" si="204"/>
        <v>0</v>
      </c>
      <c r="P376" s="250">
        <f t="shared" si="204"/>
        <v>0</v>
      </c>
      <c r="Q376" s="250">
        <f t="shared" si="204"/>
        <v>0</v>
      </c>
      <c r="R376" s="250">
        <f t="shared" si="204"/>
        <v>0</v>
      </c>
      <c r="S376" s="250">
        <f t="shared" si="204"/>
        <v>0</v>
      </c>
      <c r="T376" s="250">
        <f t="shared" si="204"/>
        <v>0</v>
      </c>
      <c r="U376" s="250">
        <f t="shared" si="204"/>
        <v>0</v>
      </c>
      <c r="V376" s="250">
        <f t="shared" si="204"/>
        <v>0</v>
      </c>
      <c r="W376" s="250">
        <f t="shared" si="204"/>
        <v>0</v>
      </c>
      <c r="X376" s="250">
        <f t="shared" si="204"/>
        <v>0</v>
      </c>
      <c r="Y376" s="250">
        <f t="shared" si="204"/>
        <v>0</v>
      </c>
      <c r="Z376" s="250">
        <f t="shared" si="204"/>
        <v>0</v>
      </c>
      <c r="AA376" s="250">
        <f t="shared" si="204"/>
        <v>0</v>
      </c>
      <c r="AB376" s="250">
        <f t="shared" si="204"/>
        <v>0</v>
      </c>
      <c r="AC376" s="250">
        <f t="shared" si="204"/>
        <v>0</v>
      </c>
      <c r="AD376" s="250">
        <f t="shared" si="204"/>
        <v>0</v>
      </c>
      <c r="AE376" s="250">
        <f t="shared" si="204"/>
        <v>0</v>
      </c>
      <c r="AF376" s="250">
        <f t="shared" si="204"/>
        <v>0</v>
      </c>
      <c r="AG376" s="258">
        <f t="shared" si="204"/>
        <v>0</v>
      </c>
      <c r="AH376" s="258">
        <f t="shared" si="204"/>
        <v>0</v>
      </c>
      <c r="AI376" s="258">
        <f t="shared" si="204"/>
        <v>0</v>
      </c>
      <c r="AJ376" s="258">
        <f>AI376</f>
        <v>0</v>
      </c>
      <c r="AK376" s="258">
        <f>AJ376</f>
        <v>0</v>
      </c>
      <c r="AL376" s="250">
        <f t="shared" si="201"/>
        <v>0</v>
      </c>
      <c r="AM376" s="250">
        <f t="shared" si="201"/>
        <v>0</v>
      </c>
      <c r="AN376" s="250">
        <f>AM376</f>
        <v>0</v>
      </c>
      <c r="AO376" s="250">
        <f t="shared" si="202"/>
        <v>0</v>
      </c>
      <c r="AP376" s="250">
        <f>AO376</f>
        <v>0</v>
      </c>
      <c r="AQ376" s="250">
        <f t="shared" si="202"/>
        <v>0</v>
      </c>
      <c r="AR376" s="250">
        <f t="shared" si="202"/>
        <v>0</v>
      </c>
      <c r="AS376" s="250">
        <f t="shared" si="202"/>
        <v>0</v>
      </c>
      <c r="AT376" s="250">
        <f t="shared" si="202"/>
        <v>0</v>
      </c>
      <c r="AU376" s="250">
        <f t="shared" si="202"/>
        <v>0</v>
      </c>
    </row>
    <row r="377" spans="1:47">
      <c r="B377" s="125" t="s">
        <v>3</v>
      </c>
      <c r="C377" s="125" t="s">
        <v>382</v>
      </c>
      <c r="D377" s="125" t="s">
        <v>366</v>
      </c>
      <c r="E377" s="125" t="s">
        <v>334</v>
      </c>
      <c r="F377" s="363"/>
      <c r="G377" s="250">
        <v>0</v>
      </c>
      <c r="H377" s="135">
        <f>G377 + (($AG377 - $G377)/($AG$217-$G$217))</f>
        <v>2.6442361650587078E-2</v>
      </c>
      <c r="I377" s="135">
        <f t="shared" ref="I377:AE377" si="205">H377 + (($AG377 - $G377)/($AG$217-$G$217))</f>
        <v>5.2884723301174157E-2</v>
      </c>
      <c r="J377" s="135">
        <f t="shared" si="205"/>
        <v>7.9327084951761231E-2</v>
      </c>
      <c r="K377" s="135">
        <f t="shared" si="205"/>
        <v>0.10576944660234831</v>
      </c>
      <c r="L377" s="135">
        <f t="shared" si="205"/>
        <v>0.13221180825293538</v>
      </c>
      <c r="M377" s="135">
        <f t="shared" si="205"/>
        <v>0.15865416990352246</v>
      </c>
      <c r="N377" s="135">
        <f t="shared" si="205"/>
        <v>0.18509653155410954</v>
      </c>
      <c r="O377" s="135">
        <f t="shared" si="205"/>
        <v>0.21153889320469663</v>
      </c>
      <c r="P377" s="135">
        <f t="shared" si="205"/>
        <v>0.23798125485528371</v>
      </c>
      <c r="Q377" s="135">
        <f t="shared" si="205"/>
        <v>0.26442361650587076</v>
      </c>
      <c r="R377" s="135">
        <f t="shared" si="205"/>
        <v>0.29086597815645782</v>
      </c>
      <c r="S377" s="135">
        <f t="shared" si="205"/>
        <v>0.31730833980704487</v>
      </c>
      <c r="T377" s="135">
        <f t="shared" si="205"/>
        <v>0.34375070145763192</v>
      </c>
      <c r="U377" s="135">
        <f t="shared" si="205"/>
        <v>0.37019306310821898</v>
      </c>
      <c r="V377" s="135">
        <f t="shared" si="205"/>
        <v>0.39663542475880603</v>
      </c>
      <c r="W377" s="135">
        <f t="shared" si="205"/>
        <v>0.42307778640939309</v>
      </c>
      <c r="X377" s="135">
        <f t="shared" si="205"/>
        <v>0.44952014805998014</v>
      </c>
      <c r="Y377" s="135">
        <f t="shared" si="205"/>
        <v>0.47596250971056719</v>
      </c>
      <c r="Z377" s="135">
        <f t="shared" si="205"/>
        <v>0.5024048713611543</v>
      </c>
      <c r="AA377" s="135">
        <f t="shared" si="205"/>
        <v>0.52884723301174141</v>
      </c>
      <c r="AB377" s="135">
        <f t="shared" si="205"/>
        <v>0.55528959466232852</v>
      </c>
      <c r="AC377" s="135">
        <f t="shared" si="205"/>
        <v>0.58173195631291563</v>
      </c>
      <c r="AD377" s="135">
        <f t="shared" si="205"/>
        <v>0.60817431796350274</v>
      </c>
      <c r="AE377" s="135">
        <f t="shared" si="205"/>
        <v>0.63461667961408985</v>
      </c>
      <c r="AF377" s="135">
        <f>AE377 + (($AG377 - $G377)/($AG$217-$G$217))</f>
        <v>0.66105904126467696</v>
      </c>
      <c r="AG377" s="246">
        <f>'[6]manure aplication'!$C$45</f>
        <v>0.68750140291526407</v>
      </c>
      <c r="AH377" s="259">
        <f>AG377 + (($AK377 - $AG377)/($AK$89-$AG$89))</f>
        <v>0.6861628069384782</v>
      </c>
      <c r="AI377" s="259">
        <f>AH377 + (($AK377 - $AG377)/($AK$89-$AG$89))</f>
        <v>0.68482421096169221</v>
      </c>
      <c r="AJ377" s="259">
        <f>AI377 + (($AK377 - $AG377)/($AK$89-$AG$89))</f>
        <v>0.68348561498490623</v>
      </c>
      <c r="AK377" s="246">
        <f>'[6]manure aplication'!$C$97</f>
        <v>0.68214701900812036</v>
      </c>
      <c r="AL377" s="256">
        <f t="shared" si="201"/>
        <v>0.68214701900812036</v>
      </c>
      <c r="AM377" s="256">
        <f t="shared" si="201"/>
        <v>0.68214701900812036</v>
      </c>
      <c r="AN377" s="256">
        <f t="shared" si="201"/>
        <v>0.68214701900812036</v>
      </c>
      <c r="AO377" s="256">
        <f t="shared" si="202"/>
        <v>0.68214701900812036</v>
      </c>
      <c r="AP377" s="256">
        <f t="shared" si="202"/>
        <v>0.68214701900812036</v>
      </c>
      <c r="AQ377" s="256">
        <f t="shared" si="202"/>
        <v>0.68214701900812036</v>
      </c>
      <c r="AR377" s="260">
        <v>0.89080000000000004</v>
      </c>
      <c r="AS377" s="260">
        <v>0.89080000000000004</v>
      </c>
      <c r="AT377" s="260">
        <v>0.89080000000000004</v>
      </c>
      <c r="AU377" s="260">
        <v>0.89080000000000004</v>
      </c>
    </row>
    <row r="378" spans="1:47">
      <c r="B378" s="125"/>
      <c r="C378" s="125"/>
      <c r="D378" s="125"/>
      <c r="E378" s="125"/>
      <c r="G378" s="250"/>
      <c r="H378" s="250"/>
      <c r="I378" s="250"/>
      <c r="J378" s="250"/>
      <c r="K378" s="250"/>
      <c r="L378" s="250"/>
      <c r="M378" s="250"/>
      <c r="N378" s="250"/>
      <c r="O378" s="250"/>
      <c r="P378" s="250"/>
      <c r="Q378" s="250"/>
      <c r="R378" s="250"/>
      <c r="S378" s="250"/>
      <c r="T378" s="250"/>
      <c r="U378" s="250"/>
      <c r="V378" s="250"/>
      <c r="W378" s="250"/>
      <c r="X378" s="250"/>
      <c r="Y378" s="250"/>
      <c r="Z378" s="250"/>
      <c r="AA378" s="250"/>
      <c r="AB378" s="250"/>
      <c r="AC378" s="250"/>
      <c r="AD378" s="250"/>
      <c r="AE378" s="250"/>
      <c r="AF378" s="250"/>
      <c r="AG378" s="258"/>
      <c r="AH378" s="258"/>
      <c r="AI378" s="258"/>
      <c r="AJ378" s="258"/>
      <c r="AK378" s="358">
        <f t="shared" ref="AK378:AK384" si="206">AK361</f>
        <v>0</v>
      </c>
      <c r="AL378" s="250"/>
      <c r="AM378" s="250"/>
      <c r="AN378" s="250"/>
      <c r="AO378" s="250"/>
      <c r="AP378" s="258"/>
      <c r="AQ378" s="250"/>
      <c r="AR378" s="250"/>
      <c r="AS378" s="250"/>
      <c r="AT378" s="250"/>
      <c r="AU378" s="250"/>
    </row>
    <row r="379" spans="1:47">
      <c r="B379" s="125" t="s">
        <v>3</v>
      </c>
      <c r="C379" s="125" t="s">
        <v>382</v>
      </c>
      <c r="D379" s="125" t="s">
        <v>358</v>
      </c>
      <c r="E379" s="125" t="s">
        <v>336</v>
      </c>
      <c r="F379" s="125" t="s">
        <v>337</v>
      </c>
      <c r="G379" s="253">
        <v>0</v>
      </c>
      <c r="H379" s="253">
        <v>0</v>
      </c>
      <c r="I379" s="253">
        <v>0</v>
      </c>
      <c r="J379" s="253">
        <v>0</v>
      </c>
      <c r="K379" s="253">
        <v>0</v>
      </c>
      <c r="L379" s="253">
        <v>0</v>
      </c>
      <c r="M379" s="253">
        <v>0</v>
      </c>
      <c r="N379" s="253">
        <v>0</v>
      </c>
      <c r="O379" s="253">
        <v>0</v>
      </c>
      <c r="P379" s="253">
        <v>0</v>
      </c>
      <c r="Q379" s="253">
        <v>0</v>
      </c>
      <c r="R379" s="253">
        <v>0</v>
      </c>
      <c r="S379" s="253">
        <v>0</v>
      </c>
      <c r="T379" s="253">
        <v>0</v>
      </c>
      <c r="U379" s="253">
        <v>0</v>
      </c>
      <c r="V379" s="253">
        <v>0</v>
      </c>
      <c r="W379" s="253">
        <v>0</v>
      </c>
      <c r="X379" s="253">
        <v>0</v>
      </c>
      <c r="Y379" s="253">
        <v>0</v>
      </c>
      <c r="Z379" s="253">
        <v>0</v>
      </c>
      <c r="AA379" s="253">
        <v>0</v>
      </c>
      <c r="AB379" s="253">
        <v>0</v>
      </c>
      <c r="AC379" s="253">
        <v>0</v>
      </c>
      <c r="AD379" s="253">
        <v>0</v>
      </c>
      <c r="AE379" s="253">
        <v>0</v>
      </c>
      <c r="AF379" s="253">
        <v>0</v>
      </c>
      <c r="AG379" s="261">
        <v>0</v>
      </c>
      <c r="AH379" s="261">
        <v>0</v>
      </c>
      <c r="AI379" s="261">
        <v>0</v>
      </c>
      <c r="AJ379" s="261">
        <v>0</v>
      </c>
      <c r="AK379" s="358">
        <f t="shared" si="206"/>
        <v>0</v>
      </c>
      <c r="AL379" s="253">
        <v>0</v>
      </c>
      <c r="AM379" s="253">
        <v>0</v>
      </c>
      <c r="AN379" s="253">
        <v>0</v>
      </c>
      <c r="AO379" s="253">
        <v>0</v>
      </c>
      <c r="AP379" s="258">
        <f>AL379</f>
        <v>0</v>
      </c>
      <c r="AQ379" s="253">
        <v>0</v>
      </c>
      <c r="AR379" s="253">
        <v>0</v>
      </c>
      <c r="AS379" s="253">
        <v>0</v>
      </c>
      <c r="AT379" s="253">
        <v>0</v>
      </c>
      <c r="AU379" s="253">
        <v>0</v>
      </c>
    </row>
    <row r="380" spans="1:47">
      <c r="B380" s="125" t="s">
        <v>3</v>
      </c>
      <c r="C380" s="125" t="s">
        <v>382</v>
      </c>
      <c r="D380" s="125" t="s">
        <v>363</v>
      </c>
      <c r="E380" s="125" t="s">
        <v>336</v>
      </c>
      <c r="F380" s="125" t="s">
        <v>337</v>
      </c>
      <c r="G380" s="253">
        <v>0.9</v>
      </c>
      <c r="H380" s="253">
        <v>0.9</v>
      </c>
      <c r="I380" s="253">
        <v>0.9</v>
      </c>
      <c r="J380" s="253">
        <v>0.9</v>
      </c>
      <c r="K380" s="253">
        <v>0.9</v>
      </c>
      <c r="L380" s="253">
        <v>0.9</v>
      </c>
      <c r="M380" s="253">
        <v>0.9</v>
      </c>
      <c r="N380" s="253">
        <v>0.9</v>
      </c>
      <c r="O380" s="253">
        <v>0.9</v>
      </c>
      <c r="P380" s="253">
        <v>0.9</v>
      </c>
      <c r="Q380" s="253">
        <v>0.9</v>
      </c>
      <c r="R380" s="253">
        <v>0.9</v>
      </c>
      <c r="S380" s="253">
        <v>0.9</v>
      </c>
      <c r="T380" s="253">
        <v>0.9</v>
      </c>
      <c r="U380" s="253">
        <v>0.9</v>
      </c>
      <c r="V380" s="253">
        <v>0.9</v>
      </c>
      <c r="W380" s="253">
        <v>0.9</v>
      </c>
      <c r="X380" s="253">
        <v>0.9</v>
      </c>
      <c r="Y380" s="253">
        <v>0.9</v>
      </c>
      <c r="Z380" s="253">
        <v>0.9</v>
      </c>
      <c r="AA380" s="253">
        <v>0.9</v>
      </c>
      <c r="AB380" s="253">
        <v>0.9</v>
      </c>
      <c r="AC380" s="253">
        <v>0.9</v>
      </c>
      <c r="AD380" s="253">
        <v>0.9</v>
      </c>
      <c r="AE380" s="253">
        <v>0.9</v>
      </c>
      <c r="AF380" s="253">
        <v>0.9</v>
      </c>
      <c r="AG380" s="261">
        <v>0.9</v>
      </c>
      <c r="AH380" s="261">
        <v>0.9</v>
      </c>
      <c r="AI380" s="261">
        <v>0.9</v>
      </c>
      <c r="AJ380" s="261">
        <v>0.9</v>
      </c>
      <c r="AK380" s="358">
        <f t="shared" si="206"/>
        <v>0.9</v>
      </c>
      <c r="AL380" s="253">
        <v>0.9</v>
      </c>
      <c r="AM380" s="253">
        <v>0.9</v>
      </c>
      <c r="AN380" s="253">
        <v>0.9</v>
      </c>
      <c r="AO380" s="253">
        <v>0.9</v>
      </c>
      <c r="AP380" s="258">
        <f>AL380</f>
        <v>0.9</v>
      </c>
      <c r="AQ380" s="253">
        <v>0.9</v>
      </c>
      <c r="AR380" s="253">
        <v>0.9</v>
      </c>
      <c r="AS380" s="253">
        <v>0.9</v>
      </c>
      <c r="AT380" s="253">
        <v>0.9</v>
      </c>
      <c r="AU380" s="253">
        <v>0.9</v>
      </c>
    </row>
    <row r="381" spans="1:47">
      <c r="B381" s="125" t="s">
        <v>3</v>
      </c>
      <c r="C381" s="125" t="s">
        <v>382</v>
      </c>
      <c r="D381" s="125" t="s">
        <v>364</v>
      </c>
      <c r="E381" s="125" t="s">
        <v>336</v>
      </c>
      <c r="F381" s="125" t="s">
        <v>337</v>
      </c>
      <c r="G381" s="253">
        <v>0.7</v>
      </c>
      <c r="H381" s="253">
        <v>0.7</v>
      </c>
      <c r="I381" s="253">
        <v>0.7</v>
      </c>
      <c r="J381" s="253">
        <v>0.7</v>
      </c>
      <c r="K381" s="253">
        <v>0.7</v>
      </c>
      <c r="L381" s="253">
        <v>0.7</v>
      </c>
      <c r="M381" s="253">
        <v>0.7</v>
      </c>
      <c r="N381" s="253">
        <v>0.7</v>
      </c>
      <c r="O381" s="253">
        <v>0.7</v>
      </c>
      <c r="P381" s="253">
        <v>0.7</v>
      </c>
      <c r="Q381" s="253">
        <v>0.7</v>
      </c>
      <c r="R381" s="253">
        <v>0.7</v>
      </c>
      <c r="S381" s="253">
        <v>0.7</v>
      </c>
      <c r="T381" s="253">
        <v>0.7</v>
      </c>
      <c r="U381" s="253">
        <v>0.7</v>
      </c>
      <c r="V381" s="253">
        <v>0.7</v>
      </c>
      <c r="W381" s="253">
        <v>0.7</v>
      </c>
      <c r="X381" s="253">
        <v>0.7</v>
      </c>
      <c r="Y381" s="253">
        <v>0.7</v>
      </c>
      <c r="Z381" s="253">
        <v>0.7</v>
      </c>
      <c r="AA381" s="253">
        <v>0.7</v>
      </c>
      <c r="AB381" s="253">
        <v>0.7</v>
      </c>
      <c r="AC381" s="253">
        <v>0.7</v>
      </c>
      <c r="AD381" s="253">
        <v>0.7</v>
      </c>
      <c r="AE381" s="253">
        <v>0.7</v>
      </c>
      <c r="AF381" s="253">
        <v>0.7</v>
      </c>
      <c r="AG381" s="261">
        <v>0.7</v>
      </c>
      <c r="AH381" s="261">
        <v>0.7</v>
      </c>
      <c r="AI381" s="261">
        <v>0.7</v>
      </c>
      <c r="AJ381" s="261">
        <v>0.7</v>
      </c>
      <c r="AK381" s="358">
        <f t="shared" si="206"/>
        <v>0.7</v>
      </c>
      <c r="AL381" s="253">
        <v>0.7</v>
      </c>
      <c r="AM381" s="253">
        <v>0.7</v>
      </c>
      <c r="AN381" s="253">
        <v>0.7</v>
      </c>
      <c r="AO381" s="253">
        <v>0.7</v>
      </c>
      <c r="AP381" s="258">
        <f>AL381</f>
        <v>0.7</v>
      </c>
      <c r="AQ381" s="253">
        <v>0.7</v>
      </c>
      <c r="AR381" s="253">
        <v>0.7</v>
      </c>
      <c r="AS381" s="253">
        <v>0.7</v>
      </c>
      <c r="AT381" s="253">
        <v>0.7</v>
      </c>
      <c r="AU381" s="253">
        <v>0.7</v>
      </c>
    </row>
    <row r="382" spans="1:47">
      <c r="B382" s="125" t="s">
        <v>3</v>
      </c>
      <c r="C382" s="125" t="s">
        <v>382</v>
      </c>
      <c r="D382" s="125" t="s">
        <v>365</v>
      </c>
      <c r="E382" s="125" t="s">
        <v>336</v>
      </c>
      <c r="F382" s="125" t="s">
        <v>337</v>
      </c>
      <c r="G382" s="253">
        <v>0.55000000000000004</v>
      </c>
      <c r="H382" s="253">
        <v>0.55000000000000004</v>
      </c>
      <c r="I382" s="253">
        <v>0.55000000000000004</v>
      </c>
      <c r="J382" s="253">
        <v>0.55000000000000004</v>
      </c>
      <c r="K382" s="253">
        <v>0.55000000000000004</v>
      </c>
      <c r="L382" s="253">
        <v>0.55000000000000004</v>
      </c>
      <c r="M382" s="253">
        <v>0.55000000000000004</v>
      </c>
      <c r="N382" s="253">
        <v>0.55000000000000004</v>
      </c>
      <c r="O382" s="253">
        <v>0.55000000000000004</v>
      </c>
      <c r="P382" s="253">
        <v>0.55000000000000004</v>
      </c>
      <c r="Q382" s="253">
        <v>0.55000000000000004</v>
      </c>
      <c r="R382" s="253">
        <v>0.55000000000000004</v>
      </c>
      <c r="S382" s="253">
        <v>0.55000000000000004</v>
      </c>
      <c r="T382" s="253">
        <v>0.55000000000000004</v>
      </c>
      <c r="U382" s="253">
        <v>0.55000000000000004</v>
      </c>
      <c r="V382" s="253">
        <v>0.55000000000000004</v>
      </c>
      <c r="W382" s="253">
        <v>0.55000000000000004</v>
      </c>
      <c r="X382" s="253">
        <v>0.55000000000000004</v>
      </c>
      <c r="Y382" s="253">
        <v>0.55000000000000004</v>
      </c>
      <c r="Z382" s="253">
        <v>0.55000000000000004</v>
      </c>
      <c r="AA382" s="253">
        <v>0.55000000000000004</v>
      </c>
      <c r="AB382" s="253">
        <v>0.55000000000000004</v>
      </c>
      <c r="AC382" s="253">
        <v>0.55000000000000004</v>
      </c>
      <c r="AD382" s="253">
        <v>0.55000000000000004</v>
      </c>
      <c r="AE382" s="253">
        <v>0.55000000000000004</v>
      </c>
      <c r="AF382" s="253">
        <v>0.55000000000000004</v>
      </c>
      <c r="AG382" s="261">
        <v>0.55000000000000004</v>
      </c>
      <c r="AH382" s="261">
        <v>0.55000000000000004</v>
      </c>
      <c r="AI382" s="261">
        <v>0.55000000000000004</v>
      </c>
      <c r="AJ382" s="261">
        <v>0.55000000000000004</v>
      </c>
      <c r="AK382" s="261">
        <v>0.55000000000000004</v>
      </c>
      <c r="AL382" s="253">
        <v>0.55000000000000004</v>
      </c>
      <c r="AM382" s="253">
        <v>0.55000000000000004</v>
      </c>
      <c r="AN382" s="253">
        <v>0.55000000000000004</v>
      </c>
      <c r="AO382" s="253">
        <v>0.55000000000000004</v>
      </c>
      <c r="AP382" s="261">
        <v>0.55000000000000004</v>
      </c>
      <c r="AQ382" s="253">
        <v>0.55000000000000004</v>
      </c>
      <c r="AR382" s="253">
        <v>0.55000000000000004</v>
      </c>
      <c r="AS382" s="253">
        <v>0.55000000000000004</v>
      </c>
      <c r="AT382" s="253">
        <v>0.55000000000000004</v>
      </c>
      <c r="AU382" s="253">
        <v>0.55000000000000004</v>
      </c>
    </row>
    <row r="383" spans="1:47">
      <c r="B383" s="125" t="s">
        <v>3</v>
      </c>
      <c r="C383" s="125" t="s">
        <v>382</v>
      </c>
      <c r="D383" s="125" t="s">
        <v>383</v>
      </c>
      <c r="E383" s="125" t="s">
        <v>336</v>
      </c>
      <c r="F383" s="125" t="s">
        <v>337</v>
      </c>
      <c r="G383" s="253">
        <v>0.5</v>
      </c>
      <c r="H383" s="253">
        <v>0.5</v>
      </c>
      <c r="I383" s="253">
        <v>0.5</v>
      </c>
      <c r="J383" s="253">
        <v>0.5</v>
      </c>
      <c r="K383" s="253">
        <v>0.5</v>
      </c>
      <c r="L383" s="253">
        <v>0.5</v>
      </c>
      <c r="M383" s="253">
        <v>0.5</v>
      </c>
      <c r="N383" s="253">
        <v>0.5</v>
      </c>
      <c r="O383" s="253">
        <v>0.5</v>
      </c>
      <c r="P383" s="253">
        <v>0.5</v>
      </c>
      <c r="Q383" s="253">
        <v>0.5</v>
      </c>
      <c r="R383" s="253">
        <v>0.5</v>
      </c>
      <c r="S383" s="253">
        <v>0.5</v>
      </c>
      <c r="T383" s="253">
        <v>0.5</v>
      </c>
      <c r="U383" s="253">
        <v>0.5</v>
      </c>
      <c r="V383" s="253">
        <v>0.5</v>
      </c>
      <c r="W383" s="253">
        <v>0.5</v>
      </c>
      <c r="X383" s="253">
        <v>0.5</v>
      </c>
      <c r="Y383" s="253">
        <v>0.5</v>
      </c>
      <c r="Z383" s="253">
        <v>0.5</v>
      </c>
      <c r="AA383" s="253">
        <v>0.5</v>
      </c>
      <c r="AB383" s="253">
        <v>0.5</v>
      </c>
      <c r="AC383" s="253">
        <v>0.5</v>
      </c>
      <c r="AD383" s="253">
        <v>0.5</v>
      </c>
      <c r="AE383" s="253">
        <v>0.5</v>
      </c>
      <c r="AF383" s="253">
        <v>0.5</v>
      </c>
      <c r="AG383" s="261">
        <v>0.5</v>
      </c>
      <c r="AH383" s="261">
        <v>0.5</v>
      </c>
      <c r="AI383" s="261">
        <v>0.5</v>
      </c>
      <c r="AJ383" s="261">
        <v>0.5</v>
      </c>
      <c r="AK383" s="358">
        <f t="shared" si="206"/>
        <v>0.5</v>
      </c>
      <c r="AL383" s="253">
        <v>0.5</v>
      </c>
      <c r="AM383" s="253">
        <v>0.5</v>
      </c>
      <c r="AN383" s="253">
        <v>0.5</v>
      </c>
      <c r="AO383" s="253">
        <v>0.5</v>
      </c>
      <c r="AP383" s="258">
        <f>AL383</f>
        <v>0.5</v>
      </c>
      <c r="AQ383" s="253">
        <v>0.5</v>
      </c>
      <c r="AR383" s="253">
        <v>0.5</v>
      </c>
      <c r="AS383" s="253">
        <v>0.5</v>
      </c>
      <c r="AT383" s="253">
        <v>0.5</v>
      </c>
      <c r="AU383" s="253">
        <v>0.5</v>
      </c>
    </row>
    <row r="384" spans="1:47">
      <c r="B384" s="125" t="s">
        <v>3</v>
      </c>
      <c r="C384" s="125" t="s">
        <v>382</v>
      </c>
      <c r="D384" s="125" t="s">
        <v>366</v>
      </c>
      <c r="E384" s="125" t="s">
        <v>336</v>
      </c>
      <c r="F384" s="125" t="s">
        <v>375</v>
      </c>
      <c r="G384" s="253">
        <v>0.3</v>
      </c>
      <c r="H384" s="253">
        <v>0.3</v>
      </c>
      <c r="I384" s="253">
        <v>0.3</v>
      </c>
      <c r="J384" s="253">
        <v>0.3</v>
      </c>
      <c r="K384" s="253">
        <v>0.3</v>
      </c>
      <c r="L384" s="253">
        <v>0.3</v>
      </c>
      <c r="M384" s="253">
        <v>0.3</v>
      </c>
      <c r="N384" s="253">
        <v>0.3</v>
      </c>
      <c r="O384" s="253">
        <v>0.3</v>
      </c>
      <c r="P384" s="253">
        <v>0.3</v>
      </c>
      <c r="Q384" s="253">
        <v>0.3</v>
      </c>
      <c r="R384" s="253">
        <v>0.3</v>
      </c>
      <c r="S384" s="253">
        <v>0.3</v>
      </c>
      <c r="T384" s="253">
        <v>0.3</v>
      </c>
      <c r="U384" s="253">
        <v>0.3</v>
      </c>
      <c r="V384" s="253">
        <v>0.3</v>
      </c>
      <c r="W384" s="253">
        <v>0.3</v>
      </c>
      <c r="X384" s="253">
        <v>0.3</v>
      </c>
      <c r="Y384" s="253">
        <v>0.3</v>
      </c>
      <c r="Z384" s="253">
        <v>0.3</v>
      </c>
      <c r="AA384" s="253">
        <v>0.3</v>
      </c>
      <c r="AB384" s="253">
        <v>0.3</v>
      </c>
      <c r="AC384" s="253">
        <v>0.3</v>
      </c>
      <c r="AD384" s="253">
        <v>0.3</v>
      </c>
      <c r="AE384" s="253">
        <v>0.3</v>
      </c>
      <c r="AF384" s="253">
        <v>0.3</v>
      </c>
      <c r="AG384" s="261">
        <v>0.3</v>
      </c>
      <c r="AH384" s="261">
        <v>0.3</v>
      </c>
      <c r="AI384" s="261">
        <v>0.3</v>
      </c>
      <c r="AJ384" s="261">
        <v>0.3</v>
      </c>
      <c r="AK384" s="358">
        <f t="shared" si="206"/>
        <v>0.3</v>
      </c>
      <c r="AL384" s="253">
        <v>0.3</v>
      </c>
      <c r="AM384" s="253">
        <v>0.3</v>
      </c>
      <c r="AN384" s="253">
        <v>0.3</v>
      </c>
      <c r="AO384" s="253">
        <v>0.3</v>
      </c>
      <c r="AP384" s="258">
        <f>AL384</f>
        <v>0.3</v>
      </c>
      <c r="AQ384" s="253">
        <v>0.3</v>
      </c>
      <c r="AR384" s="253">
        <v>0.3</v>
      </c>
      <c r="AS384" s="253">
        <v>0.3</v>
      </c>
      <c r="AT384" s="253">
        <v>0.3</v>
      </c>
      <c r="AU384" s="253">
        <v>0.3</v>
      </c>
    </row>
    <row r="385" spans="1:47">
      <c r="A385" s="126" t="str">
        <f>C385&amp;"_"&amp;B385</f>
        <v>EF_NH3_applic_solid_Turkeys</v>
      </c>
      <c r="B385" s="125" t="s">
        <v>3</v>
      </c>
      <c r="C385" s="136" t="s">
        <v>382</v>
      </c>
      <c r="D385" s="127" t="s">
        <v>338</v>
      </c>
      <c r="E385" s="127"/>
      <c r="F385" s="128" t="s">
        <v>394</v>
      </c>
      <c r="G385" s="245">
        <f t="array" ref="G385">G371*SUMPRODUCT(G372:G377,1-G379:G384)</f>
        <v>0.54</v>
      </c>
      <c r="H385" s="245">
        <f t="array" ref="H385">H371*SUMPRODUCT(H372:H377,1-H379:H384)</f>
        <v>0.5348500809511757</v>
      </c>
      <c r="I385" s="245">
        <f t="array" ref="I385">I371*SUMPRODUCT(I372:I377,1-I379:I384)</f>
        <v>0.52970016190235147</v>
      </c>
      <c r="J385" s="245">
        <f t="array" ref="J385">J371*SUMPRODUCT(J372:J377,1-J379:J384)</f>
        <v>0.52455024285352714</v>
      </c>
      <c r="K385" s="245">
        <f t="array" ref="K385">K371*SUMPRODUCT(K372:K377,1-K379:K384)</f>
        <v>0.51940032380470291</v>
      </c>
      <c r="L385" s="245">
        <f t="array" ref="L385">L371*SUMPRODUCT(L372:L377,1-L379:L384)</f>
        <v>0.51425040475587869</v>
      </c>
      <c r="M385" s="245">
        <f t="array" ref="M385">M371*SUMPRODUCT(M372:M377,1-M379:M384)</f>
        <v>0.50910048570705435</v>
      </c>
      <c r="N385" s="245">
        <f t="array" ref="N385">N371*SUMPRODUCT(N372:N377,1-N379:N384)</f>
        <v>0.50395056665823001</v>
      </c>
      <c r="O385" s="245">
        <f t="array" ref="O385">O371*SUMPRODUCT(O372:O377,1-O379:O384)</f>
        <v>0.49880064760940579</v>
      </c>
      <c r="P385" s="245">
        <f t="array" ref="P385">P371*SUMPRODUCT(P372:P377,1-P379:P384)</f>
        <v>0.49365072856058156</v>
      </c>
      <c r="Q385" s="245">
        <f t="array" ref="Q385">Q371*SUMPRODUCT(Q372:Q377,1-Q379:Q384)</f>
        <v>0.48850080951175728</v>
      </c>
      <c r="R385" s="245">
        <f t="array" ref="R385">R371*SUMPRODUCT(R372:R377,1-R379:R384)</f>
        <v>0.48335089046293306</v>
      </c>
      <c r="S385" s="245">
        <f t="array" ref="S385">S371*SUMPRODUCT(S372:S377,1-S379:S384)</f>
        <v>0.47820097141410878</v>
      </c>
      <c r="T385" s="245">
        <f t="array" ref="T385">T371*SUMPRODUCT(T372:T377,1-T379:T384)</f>
        <v>0.4730510523652845</v>
      </c>
      <c r="U385" s="245">
        <f t="array" ref="U385">U371*SUMPRODUCT(U372:U377,1-U379:U384)</f>
        <v>0.46790113331646022</v>
      </c>
      <c r="V385" s="245">
        <f t="array" ref="V385">V371*SUMPRODUCT(V372:V377,1-V379:V384)</f>
        <v>0.46275121426763599</v>
      </c>
      <c r="W385" s="245">
        <f t="array" ref="W385">W371*SUMPRODUCT(W372:W377,1-W379:W384)</f>
        <v>0.4576012952188116</v>
      </c>
      <c r="X385" s="245">
        <f t="array" ref="X385">X371*SUMPRODUCT(X372:X377,1-X379:X384)</f>
        <v>0.45245137616998732</v>
      </c>
      <c r="Y385" s="245">
        <f t="array" ref="Y385">Y371*SUMPRODUCT(Y372:Y377,1-Y379:Y384)</f>
        <v>0.44730145712116304</v>
      </c>
      <c r="Z385" s="245">
        <f t="array" ref="Z385">Z371*SUMPRODUCT(Z372:Z377,1-Z379:Z384)</f>
        <v>0.44215153807233881</v>
      </c>
      <c r="AA385" s="245">
        <f t="array" ref="AA385">AA371*SUMPRODUCT(AA372:AA377,1-AA379:AA384)</f>
        <v>0.43700161902351453</v>
      </c>
      <c r="AB385" s="245">
        <f t="array" ref="AB385">AB371*SUMPRODUCT(AB372:AB377,1-AB379:AB384)</f>
        <v>0.43185169997469031</v>
      </c>
      <c r="AC385" s="245">
        <f t="array" ref="AC385">AC371*SUMPRODUCT(AC372:AC377,1-AC379:AC384)</f>
        <v>0.42670178092586603</v>
      </c>
      <c r="AD385" s="245">
        <f t="array" ref="AD385">AD371*SUMPRODUCT(AD372:AD377,1-AD379:AD384)</f>
        <v>0.42155186187704169</v>
      </c>
      <c r="AE385" s="245">
        <f t="array" ref="AE385">AE371*SUMPRODUCT(AE372:AE377,1-AE379:AE384)</f>
        <v>0.41640194282821746</v>
      </c>
      <c r="AF385" s="245">
        <f t="array" ref="AF385">AF371*SUMPRODUCT(AF372:AF377,1-AF379:AF384)</f>
        <v>0.41125202377939318</v>
      </c>
      <c r="AG385" s="245">
        <f t="array" ref="AG385">AG371*SUMPRODUCT(AG372:AG377,1-AG379:AG384)</f>
        <v>0.40610210473056885</v>
      </c>
      <c r="AH385" s="245">
        <f t="array" ref="AH385">AH371*SUMPRODUCT(AH372:AH377,1-AH379:AH384)</f>
        <v>0.40391234622215111</v>
      </c>
      <c r="AI385" s="245">
        <f t="array" ref="AI385">AI371*SUMPRODUCT(AI372:AI377,1-AI379:AI384)</f>
        <v>0.40172258771373331</v>
      </c>
      <c r="AJ385" s="245">
        <f t="array" ref="AJ385">AJ371*SUMPRODUCT(AJ372:AJ377,1-AJ379:AJ384)</f>
        <v>0.39953282920531563</v>
      </c>
      <c r="AK385" s="245">
        <f t="array" ref="AK385">AK371*SUMPRODUCT(AK372:AK377,1-AK379:AK384)</f>
        <v>0.39734307069689778</v>
      </c>
      <c r="AL385" s="245">
        <f t="array" ref="AL385">AL371*SUMPRODUCT(AL372:AL377,1-AL379:AL384)</f>
        <v>0.39734307069689778</v>
      </c>
      <c r="AM385" s="245">
        <f t="array" ref="AM385">AM371*SUMPRODUCT(AM372:AM377,1-AM379:AM384)</f>
        <v>0.39734307069689778</v>
      </c>
      <c r="AN385" s="245">
        <f t="array" ref="AN385">AN371*SUMPRODUCT(AN372:AN377,1-AN379:AN384)</f>
        <v>0.39734307069689778</v>
      </c>
      <c r="AO385" s="245">
        <f t="array" ref="AO385">AO371*SUMPRODUCT(AO372:AO377,1-AO379:AO384)</f>
        <v>0.39734307069689778</v>
      </c>
      <c r="AP385" s="245">
        <f t="array" ref="AP385">AP371*SUMPRODUCT(AP372:AP377,1-AP379:AP384)</f>
        <v>0.39734307069689778</v>
      </c>
      <c r="AQ385" s="245">
        <f t="array" ref="AQ385">AQ371*SUMPRODUCT(AQ372:AQ377,1-AQ379:AQ384)</f>
        <v>0.39734307069689778</v>
      </c>
      <c r="AR385" s="245">
        <f t="array" ref="AR385">AR371*SUMPRODUCT(AR372:AR377,1-AR379:AR384)</f>
        <v>0.36354128777621331</v>
      </c>
      <c r="AS385" s="245">
        <f t="array" ref="AS385">AS371*SUMPRODUCT(AS372:AS377,1-AS379:AS384)</f>
        <v>0.36354128777621331</v>
      </c>
      <c r="AT385" s="245">
        <f t="array" ref="AT385">AT371*SUMPRODUCT(AT372:AT377,1-AT379:AT384)</f>
        <v>0.36354128777621331</v>
      </c>
      <c r="AU385" s="245">
        <f t="array" ref="AU385">AU371*SUMPRODUCT(AU372:AU377,1-AU379:AU384)</f>
        <v>0.36354128777621331</v>
      </c>
    </row>
    <row r="386" spans="1:47">
      <c r="AG386" s="4"/>
      <c r="AH386" s="4"/>
      <c r="AI386" s="4"/>
      <c r="AJ386" s="4"/>
      <c r="AK386" s="4"/>
    </row>
    <row r="387" spans="1:47">
      <c r="A387" s="124" t="s">
        <v>300</v>
      </c>
      <c r="B387" s="124" t="s">
        <v>327</v>
      </c>
      <c r="C387" s="124" t="s">
        <v>328</v>
      </c>
      <c r="D387" s="124" t="s">
        <v>329</v>
      </c>
      <c r="E387" s="124" t="s">
        <v>330</v>
      </c>
      <c r="F387" s="124" t="s">
        <v>331</v>
      </c>
      <c r="G387" s="124">
        <v>1990</v>
      </c>
      <c r="H387" s="124">
        <f t="shared" ref="H387:AO387" si="207">G387+1</f>
        <v>1991</v>
      </c>
      <c r="I387" s="124">
        <f t="shared" si="207"/>
        <v>1992</v>
      </c>
      <c r="J387" s="124">
        <f t="shared" si="207"/>
        <v>1993</v>
      </c>
      <c r="K387" s="124">
        <f t="shared" si="207"/>
        <v>1994</v>
      </c>
      <c r="L387" s="124">
        <f t="shared" si="207"/>
        <v>1995</v>
      </c>
      <c r="M387" s="124">
        <f t="shared" si="207"/>
        <v>1996</v>
      </c>
      <c r="N387" s="124">
        <f t="shared" si="207"/>
        <v>1997</v>
      </c>
      <c r="O387" s="124">
        <f t="shared" si="207"/>
        <v>1998</v>
      </c>
      <c r="P387" s="124">
        <f t="shared" si="207"/>
        <v>1999</v>
      </c>
      <c r="Q387" s="124">
        <f t="shared" si="207"/>
        <v>2000</v>
      </c>
      <c r="R387" s="124">
        <f t="shared" si="207"/>
        <v>2001</v>
      </c>
      <c r="S387" s="124">
        <f t="shared" si="207"/>
        <v>2002</v>
      </c>
      <c r="T387" s="124">
        <f t="shared" si="207"/>
        <v>2003</v>
      </c>
      <c r="U387" s="124">
        <f t="shared" si="207"/>
        <v>2004</v>
      </c>
      <c r="V387" s="124">
        <f t="shared" si="207"/>
        <v>2005</v>
      </c>
      <c r="W387" s="124">
        <f t="shared" si="207"/>
        <v>2006</v>
      </c>
      <c r="X387" s="124">
        <f t="shared" si="207"/>
        <v>2007</v>
      </c>
      <c r="Y387" s="124">
        <f t="shared" si="207"/>
        <v>2008</v>
      </c>
      <c r="Z387" s="124">
        <f t="shared" si="207"/>
        <v>2009</v>
      </c>
      <c r="AA387" s="124">
        <f t="shared" si="207"/>
        <v>2010</v>
      </c>
      <c r="AB387" s="124">
        <f t="shared" si="207"/>
        <v>2011</v>
      </c>
      <c r="AC387" s="124">
        <f t="shared" si="207"/>
        <v>2012</v>
      </c>
      <c r="AD387" s="124">
        <f t="shared" si="207"/>
        <v>2013</v>
      </c>
      <c r="AE387" s="124">
        <f t="shared" si="207"/>
        <v>2014</v>
      </c>
      <c r="AF387" s="124">
        <f t="shared" si="207"/>
        <v>2015</v>
      </c>
      <c r="AG387" s="362">
        <f t="shared" si="207"/>
        <v>2016</v>
      </c>
      <c r="AH387" s="362">
        <f t="shared" si="207"/>
        <v>2017</v>
      </c>
      <c r="AI387" s="362">
        <f t="shared" si="207"/>
        <v>2018</v>
      </c>
      <c r="AJ387" s="362">
        <f t="shared" si="207"/>
        <v>2019</v>
      </c>
      <c r="AK387" s="362">
        <f t="shared" si="207"/>
        <v>2020</v>
      </c>
      <c r="AL387" s="124">
        <f t="shared" si="207"/>
        <v>2021</v>
      </c>
      <c r="AM387" s="124">
        <f t="shared" si="207"/>
        <v>2022</v>
      </c>
      <c r="AN387" s="124">
        <f t="shared" si="207"/>
        <v>2023</v>
      </c>
      <c r="AO387" s="124">
        <f t="shared" si="207"/>
        <v>2024</v>
      </c>
      <c r="AP387" s="124">
        <v>2025</v>
      </c>
      <c r="AQ387" s="124">
        <v>2030</v>
      </c>
      <c r="AR387" s="124">
        <v>2035</v>
      </c>
      <c r="AS387" s="124">
        <v>2040</v>
      </c>
      <c r="AT387" s="124">
        <v>2045</v>
      </c>
      <c r="AU387" s="124">
        <v>2050</v>
      </c>
    </row>
    <row r="388" spans="1:47">
      <c r="B388" s="125" t="s">
        <v>9</v>
      </c>
      <c r="C388" s="125" t="s">
        <v>382</v>
      </c>
      <c r="D388" s="125" t="s">
        <v>332</v>
      </c>
      <c r="E388" s="125" t="s">
        <v>333</v>
      </c>
      <c r="G388" s="245">
        <v>0.54</v>
      </c>
      <c r="H388" s="245">
        <v>0.54</v>
      </c>
      <c r="I388" s="245">
        <v>0.54</v>
      </c>
      <c r="J388" s="245">
        <v>0.54</v>
      </c>
      <c r="K388" s="245">
        <v>0.54</v>
      </c>
      <c r="L388" s="245">
        <v>0.54</v>
      </c>
      <c r="M388" s="245">
        <v>0.54</v>
      </c>
      <c r="N388" s="245">
        <v>0.54</v>
      </c>
      <c r="O388" s="245">
        <v>0.54</v>
      </c>
      <c r="P388" s="245">
        <v>0.54</v>
      </c>
      <c r="Q388" s="245">
        <v>0.54</v>
      </c>
      <c r="R388" s="245">
        <v>0.54</v>
      </c>
      <c r="S388" s="245">
        <v>0.54</v>
      </c>
      <c r="T388" s="245">
        <v>0.54</v>
      </c>
      <c r="U388" s="245">
        <v>0.54</v>
      </c>
      <c r="V388" s="245">
        <v>0.54</v>
      </c>
      <c r="W388" s="245">
        <v>0.54</v>
      </c>
      <c r="X388" s="245">
        <v>0.54</v>
      </c>
      <c r="Y388" s="245">
        <v>0.54</v>
      </c>
      <c r="Z388" s="245">
        <v>0.54</v>
      </c>
      <c r="AA388" s="245">
        <v>0.54</v>
      </c>
      <c r="AB388" s="245">
        <v>0.54</v>
      </c>
      <c r="AC388" s="245">
        <v>0.54</v>
      </c>
      <c r="AD388" s="245">
        <v>0.54</v>
      </c>
      <c r="AE388" s="245">
        <v>0.54</v>
      </c>
      <c r="AF388" s="245">
        <v>0.54</v>
      </c>
      <c r="AG388" s="245">
        <v>0.54</v>
      </c>
      <c r="AH388" s="245">
        <v>0.54</v>
      </c>
      <c r="AI388" s="245">
        <v>0.54</v>
      </c>
      <c r="AJ388" s="245">
        <v>0.54</v>
      </c>
      <c r="AK388" s="245">
        <v>0.54</v>
      </c>
      <c r="AL388" s="245">
        <v>0.54</v>
      </c>
      <c r="AM388" s="245">
        <v>0.54</v>
      </c>
      <c r="AN388" s="245">
        <v>0.54</v>
      </c>
      <c r="AO388" s="245">
        <v>0.54</v>
      </c>
      <c r="AP388" s="245">
        <v>0.54</v>
      </c>
      <c r="AQ388" s="245">
        <v>0.54</v>
      </c>
      <c r="AR388" s="245">
        <v>0.54</v>
      </c>
      <c r="AS388" s="245">
        <v>0.54</v>
      </c>
      <c r="AT388" s="245">
        <v>0.54</v>
      </c>
      <c r="AU388" s="245">
        <v>0.54</v>
      </c>
    </row>
    <row r="389" spans="1:47">
      <c r="B389" s="125" t="s">
        <v>9</v>
      </c>
      <c r="C389" s="125" t="s">
        <v>382</v>
      </c>
      <c r="D389" s="125" t="s">
        <v>358</v>
      </c>
      <c r="E389" s="125" t="s">
        <v>334</v>
      </c>
      <c r="F389" s="125" t="s">
        <v>335</v>
      </c>
      <c r="G389" s="250">
        <f t="shared" ref="G389:AI389" si="208">1-SUM(G390:G394)</f>
        <v>1</v>
      </c>
      <c r="H389" s="250">
        <f t="shared" si="208"/>
        <v>0.97064094992709249</v>
      </c>
      <c r="I389" s="250">
        <f t="shared" si="208"/>
        <v>0.94128189985418498</v>
      </c>
      <c r="J389" s="250">
        <f t="shared" si="208"/>
        <v>0.91192284978127747</v>
      </c>
      <c r="K389" s="250">
        <f t="shared" si="208"/>
        <v>0.88256379970836996</v>
      </c>
      <c r="L389" s="250">
        <f t="shared" si="208"/>
        <v>0.85320474963546244</v>
      </c>
      <c r="M389" s="250">
        <f t="shared" si="208"/>
        <v>0.82384569956255493</v>
      </c>
      <c r="N389" s="250">
        <f t="shared" si="208"/>
        <v>0.79448664948964742</v>
      </c>
      <c r="O389" s="250">
        <f t="shared" si="208"/>
        <v>0.76512759941673991</v>
      </c>
      <c r="P389" s="250">
        <f t="shared" si="208"/>
        <v>0.7357685493438324</v>
      </c>
      <c r="Q389" s="250">
        <f t="shared" si="208"/>
        <v>0.70640949927092489</v>
      </c>
      <c r="R389" s="250">
        <f t="shared" si="208"/>
        <v>0.67705044919801749</v>
      </c>
      <c r="S389" s="250">
        <f t="shared" si="208"/>
        <v>0.64769139912510998</v>
      </c>
      <c r="T389" s="250">
        <f t="shared" si="208"/>
        <v>0.61833234905220247</v>
      </c>
      <c r="U389" s="250">
        <f t="shared" si="208"/>
        <v>0.58897329897929507</v>
      </c>
      <c r="V389" s="250">
        <f t="shared" si="208"/>
        <v>0.55961424890638756</v>
      </c>
      <c r="W389" s="250">
        <f t="shared" si="208"/>
        <v>0.53025519883348005</v>
      </c>
      <c r="X389" s="250">
        <f t="shared" si="208"/>
        <v>0.50089614876057253</v>
      </c>
      <c r="Y389" s="250">
        <f t="shared" si="208"/>
        <v>0.47153709868766502</v>
      </c>
      <c r="Z389" s="250">
        <f t="shared" si="208"/>
        <v>0.44217804861475751</v>
      </c>
      <c r="AA389" s="250">
        <f t="shared" si="208"/>
        <v>0.41281899854185</v>
      </c>
      <c r="AB389" s="250">
        <f t="shared" si="208"/>
        <v>0.38345994846894249</v>
      </c>
      <c r="AC389" s="250">
        <f t="shared" si="208"/>
        <v>0.35410089839603498</v>
      </c>
      <c r="AD389" s="250">
        <f t="shared" si="208"/>
        <v>0.32474184832312736</v>
      </c>
      <c r="AE389" s="250">
        <f t="shared" si="208"/>
        <v>0.29538279825021985</v>
      </c>
      <c r="AF389" s="250">
        <f t="shared" si="208"/>
        <v>0.26602374817731234</v>
      </c>
      <c r="AG389" s="258">
        <f t="shared" si="208"/>
        <v>0.23666469810440471</v>
      </c>
      <c r="AH389" s="246">
        <f t="shared" si="208"/>
        <v>0.22990022655035869</v>
      </c>
      <c r="AI389" s="246">
        <f t="shared" si="208"/>
        <v>0.22313575499631277</v>
      </c>
      <c r="AJ389" s="246">
        <f>1-SUM(AJ390:AJ394)</f>
        <v>0.21637128344226686</v>
      </c>
      <c r="AK389" s="246">
        <f>1-SUM(AK390:AK394)</f>
        <v>0.20960681188822083</v>
      </c>
      <c r="AL389" s="130">
        <f t="shared" ref="AL389" si="209">1-SUM(AL390:AL394)</f>
        <v>0.20960681188822083</v>
      </c>
      <c r="AM389" s="130">
        <f>1-SUM(AM390:AM394)</f>
        <v>0.20960681188822083</v>
      </c>
      <c r="AN389" s="130">
        <f>1-SUM(AN390:AN394)</f>
        <v>0.20960681188822083</v>
      </c>
      <c r="AO389" s="130">
        <f t="shared" ref="AO389:AU389" si="210">1-SUM(AO390:AO394)</f>
        <v>0.20960681188822083</v>
      </c>
      <c r="AP389" s="130">
        <f>1-SUM(AP390:AP394)</f>
        <v>0.20960681188822083</v>
      </c>
      <c r="AQ389" s="130">
        <f t="shared" si="210"/>
        <v>0.20960681188822083</v>
      </c>
      <c r="AR389" s="257">
        <f t="shared" si="210"/>
        <v>9.5383089634115681E-4</v>
      </c>
      <c r="AS389" s="257">
        <f t="shared" si="210"/>
        <v>9.5383089634115681E-4</v>
      </c>
      <c r="AT389" s="257">
        <f t="shared" si="210"/>
        <v>9.5383089634115681E-4</v>
      </c>
      <c r="AU389" s="257">
        <f t="shared" si="210"/>
        <v>9.5383089634115681E-4</v>
      </c>
    </row>
    <row r="390" spans="1:47">
      <c r="B390" s="125" t="s">
        <v>9</v>
      </c>
      <c r="C390" s="125" t="s">
        <v>382</v>
      </c>
      <c r="D390" s="125" t="s">
        <v>363</v>
      </c>
      <c r="E390" s="125" t="s">
        <v>334</v>
      </c>
      <c r="F390" s="363" t="s">
        <v>473</v>
      </c>
      <c r="G390" s="250">
        <v>0</v>
      </c>
      <c r="H390" s="250">
        <f>G390</f>
        <v>0</v>
      </c>
      <c r="I390" s="250">
        <f t="shared" ref="I390:X391" si="211">H390</f>
        <v>0</v>
      </c>
      <c r="J390" s="250">
        <f t="shared" si="211"/>
        <v>0</v>
      </c>
      <c r="K390" s="250">
        <f t="shared" si="211"/>
        <v>0</v>
      </c>
      <c r="L390" s="250">
        <f t="shared" si="211"/>
        <v>0</v>
      </c>
      <c r="M390" s="250">
        <f t="shared" si="211"/>
        <v>0</v>
      </c>
      <c r="N390" s="250">
        <f t="shared" si="211"/>
        <v>0</v>
      </c>
      <c r="O390" s="250">
        <f t="shared" si="211"/>
        <v>0</v>
      </c>
      <c r="P390" s="250">
        <f t="shared" si="211"/>
        <v>0</v>
      </c>
      <c r="Q390" s="250">
        <f t="shared" si="211"/>
        <v>0</v>
      </c>
      <c r="R390" s="250">
        <f t="shared" si="211"/>
        <v>0</v>
      </c>
      <c r="S390" s="250">
        <f t="shared" si="211"/>
        <v>0</v>
      </c>
      <c r="T390" s="250">
        <f t="shared" si="211"/>
        <v>0</v>
      </c>
      <c r="U390" s="250">
        <f t="shared" si="211"/>
        <v>0</v>
      </c>
      <c r="V390" s="250">
        <f t="shared" si="211"/>
        <v>0</v>
      </c>
      <c r="W390" s="250">
        <f t="shared" si="211"/>
        <v>0</v>
      </c>
      <c r="X390" s="250">
        <f t="shared" si="211"/>
        <v>0</v>
      </c>
      <c r="Y390" s="250">
        <f t="shared" ref="Y390:AN394" si="212">X390</f>
        <v>0</v>
      </c>
      <c r="Z390" s="250">
        <f t="shared" si="212"/>
        <v>0</v>
      </c>
      <c r="AA390" s="250">
        <f t="shared" si="212"/>
        <v>0</v>
      </c>
      <c r="AB390" s="250">
        <f t="shared" si="212"/>
        <v>0</v>
      </c>
      <c r="AC390" s="250">
        <f t="shared" si="212"/>
        <v>0</v>
      </c>
      <c r="AD390" s="250">
        <f t="shared" si="212"/>
        <v>0</v>
      </c>
      <c r="AE390" s="250">
        <f t="shared" si="212"/>
        <v>0</v>
      </c>
      <c r="AF390" s="250">
        <f t="shared" si="212"/>
        <v>0</v>
      </c>
      <c r="AG390" s="258">
        <f t="shared" si="212"/>
        <v>0</v>
      </c>
      <c r="AH390" s="258">
        <f t="shared" si="212"/>
        <v>0</v>
      </c>
      <c r="AI390" s="258">
        <f t="shared" si="212"/>
        <v>0</v>
      </c>
      <c r="AJ390" s="258">
        <f t="shared" si="212"/>
        <v>0</v>
      </c>
      <c r="AK390" s="258">
        <f t="shared" si="212"/>
        <v>0</v>
      </c>
      <c r="AL390" s="250">
        <f t="shared" si="212"/>
        <v>0</v>
      </c>
      <c r="AM390" s="250">
        <f t="shared" si="212"/>
        <v>0</v>
      </c>
      <c r="AN390" s="250">
        <f t="shared" si="212"/>
        <v>0</v>
      </c>
      <c r="AO390" s="250">
        <f t="shared" ref="AO390:AU394" si="213">AN390</f>
        <v>0</v>
      </c>
      <c r="AP390" s="250">
        <f t="shared" si="213"/>
        <v>0</v>
      </c>
      <c r="AQ390" s="250">
        <f t="shared" si="213"/>
        <v>0</v>
      </c>
      <c r="AR390" s="250">
        <f t="shared" si="213"/>
        <v>0</v>
      </c>
      <c r="AS390" s="250">
        <f t="shared" si="213"/>
        <v>0</v>
      </c>
      <c r="AT390" s="250">
        <f t="shared" si="213"/>
        <v>0</v>
      </c>
      <c r="AU390" s="250">
        <f t="shared" si="213"/>
        <v>0</v>
      </c>
    </row>
    <row r="391" spans="1:47">
      <c r="B391" s="125" t="s">
        <v>9</v>
      </c>
      <c r="C391" s="125" t="s">
        <v>382</v>
      </c>
      <c r="D391" s="125" t="s">
        <v>364</v>
      </c>
      <c r="E391" s="125" t="s">
        <v>334</v>
      </c>
      <c r="F391" s="363"/>
      <c r="G391" s="250">
        <v>0</v>
      </c>
      <c r="H391" s="250">
        <f>G391</f>
        <v>0</v>
      </c>
      <c r="I391" s="250">
        <f t="shared" si="211"/>
        <v>0</v>
      </c>
      <c r="J391" s="250">
        <f t="shared" si="211"/>
        <v>0</v>
      </c>
      <c r="K391" s="250">
        <f t="shared" si="211"/>
        <v>0</v>
      </c>
      <c r="L391" s="250">
        <f t="shared" si="211"/>
        <v>0</v>
      </c>
      <c r="M391" s="250">
        <f t="shared" si="211"/>
        <v>0</v>
      </c>
      <c r="N391" s="250">
        <f t="shared" si="211"/>
        <v>0</v>
      </c>
      <c r="O391" s="250">
        <f t="shared" si="211"/>
        <v>0</v>
      </c>
      <c r="P391" s="250">
        <f t="shared" si="211"/>
        <v>0</v>
      </c>
      <c r="Q391" s="250">
        <f t="shared" si="211"/>
        <v>0</v>
      </c>
      <c r="R391" s="250">
        <f t="shared" si="211"/>
        <v>0</v>
      </c>
      <c r="S391" s="250">
        <f t="shared" si="211"/>
        <v>0</v>
      </c>
      <c r="T391" s="250">
        <f t="shared" si="211"/>
        <v>0</v>
      </c>
      <c r="U391" s="250">
        <f t="shared" si="211"/>
        <v>0</v>
      </c>
      <c r="V391" s="250">
        <f t="shared" si="211"/>
        <v>0</v>
      </c>
      <c r="W391" s="250">
        <f t="shared" si="211"/>
        <v>0</v>
      </c>
      <c r="X391" s="250">
        <f t="shared" si="211"/>
        <v>0</v>
      </c>
      <c r="Y391" s="250">
        <f t="shared" si="212"/>
        <v>0</v>
      </c>
      <c r="Z391" s="250">
        <f t="shared" si="212"/>
        <v>0</v>
      </c>
      <c r="AA391" s="250">
        <f t="shared" si="212"/>
        <v>0</v>
      </c>
      <c r="AB391" s="250">
        <f t="shared" si="212"/>
        <v>0</v>
      </c>
      <c r="AC391" s="250">
        <f t="shared" si="212"/>
        <v>0</v>
      </c>
      <c r="AD391" s="250">
        <f t="shared" si="212"/>
        <v>0</v>
      </c>
      <c r="AE391" s="250">
        <f t="shared" si="212"/>
        <v>0</v>
      </c>
      <c r="AF391" s="250">
        <f t="shared" si="212"/>
        <v>0</v>
      </c>
      <c r="AG391" s="258">
        <f t="shared" si="212"/>
        <v>0</v>
      </c>
      <c r="AH391" s="258">
        <f t="shared" si="212"/>
        <v>0</v>
      </c>
      <c r="AI391" s="258">
        <f t="shared" si="212"/>
        <v>0</v>
      </c>
      <c r="AJ391" s="258">
        <f t="shared" si="212"/>
        <v>0</v>
      </c>
      <c r="AK391" s="258">
        <f t="shared" si="212"/>
        <v>0</v>
      </c>
      <c r="AL391" s="250">
        <f t="shared" si="212"/>
        <v>0</v>
      </c>
      <c r="AM391" s="250">
        <f t="shared" si="212"/>
        <v>0</v>
      </c>
      <c r="AN391" s="250">
        <f t="shared" si="212"/>
        <v>0</v>
      </c>
      <c r="AO391" s="250">
        <f t="shared" si="213"/>
        <v>0</v>
      </c>
      <c r="AP391" s="250">
        <f t="shared" si="213"/>
        <v>0</v>
      </c>
      <c r="AQ391" s="250">
        <f t="shared" si="213"/>
        <v>0</v>
      </c>
      <c r="AR391" s="250">
        <f t="shared" si="213"/>
        <v>0</v>
      </c>
      <c r="AS391" s="250">
        <f t="shared" si="213"/>
        <v>0</v>
      </c>
      <c r="AT391" s="250">
        <f t="shared" si="213"/>
        <v>0</v>
      </c>
      <c r="AU391" s="250">
        <f t="shared" si="213"/>
        <v>0</v>
      </c>
    </row>
    <row r="392" spans="1:47">
      <c r="B392" s="125" t="s">
        <v>9</v>
      </c>
      <c r="C392" s="125" t="s">
        <v>382</v>
      </c>
      <c r="D392" s="125" t="s">
        <v>365</v>
      </c>
      <c r="E392" s="125" t="s">
        <v>334</v>
      </c>
      <c r="F392" s="363"/>
      <c r="G392" s="250">
        <v>0</v>
      </c>
      <c r="H392" s="135">
        <f>G392 + (($AG392 - $G392)/($AG$217-$G$217))</f>
        <v>2.9166884223204292E-3</v>
      </c>
      <c r="I392" s="135">
        <f t="shared" ref="I392:AE392" si="214">H392 + (($AG392 - $G392)/($AG$217-$G$217))</f>
        <v>5.8333768446408585E-3</v>
      </c>
      <c r="J392" s="135">
        <f t="shared" si="214"/>
        <v>8.7500652669612877E-3</v>
      </c>
      <c r="K392" s="135">
        <f t="shared" si="214"/>
        <v>1.1666753689281717E-2</v>
      </c>
      <c r="L392" s="135">
        <f t="shared" si="214"/>
        <v>1.4583442111602146E-2</v>
      </c>
      <c r="M392" s="135">
        <f t="shared" si="214"/>
        <v>1.7500130533922575E-2</v>
      </c>
      <c r="N392" s="135">
        <f t="shared" si="214"/>
        <v>2.0416818956243005E-2</v>
      </c>
      <c r="O392" s="135">
        <f t="shared" si="214"/>
        <v>2.3333507378563434E-2</v>
      </c>
      <c r="P392" s="135">
        <f t="shared" si="214"/>
        <v>2.6250195800883863E-2</v>
      </c>
      <c r="Q392" s="135">
        <f t="shared" si="214"/>
        <v>2.9166884223204292E-2</v>
      </c>
      <c r="R392" s="135">
        <f t="shared" si="214"/>
        <v>3.2083572645524722E-2</v>
      </c>
      <c r="S392" s="135">
        <f t="shared" si="214"/>
        <v>3.5000261067845151E-2</v>
      </c>
      <c r="T392" s="135">
        <f t="shared" si="214"/>
        <v>3.791694949016558E-2</v>
      </c>
      <c r="U392" s="135">
        <f t="shared" si="214"/>
        <v>4.0833637912486009E-2</v>
      </c>
      <c r="V392" s="135">
        <f t="shared" si="214"/>
        <v>4.3750326334806439E-2</v>
      </c>
      <c r="W392" s="135">
        <f t="shared" si="214"/>
        <v>4.6667014757126868E-2</v>
      </c>
      <c r="X392" s="135">
        <f t="shared" si="214"/>
        <v>4.9583703179447297E-2</v>
      </c>
      <c r="Y392" s="135">
        <f t="shared" si="214"/>
        <v>5.2500391601767726E-2</v>
      </c>
      <c r="Z392" s="135">
        <f t="shared" si="214"/>
        <v>5.5417080024088156E-2</v>
      </c>
      <c r="AA392" s="135">
        <f t="shared" si="214"/>
        <v>5.8333768446408585E-2</v>
      </c>
      <c r="AB392" s="135">
        <f t="shared" si="214"/>
        <v>6.1250456868729014E-2</v>
      </c>
      <c r="AC392" s="135">
        <f t="shared" si="214"/>
        <v>6.4167145291049443E-2</v>
      </c>
      <c r="AD392" s="135">
        <f t="shared" si="214"/>
        <v>6.7083833713369873E-2</v>
      </c>
      <c r="AE392" s="135">
        <f t="shared" si="214"/>
        <v>7.0000522135690302E-2</v>
      </c>
      <c r="AF392" s="135">
        <f>AE392 + (($AG392 - $G392)/($AG$217-$G$217))</f>
        <v>7.2917210558010731E-2</v>
      </c>
      <c r="AG392" s="246">
        <f>'[6]manure aplication'!$C$44</f>
        <v>7.583389898033116E-2</v>
      </c>
      <c r="AH392" s="259">
        <f>AG392 + (($AK392 - $AG392)/($AK$89-$AG$89))</f>
        <v>8.3936966511163072E-2</v>
      </c>
      <c r="AI392" s="259">
        <f>AH392 + (($AK392 - $AG392)/($AK$89-$AG$89))</f>
        <v>9.2040034041994984E-2</v>
      </c>
      <c r="AJ392" s="259">
        <f>AI392 + (($AK392 - $AG392)/($AK$89-$AG$89))</f>
        <v>0.1001431015728269</v>
      </c>
      <c r="AK392" s="246">
        <f>'[6]manure aplication'!$C$96</f>
        <v>0.10824616910365879</v>
      </c>
      <c r="AL392" s="256">
        <f t="shared" si="212"/>
        <v>0.10824616910365879</v>
      </c>
      <c r="AM392" s="256">
        <f t="shared" si="212"/>
        <v>0.10824616910365879</v>
      </c>
      <c r="AN392" s="256">
        <f t="shared" si="212"/>
        <v>0.10824616910365879</v>
      </c>
      <c r="AO392" s="256">
        <f t="shared" si="213"/>
        <v>0.10824616910365879</v>
      </c>
      <c r="AP392" s="256">
        <f t="shared" si="213"/>
        <v>0.10824616910365879</v>
      </c>
      <c r="AQ392" s="256">
        <f t="shared" si="213"/>
        <v>0.10824616910365879</v>
      </c>
      <c r="AR392" s="256">
        <f t="shared" si="213"/>
        <v>0.10824616910365879</v>
      </c>
      <c r="AS392" s="256">
        <f t="shared" si="213"/>
        <v>0.10824616910365879</v>
      </c>
      <c r="AT392" s="256">
        <f t="shared" si="213"/>
        <v>0.10824616910365879</v>
      </c>
      <c r="AU392" s="256">
        <f t="shared" si="213"/>
        <v>0.10824616910365879</v>
      </c>
    </row>
    <row r="393" spans="1:47">
      <c r="B393" s="125" t="s">
        <v>9</v>
      </c>
      <c r="C393" s="125" t="s">
        <v>382</v>
      </c>
      <c r="D393" s="125" t="s">
        <v>383</v>
      </c>
      <c r="E393" s="125" t="s">
        <v>334</v>
      </c>
      <c r="F393" s="363"/>
      <c r="G393" s="250">
        <v>0</v>
      </c>
      <c r="H393" s="250">
        <f>G393</f>
        <v>0</v>
      </c>
      <c r="I393" s="250">
        <f t="shared" ref="I393:AI393" si="215">H393</f>
        <v>0</v>
      </c>
      <c r="J393" s="250">
        <f t="shared" si="215"/>
        <v>0</v>
      </c>
      <c r="K393" s="250">
        <f t="shared" si="215"/>
        <v>0</v>
      </c>
      <c r="L393" s="250">
        <f t="shared" si="215"/>
        <v>0</v>
      </c>
      <c r="M393" s="250">
        <f t="shared" si="215"/>
        <v>0</v>
      </c>
      <c r="N393" s="250">
        <f t="shared" si="215"/>
        <v>0</v>
      </c>
      <c r="O393" s="250">
        <f t="shared" si="215"/>
        <v>0</v>
      </c>
      <c r="P393" s="250">
        <f t="shared" si="215"/>
        <v>0</v>
      </c>
      <c r="Q393" s="250">
        <f t="shared" si="215"/>
        <v>0</v>
      </c>
      <c r="R393" s="250">
        <f t="shared" si="215"/>
        <v>0</v>
      </c>
      <c r="S393" s="250">
        <f t="shared" si="215"/>
        <v>0</v>
      </c>
      <c r="T393" s="250">
        <f t="shared" si="215"/>
        <v>0</v>
      </c>
      <c r="U393" s="250">
        <f t="shared" si="215"/>
        <v>0</v>
      </c>
      <c r="V393" s="250">
        <f t="shared" si="215"/>
        <v>0</v>
      </c>
      <c r="W393" s="250">
        <f t="shared" si="215"/>
        <v>0</v>
      </c>
      <c r="X393" s="250">
        <f t="shared" si="215"/>
        <v>0</v>
      </c>
      <c r="Y393" s="250">
        <f t="shared" si="215"/>
        <v>0</v>
      </c>
      <c r="Z393" s="250">
        <f t="shared" si="215"/>
        <v>0</v>
      </c>
      <c r="AA393" s="250">
        <f t="shared" si="215"/>
        <v>0</v>
      </c>
      <c r="AB393" s="250">
        <f t="shared" si="215"/>
        <v>0</v>
      </c>
      <c r="AC393" s="250">
        <f t="shared" si="215"/>
        <v>0</v>
      </c>
      <c r="AD393" s="250">
        <f t="shared" si="215"/>
        <v>0</v>
      </c>
      <c r="AE393" s="250">
        <f t="shared" si="215"/>
        <v>0</v>
      </c>
      <c r="AF393" s="250">
        <f t="shared" si="215"/>
        <v>0</v>
      </c>
      <c r="AG393" s="258">
        <f t="shared" si="215"/>
        <v>0</v>
      </c>
      <c r="AH393" s="258">
        <f t="shared" si="215"/>
        <v>0</v>
      </c>
      <c r="AI393" s="258">
        <f t="shared" si="215"/>
        <v>0</v>
      </c>
      <c r="AJ393" s="258">
        <f>AI393</f>
        <v>0</v>
      </c>
      <c r="AK393" s="258">
        <f>AJ393</f>
        <v>0</v>
      </c>
      <c r="AL393" s="250">
        <f t="shared" si="212"/>
        <v>0</v>
      </c>
      <c r="AM393" s="250">
        <f t="shared" si="212"/>
        <v>0</v>
      </c>
      <c r="AN393" s="250">
        <f>AM393</f>
        <v>0</v>
      </c>
      <c r="AO393" s="250">
        <f t="shared" si="213"/>
        <v>0</v>
      </c>
      <c r="AP393" s="250">
        <f>AO393</f>
        <v>0</v>
      </c>
      <c r="AQ393" s="250">
        <f t="shared" si="213"/>
        <v>0</v>
      </c>
      <c r="AR393" s="250">
        <f t="shared" si="213"/>
        <v>0</v>
      </c>
      <c r="AS393" s="250">
        <f t="shared" si="213"/>
        <v>0</v>
      </c>
      <c r="AT393" s="250">
        <f t="shared" si="213"/>
        <v>0</v>
      </c>
      <c r="AU393" s="250">
        <f t="shared" si="213"/>
        <v>0</v>
      </c>
    </row>
    <row r="394" spans="1:47">
      <c r="B394" s="125" t="s">
        <v>9</v>
      </c>
      <c r="C394" s="125" t="s">
        <v>382</v>
      </c>
      <c r="D394" s="125" t="s">
        <v>366</v>
      </c>
      <c r="E394" s="125" t="s">
        <v>334</v>
      </c>
      <c r="F394" s="363"/>
      <c r="G394" s="250">
        <v>0</v>
      </c>
      <c r="H394" s="135">
        <f>G394 + (($AG394 - $G394)/($AG$217-$G$217))</f>
        <v>2.6442361650587078E-2</v>
      </c>
      <c r="I394" s="135">
        <f t="shared" ref="I394:AE394" si="216">H394 + (($AG394 - $G394)/($AG$217-$G$217))</f>
        <v>5.2884723301174157E-2</v>
      </c>
      <c r="J394" s="135">
        <f t="shared" si="216"/>
        <v>7.9327084951761231E-2</v>
      </c>
      <c r="K394" s="135">
        <f t="shared" si="216"/>
        <v>0.10576944660234831</v>
      </c>
      <c r="L394" s="135">
        <f t="shared" si="216"/>
        <v>0.13221180825293538</v>
      </c>
      <c r="M394" s="135">
        <f t="shared" si="216"/>
        <v>0.15865416990352246</v>
      </c>
      <c r="N394" s="135">
        <f t="shared" si="216"/>
        <v>0.18509653155410954</v>
      </c>
      <c r="O394" s="135">
        <f t="shared" si="216"/>
        <v>0.21153889320469663</v>
      </c>
      <c r="P394" s="135">
        <f t="shared" si="216"/>
        <v>0.23798125485528371</v>
      </c>
      <c r="Q394" s="135">
        <f t="shared" si="216"/>
        <v>0.26442361650587076</v>
      </c>
      <c r="R394" s="135">
        <f t="shared" si="216"/>
        <v>0.29086597815645782</v>
      </c>
      <c r="S394" s="135">
        <f t="shared" si="216"/>
        <v>0.31730833980704487</v>
      </c>
      <c r="T394" s="135">
        <f t="shared" si="216"/>
        <v>0.34375070145763192</v>
      </c>
      <c r="U394" s="135">
        <f t="shared" si="216"/>
        <v>0.37019306310821898</v>
      </c>
      <c r="V394" s="135">
        <f t="shared" si="216"/>
        <v>0.39663542475880603</v>
      </c>
      <c r="W394" s="135">
        <f t="shared" si="216"/>
        <v>0.42307778640939309</v>
      </c>
      <c r="X394" s="135">
        <f t="shared" si="216"/>
        <v>0.44952014805998014</v>
      </c>
      <c r="Y394" s="135">
        <f t="shared" si="216"/>
        <v>0.47596250971056719</v>
      </c>
      <c r="Z394" s="135">
        <f t="shared" si="216"/>
        <v>0.5024048713611543</v>
      </c>
      <c r="AA394" s="135">
        <f t="shared" si="216"/>
        <v>0.52884723301174141</v>
      </c>
      <c r="AB394" s="135">
        <f t="shared" si="216"/>
        <v>0.55528959466232852</v>
      </c>
      <c r="AC394" s="135">
        <f t="shared" si="216"/>
        <v>0.58173195631291563</v>
      </c>
      <c r="AD394" s="135">
        <f t="shared" si="216"/>
        <v>0.60817431796350274</v>
      </c>
      <c r="AE394" s="135">
        <f t="shared" si="216"/>
        <v>0.63461667961408985</v>
      </c>
      <c r="AF394" s="135">
        <f>AE394 + (($AG394 - $G394)/($AG$217-$G$217))</f>
        <v>0.66105904126467696</v>
      </c>
      <c r="AG394" s="246">
        <f>'[6]manure aplication'!$C$45</f>
        <v>0.68750140291526407</v>
      </c>
      <c r="AH394" s="259">
        <f>AG394 + (($AK394 - $AG394)/($AK$89-$AG$89))</f>
        <v>0.6861628069384782</v>
      </c>
      <c r="AI394" s="259">
        <f>AH394 + (($AK394 - $AG394)/($AK$89-$AG$89))</f>
        <v>0.68482421096169221</v>
      </c>
      <c r="AJ394" s="259">
        <f>AI394 + (($AK394 - $AG394)/($AK$89-$AG$89))</f>
        <v>0.68348561498490623</v>
      </c>
      <c r="AK394" s="246">
        <f>'[6]manure aplication'!$C$97</f>
        <v>0.68214701900812036</v>
      </c>
      <c r="AL394" s="256">
        <f t="shared" si="212"/>
        <v>0.68214701900812036</v>
      </c>
      <c r="AM394" s="256">
        <f t="shared" si="212"/>
        <v>0.68214701900812036</v>
      </c>
      <c r="AN394" s="256">
        <f t="shared" si="212"/>
        <v>0.68214701900812036</v>
      </c>
      <c r="AO394" s="256">
        <f t="shared" si="213"/>
        <v>0.68214701900812036</v>
      </c>
      <c r="AP394" s="256">
        <f t="shared" si="213"/>
        <v>0.68214701900812036</v>
      </c>
      <c r="AQ394" s="256">
        <f t="shared" si="213"/>
        <v>0.68214701900812036</v>
      </c>
      <c r="AR394" s="260">
        <v>0.89080000000000004</v>
      </c>
      <c r="AS394" s="260">
        <v>0.89080000000000004</v>
      </c>
      <c r="AT394" s="260">
        <v>0.89080000000000004</v>
      </c>
      <c r="AU394" s="260">
        <v>0.89080000000000004</v>
      </c>
    </row>
    <row r="395" spans="1:47">
      <c r="B395" s="125"/>
      <c r="C395" s="125"/>
      <c r="D395" s="125"/>
      <c r="E395" s="125"/>
      <c r="G395" s="250"/>
      <c r="H395" s="250"/>
      <c r="I395" s="250"/>
      <c r="J395" s="250"/>
      <c r="K395" s="250"/>
      <c r="L395" s="250"/>
      <c r="M395" s="250"/>
      <c r="N395" s="250"/>
      <c r="O395" s="250"/>
      <c r="P395" s="250"/>
      <c r="Q395" s="250"/>
      <c r="R395" s="250"/>
      <c r="S395" s="250"/>
      <c r="T395" s="250"/>
      <c r="U395" s="250"/>
      <c r="V395" s="250"/>
      <c r="W395" s="250"/>
      <c r="X395" s="250"/>
      <c r="Y395" s="250"/>
      <c r="Z395" s="250"/>
      <c r="AA395" s="250"/>
      <c r="AB395" s="250"/>
      <c r="AC395" s="250"/>
      <c r="AD395" s="250"/>
      <c r="AE395" s="250"/>
      <c r="AF395" s="250"/>
      <c r="AG395" s="258"/>
      <c r="AH395" s="258"/>
      <c r="AI395" s="258"/>
      <c r="AJ395" s="258"/>
      <c r="AK395" s="358">
        <f t="shared" ref="AK395:AK401" si="217">AK378</f>
        <v>0</v>
      </c>
      <c r="AL395" s="250"/>
      <c r="AM395" s="250"/>
      <c r="AN395" s="250"/>
      <c r="AO395" s="250"/>
      <c r="AP395" s="258"/>
      <c r="AQ395" s="250"/>
      <c r="AR395" s="250"/>
      <c r="AS395" s="250"/>
      <c r="AT395" s="250"/>
      <c r="AU395" s="250"/>
    </row>
    <row r="396" spans="1:47">
      <c r="B396" s="125" t="s">
        <v>9</v>
      </c>
      <c r="C396" s="125" t="s">
        <v>382</v>
      </c>
      <c r="D396" s="125" t="s">
        <v>358</v>
      </c>
      <c r="E396" s="125" t="s">
        <v>336</v>
      </c>
      <c r="F396" s="125" t="s">
        <v>337</v>
      </c>
      <c r="G396" s="253">
        <v>0</v>
      </c>
      <c r="H396" s="253">
        <v>0</v>
      </c>
      <c r="I396" s="253">
        <v>0</v>
      </c>
      <c r="J396" s="253">
        <v>0</v>
      </c>
      <c r="K396" s="253">
        <v>0</v>
      </c>
      <c r="L396" s="253">
        <v>0</v>
      </c>
      <c r="M396" s="253">
        <v>0</v>
      </c>
      <c r="N396" s="253">
        <v>0</v>
      </c>
      <c r="O396" s="253">
        <v>0</v>
      </c>
      <c r="P396" s="253">
        <v>0</v>
      </c>
      <c r="Q396" s="253">
        <v>0</v>
      </c>
      <c r="R396" s="253">
        <v>0</v>
      </c>
      <c r="S396" s="253">
        <v>0</v>
      </c>
      <c r="T396" s="253">
        <v>0</v>
      </c>
      <c r="U396" s="253">
        <v>0</v>
      </c>
      <c r="V396" s="253">
        <v>0</v>
      </c>
      <c r="W396" s="253">
        <v>0</v>
      </c>
      <c r="X396" s="253">
        <v>0</v>
      </c>
      <c r="Y396" s="253">
        <v>0</v>
      </c>
      <c r="Z396" s="253">
        <v>0</v>
      </c>
      <c r="AA396" s="253">
        <v>0</v>
      </c>
      <c r="AB396" s="253">
        <v>0</v>
      </c>
      <c r="AC396" s="253">
        <v>0</v>
      </c>
      <c r="AD396" s="253">
        <v>0</v>
      </c>
      <c r="AE396" s="253">
        <v>0</v>
      </c>
      <c r="AF396" s="253">
        <v>0</v>
      </c>
      <c r="AG396" s="261">
        <v>0</v>
      </c>
      <c r="AH396" s="261">
        <v>0</v>
      </c>
      <c r="AI396" s="261">
        <v>0</v>
      </c>
      <c r="AJ396" s="261">
        <v>0</v>
      </c>
      <c r="AK396" s="358">
        <f t="shared" si="217"/>
        <v>0</v>
      </c>
      <c r="AL396" s="253">
        <v>0</v>
      </c>
      <c r="AM396" s="253">
        <v>0</v>
      </c>
      <c r="AN396" s="253">
        <v>0</v>
      </c>
      <c r="AO396" s="253">
        <v>0</v>
      </c>
      <c r="AP396" s="258">
        <f>AL396</f>
        <v>0</v>
      </c>
      <c r="AQ396" s="253">
        <v>0</v>
      </c>
      <c r="AR396" s="253">
        <v>0</v>
      </c>
      <c r="AS396" s="253">
        <v>0</v>
      </c>
      <c r="AT396" s="253">
        <v>0</v>
      </c>
      <c r="AU396" s="253">
        <v>0</v>
      </c>
    </row>
    <row r="397" spans="1:47">
      <c r="B397" s="125" t="s">
        <v>9</v>
      </c>
      <c r="C397" s="125" t="s">
        <v>382</v>
      </c>
      <c r="D397" s="125" t="s">
        <v>363</v>
      </c>
      <c r="E397" s="125" t="s">
        <v>336</v>
      </c>
      <c r="F397" s="125" t="s">
        <v>337</v>
      </c>
      <c r="G397" s="253">
        <v>0.9</v>
      </c>
      <c r="H397" s="253">
        <v>0.9</v>
      </c>
      <c r="I397" s="253">
        <v>0.9</v>
      </c>
      <c r="J397" s="253">
        <v>0.9</v>
      </c>
      <c r="K397" s="253">
        <v>0.9</v>
      </c>
      <c r="L397" s="253">
        <v>0.9</v>
      </c>
      <c r="M397" s="253">
        <v>0.9</v>
      </c>
      <c r="N397" s="253">
        <v>0.9</v>
      </c>
      <c r="O397" s="253">
        <v>0.9</v>
      </c>
      <c r="P397" s="253">
        <v>0.9</v>
      </c>
      <c r="Q397" s="253">
        <v>0.9</v>
      </c>
      <c r="R397" s="253">
        <v>0.9</v>
      </c>
      <c r="S397" s="253">
        <v>0.9</v>
      </c>
      <c r="T397" s="253">
        <v>0.9</v>
      </c>
      <c r="U397" s="253">
        <v>0.9</v>
      </c>
      <c r="V397" s="253">
        <v>0.9</v>
      </c>
      <c r="W397" s="253">
        <v>0.9</v>
      </c>
      <c r="X397" s="253">
        <v>0.9</v>
      </c>
      <c r="Y397" s="253">
        <v>0.9</v>
      </c>
      <c r="Z397" s="253">
        <v>0.9</v>
      </c>
      <c r="AA397" s="253">
        <v>0.9</v>
      </c>
      <c r="AB397" s="253">
        <v>0.9</v>
      </c>
      <c r="AC397" s="253">
        <v>0.9</v>
      </c>
      <c r="AD397" s="253">
        <v>0.9</v>
      </c>
      <c r="AE397" s="253">
        <v>0.9</v>
      </c>
      <c r="AF397" s="253">
        <v>0.9</v>
      </c>
      <c r="AG397" s="261">
        <v>0.9</v>
      </c>
      <c r="AH397" s="261">
        <v>0.9</v>
      </c>
      <c r="AI397" s="261">
        <v>0.9</v>
      </c>
      <c r="AJ397" s="261">
        <v>0.9</v>
      </c>
      <c r="AK397" s="358">
        <f t="shared" si="217"/>
        <v>0.9</v>
      </c>
      <c r="AL397" s="253">
        <v>0.9</v>
      </c>
      <c r="AM397" s="253">
        <v>0.9</v>
      </c>
      <c r="AN397" s="253">
        <v>0.9</v>
      </c>
      <c r="AO397" s="253">
        <v>0.9</v>
      </c>
      <c r="AP397" s="258">
        <f>AL397</f>
        <v>0.9</v>
      </c>
      <c r="AQ397" s="253">
        <v>0.9</v>
      </c>
      <c r="AR397" s="253">
        <v>0.9</v>
      </c>
      <c r="AS397" s="253">
        <v>0.9</v>
      </c>
      <c r="AT397" s="253">
        <v>0.9</v>
      </c>
      <c r="AU397" s="253">
        <v>0.9</v>
      </c>
    </row>
    <row r="398" spans="1:47">
      <c r="B398" s="125" t="s">
        <v>9</v>
      </c>
      <c r="C398" s="125" t="s">
        <v>382</v>
      </c>
      <c r="D398" s="125" t="s">
        <v>364</v>
      </c>
      <c r="E398" s="125" t="s">
        <v>336</v>
      </c>
      <c r="F398" s="125" t="s">
        <v>337</v>
      </c>
      <c r="G398" s="253">
        <v>0.7</v>
      </c>
      <c r="H398" s="253">
        <v>0.7</v>
      </c>
      <c r="I398" s="253">
        <v>0.7</v>
      </c>
      <c r="J398" s="253">
        <v>0.7</v>
      </c>
      <c r="K398" s="253">
        <v>0.7</v>
      </c>
      <c r="L398" s="253">
        <v>0.7</v>
      </c>
      <c r="M398" s="253">
        <v>0.7</v>
      </c>
      <c r="N398" s="253">
        <v>0.7</v>
      </c>
      <c r="O398" s="253">
        <v>0.7</v>
      </c>
      <c r="P398" s="253">
        <v>0.7</v>
      </c>
      <c r="Q398" s="253">
        <v>0.7</v>
      </c>
      <c r="R398" s="253">
        <v>0.7</v>
      </c>
      <c r="S398" s="253">
        <v>0.7</v>
      </c>
      <c r="T398" s="253">
        <v>0.7</v>
      </c>
      <c r="U398" s="253">
        <v>0.7</v>
      </c>
      <c r="V398" s="253">
        <v>0.7</v>
      </c>
      <c r="W398" s="253">
        <v>0.7</v>
      </c>
      <c r="X398" s="253">
        <v>0.7</v>
      </c>
      <c r="Y398" s="253">
        <v>0.7</v>
      </c>
      <c r="Z398" s="253">
        <v>0.7</v>
      </c>
      <c r="AA398" s="253">
        <v>0.7</v>
      </c>
      <c r="AB398" s="253">
        <v>0.7</v>
      </c>
      <c r="AC398" s="253">
        <v>0.7</v>
      </c>
      <c r="AD398" s="253">
        <v>0.7</v>
      </c>
      <c r="AE398" s="253">
        <v>0.7</v>
      </c>
      <c r="AF398" s="253">
        <v>0.7</v>
      </c>
      <c r="AG398" s="261">
        <v>0.7</v>
      </c>
      <c r="AH398" s="261">
        <v>0.7</v>
      </c>
      <c r="AI398" s="261">
        <v>0.7</v>
      </c>
      <c r="AJ398" s="261">
        <v>0.7</v>
      </c>
      <c r="AK398" s="358">
        <f t="shared" si="217"/>
        <v>0.7</v>
      </c>
      <c r="AL398" s="253">
        <v>0.7</v>
      </c>
      <c r="AM398" s="253">
        <v>0.7</v>
      </c>
      <c r="AN398" s="253">
        <v>0.7</v>
      </c>
      <c r="AO398" s="253">
        <v>0.7</v>
      </c>
      <c r="AP398" s="258">
        <f>AL398</f>
        <v>0.7</v>
      </c>
      <c r="AQ398" s="253">
        <v>0.7</v>
      </c>
      <c r="AR398" s="253">
        <v>0.7</v>
      </c>
      <c r="AS398" s="253">
        <v>0.7</v>
      </c>
      <c r="AT398" s="253">
        <v>0.7</v>
      </c>
      <c r="AU398" s="253">
        <v>0.7</v>
      </c>
    </row>
    <row r="399" spans="1:47">
      <c r="B399" s="125" t="s">
        <v>9</v>
      </c>
      <c r="C399" s="125" t="s">
        <v>382</v>
      </c>
      <c r="D399" s="125" t="s">
        <v>365</v>
      </c>
      <c r="E399" s="125" t="s">
        <v>336</v>
      </c>
      <c r="F399" s="125" t="s">
        <v>337</v>
      </c>
      <c r="G399" s="253">
        <v>0.55000000000000004</v>
      </c>
      <c r="H399" s="253">
        <v>0.55000000000000004</v>
      </c>
      <c r="I399" s="253">
        <v>0.55000000000000004</v>
      </c>
      <c r="J399" s="253">
        <v>0.55000000000000004</v>
      </c>
      <c r="K399" s="253">
        <v>0.55000000000000004</v>
      </c>
      <c r="L399" s="253">
        <v>0.55000000000000004</v>
      </c>
      <c r="M399" s="253">
        <v>0.55000000000000004</v>
      </c>
      <c r="N399" s="253">
        <v>0.55000000000000004</v>
      </c>
      <c r="O399" s="253">
        <v>0.55000000000000004</v>
      </c>
      <c r="P399" s="253">
        <v>0.55000000000000004</v>
      </c>
      <c r="Q399" s="253">
        <v>0.55000000000000004</v>
      </c>
      <c r="R399" s="253">
        <v>0.55000000000000004</v>
      </c>
      <c r="S399" s="253">
        <v>0.55000000000000004</v>
      </c>
      <c r="T399" s="253">
        <v>0.55000000000000004</v>
      </c>
      <c r="U399" s="253">
        <v>0.55000000000000004</v>
      </c>
      <c r="V399" s="253">
        <v>0.55000000000000004</v>
      </c>
      <c r="W399" s="253">
        <v>0.55000000000000004</v>
      </c>
      <c r="X399" s="253">
        <v>0.55000000000000004</v>
      </c>
      <c r="Y399" s="253">
        <v>0.55000000000000004</v>
      </c>
      <c r="Z399" s="253">
        <v>0.55000000000000004</v>
      </c>
      <c r="AA399" s="253">
        <v>0.55000000000000004</v>
      </c>
      <c r="AB399" s="253">
        <v>0.55000000000000004</v>
      </c>
      <c r="AC399" s="253">
        <v>0.55000000000000004</v>
      </c>
      <c r="AD399" s="253">
        <v>0.55000000000000004</v>
      </c>
      <c r="AE399" s="253">
        <v>0.55000000000000004</v>
      </c>
      <c r="AF399" s="253">
        <v>0.55000000000000004</v>
      </c>
      <c r="AG399" s="261">
        <v>0.55000000000000004</v>
      </c>
      <c r="AH399" s="261">
        <v>0.55000000000000004</v>
      </c>
      <c r="AI399" s="261">
        <v>0.55000000000000004</v>
      </c>
      <c r="AJ399" s="261">
        <v>0.55000000000000004</v>
      </c>
      <c r="AK399" s="261">
        <v>0.55000000000000004</v>
      </c>
      <c r="AL399" s="253">
        <v>0.55000000000000004</v>
      </c>
      <c r="AM399" s="253">
        <v>0.55000000000000004</v>
      </c>
      <c r="AN399" s="253">
        <v>0.55000000000000004</v>
      </c>
      <c r="AO399" s="253">
        <v>0.55000000000000004</v>
      </c>
      <c r="AP399" s="261">
        <v>0.55000000000000004</v>
      </c>
      <c r="AQ399" s="253">
        <v>0.55000000000000004</v>
      </c>
      <c r="AR399" s="253">
        <v>0.55000000000000004</v>
      </c>
      <c r="AS399" s="253">
        <v>0.55000000000000004</v>
      </c>
      <c r="AT399" s="253">
        <v>0.55000000000000004</v>
      </c>
      <c r="AU399" s="253">
        <v>0.55000000000000004</v>
      </c>
    </row>
    <row r="400" spans="1:47">
      <c r="B400" s="125" t="s">
        <v>9</v>
      </c>
      <c r="C400" s="125" t="s">
        <v>382</v>
      </c>
      <c r="D400" s="125" t="s">
        <v>383</v>
      </c>
      <c r="E400" s="125" t="s">
        <v>336</v>
      </c>
      <c r="F400" s="125" t="s">
        <v>337</v>
      </c>
      <c r="G400" s="253">
        <v>0.5</v>
      </c>
      <c r="H400" s="253">
        <v>0.5</v>
      </c>
      <c r="I400" s="253">
        <v>0.5</v>
      </c>
      <c r="J400" s="253">
        <v>0.5</v>
      </c>
      <c r="K400" s="253">
        <v>0.5</v>
      </c>
      <c r="L400" s="253">
        <v>0.5</v>
      </c>
      <c r="M400" s="253">
        <v>0.5</v>
      </c>
      <c r="N400" s="253">
        <v>0.5</v>
      </c>
      <c r="O400" s="253">
        <v>0.5</v>
      </c>
      <c r="P400" s="253">
        <v>0.5</v>
      </c>
      <c r="Q400" s="253">
        <v>0.5</v>
      </c>
      <c r="R400" s="253">
        <v>0.5</v>
      </c>
      <c r="S400" s="253">
        <v>0.5</v>
      </c>
      <c r="T400" s="253">
        <v>0.5</v>
      </c>
      <c r="U400" s="253">
        <v>0.5</v>
      </c>
      <c r="V400" s="253">
        <v>0.5</v>
      </c>
      <c r="W400" s="253">
        <v>0.5</v>
      </c>
      <c r="X400" s="253">
        <v>0.5</v>
      </c>
      <c r="Y400" s="253">
        <v>0.5</v>
      </c>
      <c r="Z400" s="253">
        <v>0.5</v>
      </c>
      <c r="AA400" s="253">
        <v>0.5</v>
      </c>
      <c r="AB400" s="253">
        <v>0.5</v>
      </c>
      <c r="AC400" s="253">
        <v>0.5</v>
      </c>
      <c r="AD400" s="253">
        <v>0.5</v>
      </c>
      <c r="AE400" s="253">
        <v>0.5</v>
      </c>
      <c r="AF400" s="253">
        <v>0.5</v>
      </c>
      <c r="AG400" s="261">
        <v>0.5</v>
      </c>
      <c r="AH400" s="261">
        <v>0.5</v>
      </c>
      <c r="AI400" s="261">
        <v>0.5</v>
      </c>
      <c r="AJ400" s="261">
        <v>0.5</v>
      </c>
      <c r="AK400" s="358">
        <f t="shared" si="217"/>
        <v>0.5</v>
      </c>
      <c r="AL400" s="253">
        <v>0.5</v>
      </c>
      <c r="AM400" s="253">
        <v>0.5</v>
      </c>
      <c r="AN400" s="253">
        <v>0.5</v>
      </c>
      <c r="AO400" s="253">
        <v>0.5</v>
      </c>
      <c r="AP400" s="258">
        <f>AL400</f>
        <v>0.5</v>
      </c>
      <c r="AQ400" s="253">
        <v>0.5</v>
      </c>
      <c r="AR400" s="253">
        <v>0.5</v>
      </c>
      <c r="AS400" s="253">
        <v>0.5</v>
      </c>
      <c r="AT400" s="253">
        <v>0.5</v>
      </c>
      <c r="AU400" s="253">
        <v>0.5</v>
      </c>
    </row>
    <row r="401" spans="1:47">
      <c r="B401" s="125" t="s">
        <v>9</v>
      </c>
      <c r="C401" s="125" t="s">
        <v>382</v>
      </c>
      <c r="D401" s="125" t="s">
        <v>366</v>
      </c>
      <c r="E401" s="125" t="s">
        <v>336</v>
      </c>
      <c r="F401" s="125" t="s">
        <v>375</v>
      </c>
      <c r="G401" s="253">
        <v>0.3</v>
      </c>
      <c r="H401" s="253">
        <v>0.3</v>
      </c>
      <c r="I401" s="253">
        <v>0.3</v>
      </c>
      <c r="J401" s="253">
        <v>0.3</v>
      </c>
      <c r="K401" s="253">
        <v>0.3</v>
      </c>
      <c r="L401" s="253">
        <v>0.3</v>
      </c>
      <c r="M401" s="253">
        <v>0.3</v>
      </c>
      <c r="N401" s="253">
        <v>0.3</v>
      </c>
      <c r="O401" s="253">
        <v>0.3</v>
      </c>
      <c r="P401" s="253">
        <v>0.3</v>
      </c>
      <c r="Q401" s="253">
        <v>0.3</v>
      </c>
      <c r="R401" s="253">
        <v>0.3</v>
      </c>
      <c r="S401" s="253">
        <v>0.3</v>
      </c>
      <c r="T401" s="253">
        <v>0.3</v>
      </c>
      <c r="U401" s="253">
        <v>0.3</v>
      </c>
      <c r="V401" s="253">
        <v>0.3</v>
      </c>
      <c r="W401" s="253">
        <v>0.3</v>
      </c>
      <c r="X401" s="253">
        <v>0.3</v>
      </c>
      <c r="Y401" s="253">
        <v>0.3</v>
      </c>
      <c r="Z401" s="253">
        <v>0.3</v>
      </c>
      <c r="AA401" s="253">
        <v>0.3</v>
      </c>
      <c r="AB401" s="253">
        <v>0.3</v>
      </c>
      <c r="AC401" s="253">
        <v>0.3</v>
      </c>
      <c r="AD401" s="253">
        <v>0.3</v>
      </c>
      <c r="AE401" s="253">
        <v>0.3</v>
      </c>
      <c r="AF401" s="253">
        <v>0.3</v>
      </c>
      <c r="AG401" s="261">
        <v>0.3</v>
      </c>
      <c r="AH401" s="261">
        <v>0.3</v>
      </c>
      <c r="AI401" s="261">
        <v>0.3</v>
      </c>
      <c r="AJ401" s="261">
        <v>0.3</v>
      </c>
      <c r="AK401" s="358">
        <f t="shared" si="217"/>
        <v>0.3</v>
      </c>
      <c r="AL401" s="253">
        <v>0.3</v>
      </c>
      <c r="AM401" s="253">
        <v>0.3</v>
      </c>
      <c r="AN401" s="253">
        <v>0.3</v>
      </c>
      <c r="AO401" s="253">
        <v>0.3</v>
      </c>
      <c r="AP401" s="258">
        <f>AL401</f>
        <v>0.3</v>
      </c>
      <c r="AQ401" s="253">
        <v>0.3</v>
      </c>
      <c r="AR401" s="253">
        <v>0.3</v>
      </c>
      <c r="AS401" s="253">
        <v>0.3</v>
      </c>
      <c r="AT401" s="253">
        <v>0.3</v>
      </c>
      <c r="AU401" s="253">
        <v>0.3</v>
      </c>
    </row>
    <row r="402" spans="1:47">
      <c r="A402" s="126" t="str">
        <f>C402&amp;"_"&amp;B402</f>
        <v>EF_NH3_applic_solid_Ducks</v>
      </c>
      <c r="B402" s="125" t="s">
        <v>9</v>
      </c>
      <c r="C402" s="136" t="s">
        <v>382</v>
      </c>
      <c r="D402" s="127" t="s">
        <v>338</v>
      </c>
      <c r="E402" s="127"/>
      <c r="F402" s="128" t="s">
        <v>395</v>
      </c>
      <c r="G402" s="245">
        <f t="array" ref="G402">G388*SUMPRODUCT(G389:G394,1-G396:G401)</f>
        <v>0.54</v>
      </c>
      <c r="H402" s="245">
        <f t="array" ref="H402">H388*SUMPRODUCT(H389:H394,1-H396:H401)</f>
        <v>0.5348500809511757</v>
      </c>
      <c r="I402" s="245">
        <f t="array" ref="I402">I388*SUMPRODUCT(I389:I394,1-I396:I401)</f>
        <v>0.52970016190235147</v>
      </c>
      <c r="J402" s="245">
        <f t="array" ref="J402">J388*SUMPRODUCT(J389:J394,1-J396:J401)</f>
        <v>0.52455024285352714</v>
      </c>
      <c r="K402" s="245">
        <f t="array" ref="K402">K388*SUMPRODUCT(K389:K394,1-K396:K401)</f>
        <v>0.51940032380470291</v>
      </c>
      <c r="L402" s="245">
        <f t="array" ref="L402">L388*SUMPRODUCT(L389:L394,1-L396:L401)</f>
        <v>0.51425040475587869</v>
      </c>
      <c r="M402" s="245">
        <f t="array" ref="M402">M388*SUMPRODUCT(M389:M394,1-M396:M401)</f>
        <v>0.50910048570705435</v>
      </c>
      <c r="N402" s="245">
        <f t="array" ref="N402">N388*SUMPRODUCT(N389:N394,1-N396:N401)</f>
        <v>0.50395056665823001</v>
      </c>
      <c r="O402" s="245">
        <f t="array" ref="O402">O388*SUMPRODUCT(O389:O394,1-O396:O401)</f>
        <v>0.49880064760940579</v>
      </c>
      <c r="P402" s="245">
        <f t="array" ref="P402">P388*SUMPRODUCT(P389:P394,1-P396:P401)</f>
        <v>0.49365072856058156</v>
      </c>
      <c r="Q402" s="245">
        <f t="array" ref="Q402">Q388*SUMPRODUCT(Q389:Q394,1-Q396:Q401)</f>
        <v>0.48850080951175728</v>
      </c>
      <c r="R402" s="245">
        <f t="array" ref="R402">R388*SUMPRODUCT(R389:R394,1-R396:R401)</f>
        <v>0.48335089046293306</v>
      </c>
      <c r="S402" s="245">
        <f t="array" ref="S402">S388*SUMPRODUCT(S389:S394,1-S396:S401)</f>
        <v>0.47820097141410878</v>
      </c>
      <c r="T402" s="245">
        <f t="array" ref="T402">T388*SUMPRODUCT(T389:T394,1-T396:T401)</f>
        <v>0.4730510523652845</v>
      </c>
      <c r="U402" s="245">
        <f t="array" ref="U402">U388*SUMPRODUCT(U389:U394,1-U396:U401)</f>
        <v>0.46790113331646022</v>
      </c>
      <c r="V402" s="245">
        <f t="array" ref="V402">V388*SUMPRODUCT(V389:V394,1-V396:V401)</f>
        <v>0.46275121426763599</v>
      </c>
      <c r="W402" s="245">
        <f t="array" ref="W402">W388*SUMPRODUCT(W389:W394,1-W396:W401)</f>
        <v>0.4576012952188116</v>
      </c>
      <c r="X402" s="245">
        <f t="array" ref="X402">X388*SUMPRODUCT(X389:X394,1-X396:X401)</f>
        <v>0.45245137616998732</v>
      </c>
      <c r="Y402" s="245">
        <f t="array" ref="Y402">Y388*SUMPRODUCT(Y389:Y394,1-Y396:Y401)</f>
        <v>0.44730145712116304</v>
      </c>
      <c r="Z402" s="245">
        <f t="array" ref="Z402">Z388*SUMPRODUCT(Z389:Z394,1-Z396:Z401)</f>
        <v>0.44215153807233881</v>
      </c>
      <c r="AA402" s="245">
        <f t="array" ref="AA402">AA388*SUMPRODUCT(AA389:AA394,1-AA396:AA401)</f>
        <v>0.43700161902351453</v>
      </c>
      <c r="AB402" s="245">
        <f t="array" ref="AB402">AB388*SUMPRODUCT(AB389:AB394,1-AB396:AB401)</f>
        <v>0.43185169997469031</v>
      </c>
      <c r="AC402" s="245">
        <f t="array" ref="AC402">AC388*SUMPRODUCT(AC389:AC394,1-AC396:AC401)</f>
        <v>0.42670178092586603</v>
      </c>
      <c r="AD402" s="245">
        <f t="array" ref="AD402">AD388*SUMPRODUCT(AD389:AD394,1-AD396:AD401)</f>
        <v>0.42155186187704169</v>
      </c>
      <c r="AE402" s="245">
        <f t="array" ref="AE402">AE388*SUMPRODUCT(AE389:AE394,1-AE396:AE401)</f>
        <v>0.41640194282821746</v>
      </c>
      <c r="AF402" s="245">
        <f t="array" ref="AF402">AF388*SUMPRODUCT(AF389:AF394,1-AF396:AF401)</f>
        <v>0.41125202377939318</v>
      </c>
      <c r="AG402" s="245">
        <f t="array" ref="AG402">AG388*SUMPRODUCT(AG389:AG394,1-AG396:AG401)</f>
        <v>0.40610210473056885</v>
      </c>
      <c r="AH402" s="245">
        <f t="array" ref="AH402">AH388*SUMPRODUCT(AH389:AH394,1-AH396:AH401)</f>
        <v>0.40391234622215111</v>
      </c>
      <c r="AI402" s="245">
        <f t="array" ref="AI402">AI388*SUMPRODUCT(AI389:AI394,1-AI396:AI401)</f>
        <v>0.40172258771373331</v>
      </c>
      <c r="AJ402" s="245">
        <f t="array" ref="AJ402">AJ388*SUMPRODUCT(AJ389:AJ394,1-AJ396:AJ401)</f>
        <v>0.39953282920531563</v>
      </c>
      <c r="AK402" s="245">
        <f t="array" ref="AK402">AK388*SUMPRODUCT(AK389:AK394,1-AK396:AK401)</f>
        <v>0.39734307069689778</v>
      </c>
      <c r="AL402" s="245">
        <f t="array" ref="AL402">AL388*SUMPRODUCT(AL389:AL394,1-AL396:AL401)</f>
        <v>0.39734307069689778</v>
      </c>
      <c r="AM402" s="245">
        <f t="array" ref="AM402">AM388*SUMPRODUCT(AM389:AM394,1-AM396:AM401)</f>
        <v>0.39734307069689778</v>
      </c>
      <c r="AN402" s="245">
        <f t="array" ref="AN402">AN388*SUMPRODUCT(AN389:AN394,1-AN396:AN401)</f>
        <v>0.39734307069689778</v>
      </c>
      <c r="AO402" s="245">
        <f t="array" ref="AO402">AO388*SUMPRODUCT(AO389:AO394,1-AO396:AO401)</f>
        <v>0.39734307069689778</v>
      </c>
      <c r="AP402" s="245">
        <f t="array" ref="AP402">AP388*SUMPRODUCT(AP389:AP394,1-AP396:AP401)</f>
        <v>0.39734307069689778</v>
      </c>
      <c r="AQ402" s="245">
        <f t="array" ref="AQ402">AQ388*SUMPRODUCT(AQ389:AQ394,1-AQ396:AQ401)</f>
        <v>0.39734307069689778</v>
      </c>
      <c r="AR402" s="245">
        <f t="array" ref="AR402">AR388*SUMPRODUCT(AR389:AR394,1-AR396:AR401)</f>
        <v>0.36354128777621331</v>
      </c>
      <c r="AS402" s="245">
        <f t="array" ref="AS402">AS388*SUMPRODUCT(AS389:AS394,1-AS396:AS401)</f>
        <v>0.36354128777621331</v>
      </c>
      <c r="AT402" s="245">
        <f t="array" ref="AT402">AT388*SUMPRODUCT(AT389:AT394,1-AT396:AT401)</f>
        <v>0.36354128777621331</v>
      </c>
      <c r="AU402" s="245">
        <f t="array" ref="AU402">AU388*SUMPRODUCT(AU389:AU394,1-AU396:AU401)</f>
        <v>0.36354128777621331</v>
      </c>
    </row>
    <row r="403" spans="1:47">
      <c r="AG403" s="4"/>
      <c r="AH403" s="4"/>
      <c r="AI403" s="4"/>
      <c r="AJ403" s="4"/>
      <c r="AK403" s="4"/>
    </row>
    <row r="404" spans="1:47">
      <c r="A404" s="124" t="s">
        <v>300</v>
      </c>
      <c r="B404" s="124" t="s">
        <v>327</v>
      </c>
      <c r="C404" s="124" t="s">
        <v>328</v>
      </c>
      <c r="D404" s="124" t="s">
        <v>329</v>
      </c>
      <c r="E404" s="124" t="s">
        <v>330</v>
      </c>
      <c r="F404" s="124" t="s">
        <v>331</v>
      </c>
      <c r="G404" s="124">
        <v>1990</v>
      </c>
      <c r="H404" s="124">
        <f t="shared" ref="H404:AO404" si="218">G404+1</f>
        <v>1991</v>
      </c>
      <c r="I404" s="124">
        <f t="shared" si="218"/>
        <v>1992</v>
      </c>
      <c r="J404" s="124">
        <f t="shared" si="218"/>
        <v>1993</v>
      </c>
      <c r="K404" s="124">
        <f t="shared" si="218"/>
        <v>1994</v>
      </c>
      <c r="L404" s="124">
        <f t="shared" si="218"/>
        <v>1995</v>
      </c>
      <c r="M404" s="124">
        <f t="shared" si="218"/>
        <v>1996</v>
      </c>
      <c r="N404" s="124">
        <f t="shared" si="218"/>
        <v>1997</v>
      </c>
      <c r="O404" s="124">
        <f t="shared" si="218"/>
        <v>1998</v>
      </c>
      <c r="P404" s="124">
        <f t="shared" si="218"/>
        <v>1999</v>
      </c>
      <c r="Q404" s="124">
        <f t="shared" si="218"/>
        <v>2000</v>
      </c>
      <c r="R404" s="124">
        <f t="shared" si="218"/>
        <v>2001</v>
      </c>
      <c r="S404" s="124">
        <f t="shared" si="218"/>
        <v>2002</v>
      </c>
      <c r="T404" s="124">
        <f t="shared" si="218"/>
        <v>2003</v>
      </c>
      <c r="U404" s="124">
        <f t="shared" si="218"/>
        <v>2004</v>
      </c>
      <c r="V404" s="124">
        <f t="shared" si="218"/>
        <v>2005</v>
      </c>
      <c r="W404" s="124">
        <f t="shared" si="218"/>
        <v>2006</v>
      </c>
      <c r="X404" s="124">
        <f t="shared" si="218"/>
        <v>2007</v>
      </c>
      <c r="Y404" s="124">
        <f t="shared" si="218"/>
        <v>2008</v>
      </c>
      <c r="Z404" s="124">
        <f t="shared" si="218"/>
        <v>2009</v>
      </c>
      <c r="AA404" s="124">
        <f t="shared" si="218"/>
        <v>2010</v>
      </c>
      <c r="AB404" s="124">
        <f t="shared" si="218"/>
        <v>2011</v>
      </c>
      <c r="AC404" s="124">
        <f t="shared" si="218"/>
        <v>2012</v>
      </c>
      <c r="AD404" s="124">
        <f t="shared" si="218"/>
        <v>2013</v>
      </c>
      <c r="AE404" s="124">
        <f t="shared" si="218"/>
        <v>2014</v>
      </c>
      <c r="AF404" s="124">
        <f t="shared" si="218"/>
        <v>2015</v>
      </c>
      <c r="AG404" s="362">
        <f t="shared" si="218"/>
        <v>2016</v>
      </c>
      <c r="AH404" s="362">
        <f t="shared" si="218"/>
        <v>2017</v>
      </c>
      <c r="AI404" s="362">
        <f t="shared" si="218"/>
        <v>2018</v>
      </c>
      <c r="AJ404" s="362">
        <f t="shared" si="218"/>
        <v>2019</v>
      </c>
      <c r="AK404" s="362">
        <f t="shared" si="218"/>
        <v>2020</v>
      </c>
      <c r="AL404" s="124">
        <f t="shared" si="218"/>
        <v>2021</v>
      </c>
      <c r="AM404" s="124">
        <f t="shared" si="218"/>
        <v>2022</v>
      </c>
      <c r="AN404" s="124">
        <f t="shared" si="218"/>
        <v>2023</v>
      </c>
      <c r="AO404" s="124">
        <f t="shared" si="218"/>
        <v>2024</v>
      </c>
      <c r="AP404" s="124">
        <v>2025</v>
      </c>
      <c r="AQ404" s="124">
        <v>2030</v>
      </c>
      <c r="AR404" s="124">
        <v>2035</v>
      </c>
      <c r="AS404" s="124">
        <v>2040</v>
      </c>
      <c r="AT404" s="124">
        <v>2045</v>
      </c>
      <c r="AU404" s="124">
        <v>2050</v>
      </c>
    </row>
    <row r="405" spans="1:47">
      <c r="B405" s="125" t="s">
        <v>8</v>
      </c>
      <c r="C405" s="125" t="s">
        <v>382</v>
      </c>
      <c r="D405" s="125" t="s">
        <v>332</v>
      </c>
      <c r="E405" s="125" t="s">
        <v>333</v>
      </c>
      <c r="G405" s="245">
        <v>0.45</v>
      </c>
      <c r="H405" s="245">
        <v>0.45</v>
      </c>
      <c r="I405" s="245">
        <v>0.45</v>
      </c>
      <c r="J405" s="245">
        <v>0.45</v>
      </c>
      <c r="K405" s="245">
        <v>0.45</v>
      </c>
      <c r="L405" s="245">
        <v>0.45</v>
      </c>
      <c r="M405" s="245">
        <v>0.45</v>
      </c>
      <c r="N405" s="245">
        <v>0.45</v>
      </c>
      <c r="O405" s="245">
        <v>0.45</v>
      </c>
      <c r="P405" s="245">
        <v>0.45</v>
      </c>
      <c r="Q405" s="245">
        <v>0.45</v>
      </c>
      <c r="R405" s="245">
        <v>0.45</v>
      </c>
      <c r="S405" s="245">
        <v>0.45</v>
      </c>
      <c r="T405" s="245">
        <v>0.45</v>
      </c>
      <c r="U405" s="245">
        <v>0.45</v>
      </c>
      <c r="V405" s="245">
        <v>0.45</v>
      </c>
      <c r="W405" s="245">
        <v>0.45</v>
      </c>
      <c r="X405" s="245">
        <v>0.45</v>
      </c>
      <c r="Y405" s="245">
        <v>0.45</v>
      </c>
      <c r="Z405" s="245">
        <v>0.45</v>
      </c>
      <c r="AA405" s="245">
        <v>0.45</v>
      </c>
      <c r="AB405" s="245">
        <v>0.45</v>
      </c>
      <c r="AC405" s="245">
        <v>0.45</v>
      </c>
      <c r="AD405" s="245">
        <v>0.45</v>
      </c>
      <c r="AE405" s="245">
        <v>0.45</v>
      </c>
      <c r="AF405" s="245">
        <v>0.45</v>
      </c>
      <c r="AG405" s="245">
        <v>0.45</v>
      </c>
      <c r="AH405" s="245">
        <v>0.45</v>
      </c>
      <c r="AI405" s="245">
        <v>0.45</v>
      </c>
      <c r="AJ405" s="245">
        <v>0.45</v>
      </c>
      <c r="AK405" s="245">
        <v>0.45</v>
      </c>
      <c r="AL405" s="245">
        <v>0.45</v>
      </c>
      <c r="AM405" s="245">
        <v>0.45</v>
      </c>
      <c r="AN405" s="245">
        <v>0.45</v>
      </c>
      <c r="AO405" s="245">
        <v>0.45</v>
      </c>
      <c r="AP405" s="245">
        <v>0.45</v>
      </c>
      <c r="AQ405" s="245">
        <v>0.45</v>
      </c>
      <c r="AR405" s="245">
        <v>0.45</v>
      </c>
      <c r="AS405" s="245">
        <v>0.45</v>
      </c>
      <c r="AT405" s="245">
        <v>0.45</v>
      </c>
      <c r="AU405" s="245">
        <v>0.45</v>
      </c>
    </row>
    <row r="406" spans="1:47">
      <c r="B406" s="125" t="s">
        <v>8</v>
      </c>
      <c r="C406" s="125" t="s">
        <v>382</v>
      </c>
      <c r="D406" s="125" t="s">
        <v>358</v>
      </c>
      <c r="E406" s="125" t="s">
        <v>334</v>
      </c>
      <c r="F406" s="125" t="s">
        <v>335</v>
      </c>
      <c r="G406" s="250">
        <f t="shared" ref="G406:AI406" si="219">1-SUM(G407:G411)</f>
        <v>1</v>
      </c>
      <c r="H406" s="250">
        <f t="shared" si="219"/>
        <v>0.97064094992709249</v>
      </c>
      <c r="I406" s="250">
        <f t="shared" si="219"/>
        <v>0.94128189985418498</v>
      </c>
      <c r="J406" s="250">
        <f t="shared" si="219"/>
        <v>0.91192284978127747</v>
      </c>
      <c r="K406" s="250">
        <f t="shared" si="219"/>
        <v>0.88256379970836996</v>
      </c>
      <c r="L406" s="250">
        <f t="shared" si="219"/>
        <v>0.85320474963546244</v>
      </c>
      <c r="M406" s="250">
        <f t="shared" si="219"/>
        <v>0.82384569956255493</v>
      </c>
      <c r="N406" s="250">
        <f t="shared" si="219"/>
        <v>0.79448664948964742</v>
      </c>
      <c r="O406" s="250">
        <f t="shared" si="219"/>
        <v>0.76512759941673991</v>
      </c>
      <c r="P406" s="250">
        <f t="shared" si="219"/>
        <v>0.7357685493438324</v>
      </c>
      <c r="Q406" s="250">
        <f t="shared" si="219"/>
        <v>0.70640949927092489</v>
      </c>
      <c r="R406" s="250">
        <f t="shared" si="219"/>
        <v>0.67705044919801749</v>
      </c>
      <c r="S406" s="250">
        <f t="shared" si="219"/>
        <v>0.64769139912510998</v>
      </c>
      <c r="T406" s="250">
        <f t="shared" si="219"/>
        <v>0.61833234905220247</v>
      </c>
      <c r="U406" s="250">
        <f t="shared" si="219"/>
        <v>0.58897329897929507</v>
      </c>
      <c r="V406" s="250">
        <f t="shared" si="219"/>
        <v>0.55961424890638756</v>
      </c>
      <c r="W406" s="250">
        <f t="shared" si="219"/>
        <v>0.53025519883348005</v>
      </c>
      <c r="X406" s="250">
        <f t="shared" si="219"/>
        <v>0.50089614876057253</v>
      </c>
      <c r="Y406" s="250">
        <f t="shared" si="219"/>
        <v>0.47153709868766502</v>
      </c>
      <c r="Z406" s="250">
        <f t="shared" si="219"/>
        <v>0.44217804861475751</v>
      </c>
      <c r="AA406" s="250">
        <f t="shared" si="219"/>
        <v>0.41281899854185</v>
      </c>
      <c r="AB406" s="250">
        <f t="shared" si="219"/>
        <v>0.38345994846894249</v>
      </c>
      <c r="AC406" s="250">
        <f t="shared" si="219"/>
        <v>0.35410089839603498</v>
      </c>
      <c r="AD406" s="250">
        <f t="shared" si="219"/>
        <v>0.32474184832312736</v>
      </c>
      <c r="AE406" s="250">
        <f t="shared" si="219"/>
        <v>0.29538279825021985</v>
      </c>
      <c r="AF406" s="250">
        <f t="shared" si="219"/>
        <v>0.26602374817731234</v>
      </c>
      <c r="AG406" s="258">
        <f t="shared" si="219"/>
        <v>0.23666469810440471</v>
      </c>
      <c r="AH406" s="246">
        <f t="shared" si="219"/>
        <v>0.22990022655035869</v>
      </c>
      <c r="AI406" s="246">
        <f t="shared" si="219"/>
        <v>0.22313575499631277</v>
      </c>
      <c r="AJ406" s="358">
        <f t="shared" ref="AJ406:AK418" si="220">AJ389</f>
        <v>0.21637128344226686</v>
      </c>
      <c r="AK406" s="246">
        <f>1-SUM(AK407:AK411)</f>
        <v>0.20960681188822083</v>
      </c>
      <c r="AL406" s="130">
        <f t="shared" ref="AL406" si="221">1-SUM(AL407:AL411)</f>
        <v>0.20960681188822083</v>
      </c>
      <c r="AM406" s="130">
        <f>1-SUM(AM407:AM411)</f>
        <v>0.20960681188822083</v>
      </c>
      <c r="AN406" s="130">
        <f>1-SUM(AN407:AN411)</f>
        <v>0.20960681188822083</v>
      </c>
      <c r="AO406" s="130">
        <f t="shared" ref="AO406:AU406" si="222">1-SUM(AO407:AO411)</f>
        <v>0.20960681188822083</v>
      </c>
      <c r="AP406" s="130">
        <f>1-SUM(AP407:AP411)</f>
        <v>0.20960681188822083</v>
      </c>
      <c r="AQ406" s="130">
        <f t="shared" si="222"/>
        <v>0.20960681188822083</v>
      </c>
      <c r="AR406" s="257">
        <f t="shared" si="222"/>
        <v>9.5383089634115681E-4</v>
      </c>
      <c r="AS406" s="257">
        <f t="shared" si="222"/>
        <v>9.5383089634115681E-4</v>
      </c>
      <c r="AT406" s="257">
        <f t="shared" si="222"/>
        <v>9.5383089634115681E-4</v>
      </c>
      <c r="AU406" s="257">
        <f t="shared" si="222"/>
        <v>9.5383089634115681E-4</v>
      </c>
    </row>
    <row r="407" spans="1:47">
      <c r="B407" s="125" t="s">
        <v>8</v>
      </c>
      <c r="C407" s="125" t="s">
        <v>382</v>
      </c>
      <c r="D407" s="125" t="s">
        <v>363</v>
      </c>
      <c r="E407" s="125" t="s">
        <v>334</v>
      </c>
      <c r="F407" s="363" t="s">
        <v>473</v>
      </c>
      <c r="G407" s="250">
        <v>0</v>
      </c>
      <c r="H407" s="250">
        <f>G407</f>
        <v>0</v>
      </c>
      <c r="I407" s="250">
        <f t="shared" ref="I407:X408" si="223">H407</f>
        <v>0</v>
      </c>
      <c r="J407" s="250">
        <f t="shared" si="223"/>
        <v>0</v>
      </c>
      <c r="K407" s="250">
        <f t="shared" si="223"/>
        <v>0</v>
      </c>
      <c r="L407" s="250">
        <f t="shared" si="223"/>
        <v>0</v>
      </c>
      <c r="M407" s="250">
        <f t="shared" si="223"/>
        <v>0</v>
      </c>
      <c r="N407" s="250">
        <f t="shared" si="223"/>
        <v>0</v>
      </c>
      <c r="O407" s="250">
        <f t="shared" si="223"/>
        <v>0</v>
      </c>
      <c r="P407" s="250">
        <f t="shared" si="223"/>
        <v>0</v>
      </c>
      <c r="Q407" s="250">
        <f t="shared" si="223"/>
        <v>0</v>
      </c>
      <c r="R407" s="250">
        <f t="shared" si="223"/>
        <v>0</v>
      </c>
      <c r="S407" s="250">
        <f t="shared" si="223"/>
        <v>0</v>
      </c>
      <c r="T407" s="250">
        <f t="shared" si="223"/>
        <v>0</v>
      </c>
      <c r="U407" s="250">
        <f t="shared" si="223"/>
        <v>0</v>
      </c>
      <c r="V407" s="250">
        <f t="shared" si="223"/>
        <v>0</v>
      </c>
      <c r="W407" s="250">
        <f t="shared" si="223"/>
        <v>0</v>
      </c>
      <c r="X407" s="250">
        <f t="shared" si="223"/>
        <v>0</v>
      </c>
      <c r="Y407" s="250">
        <f t="shared" ref="Y407:AN411" si="224">X407</f>
        <v>0</v>
      </c>
      <c r="Z407" s="250">
        <f t="shared" si="224"/>
        <v>0</v>
      </c>
      <c r="AA407" s="250">
        <f t="shared" si="224"/>
        <v>0</v>
      </c>
      <c r="AB407" s="250">
        <f t="shared" si="224"/>
        <v>0</v>
      </c>
      <c r="AC407" s="250">
        <f t="shared" si="224"/>
        <v>0</v>
      </c>
      <c r="AD407" s="250">
        <f t="shared" si="224"/>
        <v>0</v>
      </c>
      <c r="AE407" s="250">
        <f t="shared" si="224"/>
        <v>0</v>
      </c>
      <c r="AF407" s="250">
        <f t="shared" si="224"/>
        <v>0</v>
      </c>
      <c r="AG407" s="258">
        <f t="shared" si="224"/>
        <v>0</v>
      </c>
      <c r="AH407" s="258">
        <f t="shared" si="224"/>
        <v>0</v>
      </c>
      <c r="AI407" s="258">
        <f t="shared" si="224"/>
        <v>0</v>
      </c>
      <c r="AJ407" s="258">
        <f t="shared" si="224"/>
        <v>0</v>
      </c>
      <c r="AK407" s="258">
        <f t="shared" si="224"/>
        <v>0</v>
      </c>
      <c r="AL407" s="250">
        <f t="shared" si="224"/>
        <v>0</v>
      </c>
      <c r="AM407" s="250">
        <f t="shared" si="224"/>
        <v>0</v>
      </c>
      <c r="AN407" s="250">
        <f t="shared" si="224"/>
        <v>0</v>
      </c>
      <c r="AO407" s="250">
        <f t="shared" ref="AO407:AU411" si="225">AN407</f>
        <v>0</v>
      </c>
      <c r="AP407" s="250">
        <f t="shared" si="225"/>
        <v>0</v>
      </c>
      <c r="AQ407" s="250">
        <f t="shared" si="225"/>
        <v>0</v>
      </c>
      <c r="AR407" s="250">
        <f t="shared" si="225"/>
        <v>0</v>
      </c>
      <c r="AS407" s="250">
        <f t="shared" si="225"/>
        <v>0</v>
      </c>
      <c r="AT407" s="250">
        <f t="shared" si="225"/>
        <v>0</v>
      </c>
      <c r="AU407" s="250">
        <f t="shared" si="225"/>
        <v>0</v>
      </c>
    </row>
    <row r="408" spans="1:47">
      <c r="B408" s="125" t="s">
        <v>8</v>
      </c>
      <c r="C408" s="125" t="s">
        <v>382</v>
      </c>
      <c r="D408" s="125" t="s">
        <v>364</v>
      </c>
      <c r="E408" s="125" t="s">
        <v>334</v>
      </c>
      <c r="F408" s="363"/>
      <c r="G408" s="250">
        <v>0</v>
      </c>
      <c r="H408" s="250">
        <f>G408</f>
        <v>0</v>
      </c>
      <c r="I408" s="250">
        <f t="shared" si="223"/>
        <v>0</v>
      </c>
      <c r="J408" s="250">
        <f t="shared" si="223"/>
        <v>0</v>
      </c>
      <c r="K408" s="250">
        <f t="shared" si="223"/>
        <v>0</v>
      </c>
      <c r="L408" s="250">
        <f t="shared" si="223"/>
        <v>0</v>
      </c>
      <c r="M408" s="250">
        <f t="shared" si="223"/>
        <v>0</v>
      </c>
      <c r="N408" s="250">
        <f t="shared" si="223"/>
        <v>0</v>
      </c>
      <c r="O408" s="250">
        <f t="shared" si="223"/>
        <v>0</v>
      </c>
      <c r="P408" s="250">
        <f t="shared" si="223"/>
        <v>0</v>
      </c>
      <c r="Q408" s="250">
        <f t="shared" si="223"/>
        <v>0</v>
      </c>
      <c r="R408" s="250">
        <f t="shared" si="223"/>
        <v>0</v>
      </c>
      <c r="S408" s="250">
        <f t="shared" si="223"/>
        <v>0</v>
      </c>
      <c r="T408" s="250">
        <f t="shared" si="223"/>
        <v>0</v>
      </c>
      <c r="U408" s="250">
        <f t="shared" si="223"/>
        <v>0</v>
      </c>
      <c r="V408" s="250">
        <f t="shared" si="223"/>
        <v>0</v>
      </c>
      <c r="W408" s="250">
        <f t="shared" si="223"/>
        <v>0</v>
      </c>
      <c r="X408" s="250">
        <f t="shared" si="223"/>
        <v>0</v>
      </c>
      <c r="Y408" s="250">
        <f t="shared" si="224"/>
        <v>0</v>
      </c>
      <c r="Z408" s="250">
        <f t="shared" si="224"/>
        <v>0</v>
      </c>
      <c r="AA408" s="250">
        <f t="shared" si="224"/>
        <v>0</v>
      </c>
      <c r="AB408" s="250">
        <f t="shared" si="224"/>
        <v>0</v>
      </c>
      <c r="AC408" s="250">
        <f t="shared" si="224"/>
        <v>0</v>
      </c>
      <c r="AD408" s="250">
        <f t="shared" si="224"/>
        <v>0</v>
      </c>
      <c r="AE408" s="250">
        <f t="shared" si="224"/>
        <v>0</v>
      </c>
      <c r="AF408" s="250">
        <f t="shared" si="224"/>
        <v>0</v>
      </c>
      <c r="AG408" s="258">
        <f t="shared" si="224"/>
        <v>0</v>
      </c>
      <c r="AH408" s="258">
        <f t="shared" si="224"/>
        <v>0</v>
      </c>
      <c r="AI408" s="258">
        <f t="shared" si="224"/>
        <v>0</v>
      </c>
      <c r="AJ408" s="258">
        <f t="shared" si="224"/>
        <v>0</v>
      </c>
      <c r="AK408" s="258">
        <f t="shared" si="224"/>
        <v>0</v>
      </c>
      <c r="AL408" s="250">
        <f t="shared" si="224"/>
        <v>0</v>
      </c>
      <c r="AM408" s="250">
        <f t="shared" si="224"/>
        <v>0</v>
      </c>
      <c r="AN408" s="250">
        <f t="shared" si="224"/>
        <v>0</v>
      </c>
      <c r="AO408" s="250">
        <f t="shared" si="225"/>
        <v>0</v>
      </c>
      <c r="AP408" s="250">
        <f t="shared" si="225"/>
        <v>0</v>
      </c>
      <c r="AQ408" s="250">
        <f t="shared" si="225"/>
        <v>0</v>
      </c>
      <c r="AR408" s="250">
        <f t="shared" si="225"/>
        <v>0</v>
      </c>
      <c r="AS408" s="250">
        <f t="shared" si="225"/>
        <v>0</v>
      </c>
      <c r="AT408" s="250">
        <f t="shared" si="225"/>
        <v>0</v>
      </c>
      <c r="AU408" s="250">
        <f t="shared" si="225"/>
        <v>0</v>
      </c>
    </row>
    <row r="409" spans="1:47">
      <c r="B409" s="125" t="s">
        <v>8</v>
      </c>
      <c r="C409" s="125" t="s">
        <v>382</v>
      </c>
      <c r="D409" s="125" t="s">
        <v>365</v>
      </c>
      <c r="E409" s="125" t="s">
        <v>334</v>
      </c>
      <c r="F409" s="363"/>
      <c r="G409" s="250">
        <v>0</v>
      </c>
      <c r="H409" s="135">
        <f>G409 + (($AG409 - $G409)/($AG$217-$G$217))</f>
        <v>2.9166884223204292E-3</v>
      </c>
      <c r="I409" s="135">
        <f t="shared" ref="I409:AE409" si="226">H409 + (($AG409 - $G409)/($AG$217-$G$217))</f>
        <v>5.8333768446408585E-3</v>
      </c>
      <c r="J409" s="135">
        <f t="shared" si="226"/>
        <v>8.7500652669612877E-3</v>
      </c>
      <c r="K409" s="135">
        <f t="shared" si="226"/>
        <v>1.1666753689281717E-2</v>
      </c>
      <c r="L409" s="135">
        <f t="shared" si="226"/>
        <v>1.4583442111602146E-2</v>
      </c>
      <c r="M409" s="135">
        <f t="shared" si="226"/>
        <v>1.7500130533922575E-2</v>
      </c>
      <c r="N409" s="135">
        <f t="shared" si="226"/>
        <v>2.0416818956243005E-2</v>
      </c>
      <c r="O409" s="135">
        <f t="shared" si="226"/>
        <v>2.3333507378563434E-2</v>
      </c>
      <c r="P409" s="135">
        <f t="shared" si="226"/>
        <v>2.6250195800883863E-2</v>
      </c>
      <c r="Q409" s="135">
        <f t="shared" si="226"/>
        <v>2.9166884223204292E-2</v>
      </c>
      <c r="R409" s="135">
        <f t="shared" si="226"/>
        <v>3.2083572645524722E-2</v>
      </c>
      <c r="S409" s="135">
        <f t="shared" si="226"/>
        <v>3.5000261067845151E-2</v>
      </c>
      <c r="T409" s="135">
        <f t="shared" si="226"/>
        <v>3.791694949016558E-2</v>
      </c>
      <c r="U409" s="135">
        <f t="shared" si="226"/>
        <v>4.0833637912486009E-2</v>
      </c>
      <c r="V409" s="135">
        <f t="shared" si="226"/>
        <v>4.3750326334806439E-2</v>
      </c>
      <c r="W409" s="135">
        <f t="shared" si="226"/>
        <v>4.6667014757126868E-2</v>
      </c>
      <c r="X409" s="135">
        <f t="shared" si="226"/>
        <v>4.9583703179447297E-2</v>
      </c>
      <c r="Y409" s="135">
        <f t="shared" si="226"/>
        <v>5.2500391601767726E-2</v>
      </c>
      <c r="Z409" s="135">
        <f t="shared" si="226"/>
        <v>5.5417080024088156E-2</v>
      </c>
      <c r="AA409" s="135">
        <f t="shared" si="226"/>
        <v>5.8333768446408585E-2</v>
      </c>
      <c r="AB409" s="135">
        <f t="shared" si="226"/>
        <v>6.1250456868729014E-2</v>
      </c>
      <c r="AC409" s="135">
        <f t="shared" si="226"/>
        <v>6.4167145291049443E-2</v>
      </c>
      <c r="AD409" s="135">
        <f t="shared" si="226"/>
        <v>6.7083833713369873E-2</v>
      </c>
      <c r="AE409" s="135">
        <f t="shared" si="226"/>
        <v>7.0000522135690302E-2</v>
      </c>
      <c r="AF409" s="135">
        <f>AE409 + (($AG409 - $G409)/($AG$217-$G$217))</f>
        <v>7.2917210558010731E-2</v>
      </c>
      <c r="AG409" s="246">
        <f>'[6]manure aplication'!$C$44</f>
        <v>7.583389898033116E-2</v>
      </c>
      <c r="AH409" s="259">
        <f>AG409 + (($AK409 - $AG409)/($AK$89-$AG$89))</f>
        <v>8.3936966511163072E-2</v>
      </c>
      <c r="AI409" s="259">
        <f>AH409 + (($AK409 - $AG409)/($AK$89-$AG$89))</f>
        <v>9.2040034041994984E-2</v>
      </c>
      <c r="AJ409" s="259">
        <f>AI409 + (($AK409 - $AG409)/($AK$89-$AG$89))</f>
        <v>0.1001431015728269</v>
      </c>
      <c r="AK409" s="246">
        <f>'[6]manure aplication'!$C$96</f>
        <v>0.10824616910365879</v>
      </c>
      <c r="AL409" s="256">
        <f t="shared" si="224"/>
        <v>0.10824616910365879</v>
      </c>
      <c r="AM409" s="256">
        <f t="shared" si="224"/>
        <v>0.10824616910365879</v>
      </c>
      <c r="AN409" s="256">
        <f t="shared" si="224"/>
        <v>0.10824616910365879</v>
      </c>
      <c r="AO409" s="256">
        <f t="shared" si="225"/>
        <v>0.10824616910365879</v>
      </c>
      <c r="AP409" s="256">
        <f t="shared" si="225"/>
        <v>0.10824616910365879</v>
      </c>
      <c r="AQ409" s="256">
        <f t="shared" si="225"/>
        <v>0.10824616910365879</v>
      </c>
      <c r="AR409" s="256">
        <f t="shared" si="225"/>
        <v>0.10824616910365879</v>
      </c>
      <c r="AS409" s="256">
        <f t="shared" si="225"/>
        <v>0.10824616910365879</v>
      </c>
      <c r="AT409" s="256">
        <f t="shared" si="225"/>
        <v>0.10824616910365879</v>
      </c>
      <c r="AU409" s="256">
        <f t="shared" si="225"/>
        <v>0.10824616910365879</v>
      </c>
    </row>
    <row r="410" spans="1:47">
      <c r="B410" s="125" t="s">
        <v>8</v>
      </c>
      <c r="C410" s="125" t="s">
        <v>382</v>
      </c>
      <c r="D410" s="125" t="s">
        <v>383</v>
      </c>
      <c r="E410" s="125" t="s">
        <v>334</v>
      </c>
      <c r="F410" s="363"/>
      <c r="G410" s="250">
        <v>0</v>
      </c>
      <c r="H410" s="250">
        <f>G410</f>
        <v>0</v>
      </c>
      <c r="I410" s="250">
        <f t="shared" ref="I410:AI410" si="227">H410</f>
        <v>0</v>
      </c>
      <c r="J410" s="250">
        <f t="shared" si="227"/>
        <v>0</v>
      </c>
      <c r="K410" s="250">
        <f t="shared" si="227"/>
        <v>0</v>
      </c>
      <c r="L410" s="250">
        <f t="shared" si="227"/>
        <v>0</v>
      </c>
      <c r="M410" s="250">
        <f t="shared" si="227"/>
        <v>0</v>
      </c>
      <c r="N410" s="250">
        <f t="shared" si="227"/>
        <v>0</v>
      </c>
      <c r="O410" s="250">
        <f t="shared" si="227"/>
        <v>0</v>
      </c>
      <c r="P410" s="250">
        <f t="shared" si="227"/>
        <v>0</v>
      </c>
      <c r="Q410" s="250">
        <f t="shared" si="227"/>
        <v>0</v>
      </c>
      <c r="R410" s="250">
        <f t="shared" si="227"/>
        <v>0</v>
      </c>
      <c r="S410" s="250">
        <f t="shared" si="227"/>
        <v>0</v>
      </c>
      <c r="T410" s="250">
        <f t="shared" si="227"/>
        <v>0</v>
      </c>
      <c r="U410" s="250">
        <f t="shared" si="227"/>
        <v>0</v>
      </c>
      <c r="V410" s="250">
        <f t="shared" si="227"/>
        <v>0</v>
      </c>
      <c r="W410" s="250">
        <f t="shared" si="227"/>
        <v>0</v>
      </c>
      <c r="X410" s="250">
        <f t="shared" si="227"/>
        <v>0</v>
      </c>
      <c r="Y410" s="250">
        <f t="shared" si="227"/>
        <v>0</v>
      </c>
      <c r="Z410" s="250">
        <f t="shared" si="227"/>
        <v>0</v>
      </c>
      <c r="AA410" s="250">
        <f t="shared" si="227"/>
        <v>0</v>
      </c>
      <c r="AB410" s="250">
        <f t="shared" si="227"/>
        <v>0</v>
      </c>
      <c r="AC410" s="250">
        <f t="shared" si="227"/>
        <v>0</v>
      </c>
      <c r="AD410" s="250">
        <f t="shared" si="227"/>
        <v>0</v>
      </c>
      <c r="AE410" s="250">
        <f t="shared" si="227"/>
        <v>0</v>
      </c>
      <c r="AF410" s="250">
        <f t="shared" si="227"/>
        <v>0</v>
      </c>
      <c r="AG410" s="258">
        <f t="shared" si="227"/>
        <v>0</v>
      </c>
      <c r="AH410" s="258">
        <f t="shared" si="227"/>
        <v>0</v>
      </c>
      <c r="AI410" s="258">
        <f t="shared" si="227"/>
        <v>0</v>
      </c>
      <c r="AJ410" s="258">
        <f>AI410</f>
        <v>0</v>
      </c>
      <c r="AK410" s="258">
        <f>AJ410</f>
        <v>0</v>
      </c>
      <c r="AL410" s="250">
        <f t="shared" si="224"/>
        <v>0</v>
      </c>
      <c r="AM410" s="250">
        <f t="shared" si="224"/>
        <v>0</v>
      </c>
      <c r="AN410" s="250">
        <f>AM410</f>
        <v>0</v>
      </c>
      <c r="AO410" s="250">
        <f t="shared" si="225"/>
        <v>0</v>
      </c>
      <c r="AP410" s="250">
        <f>AO410</f>
        <v>0</v>
      </c>
      <c r="AQ410" s="250">
        <f t="shared" si="225"/>
        <v>0</v>
      </c>
      <c r="AR410" s="250">
        <f t="shared" si="225"/>
        <v>0</v>
      </c>
      <c r="AS410" s="250">
        <f t="shared" si="225"/>
        <v>0</v>
      </c>
      <c r="AT410" s="250">
        <f t="shared" si="225"/>
        <v>0</v>
      </c>
      <c r="AU410" s="250">
        <f t="shared" si="225"/>
        <v>0</v>
      </c>
    </row>
    <row r="411" spans="1:47">
      <c r="B411" s="125" t="s">
        <v>8</v>
      </c>
      <c r="C411" s="125" t="s">
        <v>382</v>
      </c>
      <c r="D411" s="125" t="s">
        <v>366</v>
      </c>
      <c r="E411" s="125" t="s">
        <v>334</v>
      </c>
      <c r="F411" s="363"/>
      <c r="G411" s="250">
        <v>0</v>
      </c>
      <c r="H411" s="135">
        <f>G411 + (($AG411 - $G411)/($AG$217-$G$217))</f>
        <v>2.6442361650587078E-2</v>
      </c>
      <c r="I411" s="135">
        <f t="shared" ref="I411:AE411" si="228">H411 + (($AG411 - $G411)/($AG$217-$G$217))</f>
        <v>5.2884723301174157E-2</v>
      </c>
      <c r="J411" s="135">
        <f t="shared" si="228"/>
        <v>7.9327084951761231E-2</v>
      </c>
      <c r="K411" s="135">
        <f t="shared" si="228"/>
        <v>0.10576944660234831</v>
      </c>
      <c r="L411" s="135">
        <f t="shared" si="228"/>
        <v>0.13221180825293538</v>
      </c>
      <c r="M411" s="135">
        <f t="shared" si="228"/>
        <v>0.15865416990352246</v>
      </c>
      <c r="N411" s="135">
        <f t="shared" si="228"/>
        <v>0.18509653155410954</v>
      </c>
      <c r="O411" s="135">
        <f t="shared" si="228"/>
        <v>0.21153889320469663</v>
      </c>
      <c r="P411" s="135">
        <f t="shared" si="228"/>
        <v>0.23798125485528371</v>
      </c>
      <c r="Q411" s="135">
        <f t="shared" si="228"/>
        <v>0.26442361650587076</v>
      </c>
      <c r="R411" s="135">
        <f t="shared" si="228"/>
        <v>0.29086597815645782</v>
      </c>
      <c r="S411" s="135">
        <f t="shared" si="228"/>
        <v>0.31730833980704487</v>
      </c>
      <c r="T411" s="135">
        <f t="shared" si="228"/>
        <v>0.34375070145763192</v>
      </c>
      <c r="U411" s="135">
        <f t="shared" si="228"/>
        <v>0.37019306310821898</v>
      </c>
      <c r="V411" s="135">
        <f t="shared" si="228"/>
        <v>0.39663542475880603</v>
      </c>
      <c r="W411" s="135">
        <f t="shared" si="228"/>
        <v>0.42307778640939309</v>
      </c>
      <c r="X411" s="135">
        <f t="shared" si="228"/>
        <v>0.44952014805998014</v>
      </c>
      <c r="Y411" s="135">
        <f t="shared" si="228"/>
        <v>0.47596250971056719</v>
      </c>
      <c r="Z411" s="135">
        <f t="shared" si="228"/>
        <v>0.5024048713611543</v>
      </c>
      <c r="AA411" s="135">
        <f t="shared" si="228"/>
        <v>0.52884723301174141</v>
      </c>
      <c r="AB411" s="135">
        <f t="shared" si="228"/>
        <v>0.55528959466232852</v>
      </c>
      <c r="AC411" s="135">
        <f t="shared" si="228"/>
        <v>0.58173195631291563</v>
      </c>
      <c r="AD411" s="135">
        <f t="shared" si="228"/>
        <v>0.60817431796350274</v>
      </c>
      <c r="AE411" s="135">
        <f t="shared" si="228"/>
        <v>0.63461667961408985</v>
      </c>
      <c r="AF411" s="135">
        <f>AE411 + (($AG411 - $G411)/($AG$217-$G$217))</f>
        <v>0.66105904126467696</v>
      </c>
      <c r="AG411" s="246">
        <f>'[6]manure aplication'!$C$45</f>
        <v>0.68750140291526407</v>
      </c>
      <c r="AH411" s="259">
        <f>AG411 + (($AK411 - $AG411)/($AK$89-$AG$89))</f>
        <v>0.6861628069384782</v>
      </c>
      <c r="AI411" s="259">
        <f>AH411 + (($AK411 - $AG411)/($AK$89-$AG$89))</f>
        <v>0.68482421096169221</v>
      </c>
      <c r="AJ411" s="259">
        <f>AI411 + (($AK411 - $AG411)/($AK$89-$AG$89))</f>
        <v>0.68348561498490623</v>
      </c>
      <c r="AK411" s="246">
        <f>'[6]manure aplication'!$C$97</f>
        <v>0.68214701900812036</v>
      </c>
      <c r="AL411" s="256">
        <f t="shared" si="224"/>
        <v>0.68214701900812036</v>
      </c>
      <c r="AM411" s="256">
        <f t="shared" si="224"/>
        <v>0.68214701900812036</v>
      </c>
      <c r="AN411" s="256">
        <f t="shared" si="224"/>
        <v>0.68214701900812036</v>
      </c>
      <c r="AO411" s="256">
        <f t="shared" si="225"/>
        <v>0.68214701900812036</v>
      </c>
      <c r="AP411" s="256">
        <f t="shared" si="225"/>
        <v>0.68214701900812036</v>
      </c>
      <c r="AQ411" s="256">
        <f t="shared" si="225"/>
        <v>0.68214701900812036</v>
      </c>
      <c r="AR411" s="260">
        <v>0.89080000000000004</v>
      </c>
      <c r="AS411" s="260">
        <v>0.89080000000000004</v>
      </c>
      <c r="AT411" s="260">
        <v>0.89080000000000004</v>
      </c>
      <c r="AU411" s="260">
        <v>0.89080000000000004</v>
      </c>
    </row>
    <row r="412" spans="1:47">
      <c r="B412" s="125"/>
      <c r="C412" s="125"/>
      <c r="D412" s="125"/>
      <c r="E412" s="125"/>
      <c r="G412" s="250"/>
      <c r="H412" s="250"/>
      <c r="I412" s="250"/>
      <c r="J412" s="250"/>
      <c r="K412" s="250"/>
      <c r="L412" s="250"/>
      <c r="M412" s="250"/>
      <c r="N412" s="250"/>
      <c r="O412" s="250"/>
      <c r="P412" s="250"/>
      <c r="Q412" s="250"/>
      <c r="R412" s="250"/>
      <c r="S412" s="250"/>
      <c r="T412" s="250"/>
      <c r="U412" s="250"/>
      <c r="V412" s="250"/>
      <c r="W412" s="250"/>
      <c r="X412" s="250"/>
      <c r="Y412" s="250"/>
      <c r="Z412" s="250"/>
      <c r="AA412" s="250"/>
      <c r="AB412" s="250"/>
      <c r="AC412" s="250"/>
      <c r="AD412" s="250"/>
      <c r="AE412" s="250"/>
      <c r="AF412" s="250"/>
      <c r="AG412" s="258"/>
      <c r="AH412" s="258"/>
      <c r="AI412" s="258"/>
      <c r="AJ412" s="358">
        <f t="shared" si="220"/>
        <v>0</v>
      </c>
      <c r="AK412" s="358">
        <f t="shared" si="220"/>
        <v>0</v>
      </c>
      <c r="AL412" s="250"/>
      <c r="AM412" s="358">
        <f>AM395</f>
        <v>0</v>
      </c>
      <c r="AN412" s="250"/>
      <c r="AO412" s="250"/>
      <c r="AP412" s="258"/>
      <c r="AQ412" s="250"/>
      <c r="AR412" s="250"/>
      <c r="AS412" s="250"/>
      <c r="AT412" s="250"/>
      <c r="AU412" s="250"/>
    </row>
    <row r="413" spans="1:47">
      <c r="B413" s="125" t="s">
        <v>8</v>
      </c>
      <c r="C413" s="125" t="s">
        <v>382</v>
      </c>
      <c r="D413" s="125" t="s">
        <v>358</v>
      </c>
      <c r="E413" s="125" t="s">
        <v>336</v>
      </c>
      <c r="F413" s="125" t="s">
        <v>337</v>
      </c>
      <c r="G413" s="253">
        <v>0</v>
      </c>
      <c r="H413" s="253">
        <v>0</v>
      </c>
      <c r="I413" s="253">
        <v>0</v>
      </c>
      <c r="J413" s="253">
        <v>0</v>
      </c>
      <c r="K413" s="253">
        <v>0</v>
      </c>
      <c r="L413" s="253">
        <v>0</v>
      </c>
      <c r="M413" s="253">
        <v>0</v>
      </c>
      <c r="N413" s="253">
        <v>0</v>
      </c>
      <c r="O413" s="253">
        <v>0</v>
      </c>
      <c r="P413" s="253">
        <v>0</v>
      </c>
      <c r="Q413" s="253">
        <v>0</v>
      </c>
      <c r="R413" s="253">
        <v>0</v>
      </c>
      <c r="S413" s="253">
        <v>0</v>
      </c>
      <c r="T413" s="253">
        <v>0</v>
      </c>
      <c r="U413" s="253">
        <v>0</v>
      </c>
      <c r="V413" s="253">
        <v>0</v>
      </c>
      <c r="W413" s="253">
        <v>0</v>
      </c>
      <c r="X413" s="253">
        <v>0</v>
      </c>
      <c r="Y413" s="253">
        <v>0</v>
      </c>
      <c r="Z413" s="253">
        <v>0</v>
      </c>
      <c r="AA413" s="253">
        <v>0</v>
      </c>
      <c r="AB413" s="253">
        <v>0</v>
      </c>
      <c r="AC413" s="253">
        <v>0</v>
      </c>
      <c r="AD413" s="253">
        <v>0</v>
      </c>
      <c r="AE413" s="253">
        <v>0</v>
      </c>
      <c r="AF413" s="253">
        <v>0</v>
      </c>
      <c r="AG413" s="261">
        <v>0</v>
      </c>
      <c r="AH413" s="261">
        <v>0</v>
      </c>
      <c r="AI413" s="261">
        <v>0</v>
      </c>
      <c r="AJ413" s="358">
        <f t="shared" si="220"/>
        <v>0</v>
      </c>
      <c r="AK413" s="358">
        <f t="shared" si="220"/>
        <v>0</v>
      </c>
      <c r="AL413" s="253">
        <v>0</v>
      </c>
      <c r="AM413" s="358">
        <f>AM396</f>
        <v>0</v>
      </c>
      <c r="AN413" s="253">
        <v>0</v>
      </c>
      <c r="AO413" s="253">
        <v>0</v>
      </c>
      <c r="AP413" s="258">
        <f>AL413</f>
        <v>0</v>
      </c>
      <c r="AQ413" s="253">
        <v>0</v>
      </c>
      <c r="AR413" s="253">
        <v>0</v>
      </c>
      <c r="AS413" s="253">
        <v>0</v>
      </c>
      <c r="AT413" s="253">
        <v>0</v>
      </c>
      <c r="AU413" s="253">
        <v>0</v>
      </c>
    </row>
    <row r="414" spans="1:47">
      <c r="B414" s="125" t="s">
        <v>8</v>
      </c>
      <c r="C414" s="125" t="s">
        <v>382</v>
      </c>
      <c r="D414" s="125" t="s">
        <v>363</v>
      </c>
      <c r="E414" s="125" t="s">
        <v>336</v>
      </c>
      <c r="F414" s="125" t="s">
        <v>337</v>
      </c>
      <c r="G414" s="253">
        <v>0.9</v>
      </c>
      <c r="H414" s="253">
        <v>0.9</v>
      </c>
      <c r="I414" s="253">
        <v>0.9</v>
      </c>
      <c r="J414" s="253">
        <v>0.9</v>
      </c>
      <c r="K414" s="253">
        <v>0.9</v>
      </c>
      <c r="L414" s="253">
        <v>0.9</v>
      </c>
      <c r="M414" s="253">
        <v>0.9</v>
      </c>
      <c r="N414" s="253">
        <v>0.9</v>
      </c>
      <c r="O414" s="253">
        <v>0.9</v>
      </c>
      <c r="P414" s="253">
        <v>0.9</v>
      </c>
      <c r="Q414" s="253">
        <v>0.9</v>
      </c>
      <c r="R414" s="253">
        <v>0.9</v>
      </c>
      <c r="S414" s="253">
        <v>0.9</v>
      </c>
      <c r="T414" s="253">
        <v>0.9</v>
      </c>
      <c r="U414" s="253">
        <v>0.9</v>
      </c>
      <c r="V414" s="253">
        <v>0.9</v>
      </c>
      <c r="W414" s="253">
        <v>0.9</v>
      </c>
      <c r="X414" s="253">
        <v>0.9</v>
      </c>
      <c r="Y414" s="253">
        <v>0.9</v>
      </c>
      <c r="Z414" s="253">
        <v>0.9</v>
      </c>
      <c r="AA414" s="253">
        <v>0.9</v>
      </c>
      <c r="AB414" s="253">
        <v>0.9</v>
      </c>
      <c r="AC414" s="253">
        <v>0.9</v>
      </c>
      <c r="AD414" s="253">
        <v>0.9</v>
      </c>
      <c r="AE414" s="253">
        <v>0.9</v>
      </c>
      <c r="AF414" s="253">
        <v>0.9</v>
      </c>
      <c r="AG414" s="261">
        <v>0.9</v>
      </c>
      <c r="AH414" s="261">
        <v>0.9</v>
      </c>
      <c r="AI414" s="261">
        <v>0.9</v>
      </c>
      <c r="AJ414" s="358">
        <f t="shared" si="220"/>
        <v>0.9</v>
      </c>
      <c r="AK414" s="358">
        <f t="shared" si="220"/>
        <v>0.9</v>
      </c>
      <c r="AL414" s="253">
        <v>0.9</v>
      </c>
      <c r="AM414" s="358">
        <f>AM397</f>
        <v>0.9</v>
      </c>
      <c r="AN414" s="253">
        <v>0.9</v>
      </c>
      <c r="AO414" s="253">
        <v>0.9</v>
      </c>
      <c r="AP414" s="258">
        <f>AL414</f>
        <v>0.9</v>
      </c>
      <c r="AQ414" s="253">
        <v>0.9</v>
      </c>
      <c r="AR414" s="253">
        <v>0.9</v>
      </c>
      <c r="AS414" s="253">
        <v>0.9</v>
      </c>
      <c r="AT414" s="253">
        <v>0.9</v>
      </c>
      <c r="AU414" s="253">
        <v>0.9</v>
      </c>
    </row>
    <row r="415" spans="1:47">
      <c r="B415" s="125" t="s">
        <v>8</v>
      </c>
      <c r="C415" s="125" t="s">
        <v>382</v>
      </c>
      <c r="D415" s="125" t="s">
        <v>364</v>
      </c>
      <c r="E415" s="125" t="s">
        <v>336</v>
      </c>
      <c r="F415" s="125" t="s">
        <v>337</v>
      </c>
      <c r="G415" s="253">
        <v>0.7</v>
      </c>
      <c r="H415" s="253">
        <v>0.7</v>
      </c>
      <c r="I415" s="253">
        <v>0.7</v>
      </c>
      <c r="J415" s="253">
        <v>0.7</v>
      </c>
      <c r="K415" s="253">
        <v>0.7</v>
      </c>
      <c r="L415" s="253">
        <v>0.7</v>
      </c>
      <c r="M415" s="253">
        <v>0.7</v>
      </c>
      <c r="N415" s="253">
        <v>0.7</v>
      </c>
      <c r="O415" s="253">
        <v>0.7</v>
      </c>
      <c r="P415" s="253">
        <v>0.7</v>
      </c>
      <c r="Q415" s="253">
        <v>0.7</v>
      </c>
      <c r="R415" s="253">
        <v>0.7</v>
      </c>
      <c r="S415" s="253">
        <v>0.7</v>
      </c>
      <c r="T415" s="253">
        <v>0.7</v>
      </c>
      <c r="U415" s="253">
        <v>0.7</v>
      </c>
      <c r="V415" s="253">
        <v>0.7</v>
      </c>
      <c r="W415" s="253">
        <v>0.7</v>
      </c>
      <c r="X415" s="253">
        <v>0.7</v>
      </c>
      <c r="Y415" s="253">
        <v>0.7</v>
      </c>
      <c r="Z415" s="253">
        <v>0.7</v>
      </c>
      <c r="AA415" s="253">
        <v>0.7</v>
      </c>
      <c r="AB415" s="253">
        <v>0.7</v>
      </c>
      <c r="AC415" s="253">
        <v>0.7</v>
      </c>
      <c r="AD415" s="253">
        <v>0.7</v>
      </c>
      <c r="AE415" s="253">
        <v>0.7</v>
      </c>
      <c r="AF415" s="253">
        <v>0.7</v>
      </c>
      <c r="AG415" s="261">
        <v>0.7</v>
      </c>
      <c r="AH415" s="261">
        <v>0.7</v>
      </c>
      <c r="AI415" s="261">
        <v>0.7</v>
      </c>
      <c r="AJ415" s="358">
        <f t="shared" si="220"/>
        <v>0.7</v>
      </c>
      <c r="AK415" s="358">
        <f t="shared" si="220"/>
        <v>0.7</v>
      </c>
      <c r="AL415" s="253">
        <v>0.7</v>
      </c>
      <c r="AM415" s="358">
        <f>AM398</f>
        <v>0.7</v>
      </c>
      <c r="AN415" s="253">
        <v>0.7</v>
      </c>
      <c r="AO415" s="253">
        <v>0.7</v>
      </c>
      <c r="AP415" s="258">
        <f>AL415</f>
        <v>0.7</v>
      </c>
      <c r="AQ415" s="253">
        <v>0.7</v>
      </c>
      <c r="AR415" s="253">
        <v>0.7</v>
      </c>
      <c r="AS415" s="253">
        <v>0.7</v>
      </c>
      <c r="AT415" s="253">
        <v>0.7</v>
      </c>
      <c r="AU415" s="253">
        <v>0.7</v>
      </c>
    </row>
    <row r="416" spans="1:47">
      <c r="B416" s="125" t="s">
        <v>8</v>
      </c>
      <c r="C416" s="125" t="s">
        <v>382</v>
      </c>
      <c r="D416" s="125" t="s">
        <v>365</v>
      </c>
      <c r="E416" s="125" t="s">
        <v>336</v>
      </c>
      <c r="F416" s="125" t="s">
        <v>337</v>
      </c>
      <c r="G416" s="253">
        <v>0.55000000000000004</v>
      </c>
      <c r="H416" s="253">
        <v>0.55000000000000004</v>
      </c>
      <c r="I416" s="253">
        <v>0.55000000000000004</v>
      </c>
      <c r="J416" s="253">
        <v>0.55000000000000004</v>
      </c>
      <c r="K416" s="253">
        <v>0.55000000000000004</v>
      </c>
      <c r="L416" s="253">
        <v>0.55000000000000004</v>
      </c>
      <c r="M416" s="253">
        <v>0.55000000000000004</v>
      </c>
      <c r="N416" s="253">
        <v>0.55000000000000004</v>
      </c>
      <c r="O416" s="253">
        <v>0.55000000000000004</v>
      </c>
      <c r="P416" s="253">
        <v>0.55000000000000004</v>
      </c>
      <c r="Q416" s="253">
        <v>0.55000000000000004</v>
      </c>
      <c r="R416" s="253">
        <v>0.55000000000000004</v>
      </c>
      <c r="S416" s="253">
        <v>0.55000000000000004</v>
      </c>
      <c r="T416" s="253">
        <v>0.55000000000000004</v>
      </c>
      <c r="U416" s="253">
        <v>0.55000000000000004</v>
      </c>
      <c r="V416" s="253">
        <v>0.55000000000000004</v>
      </c>
      <c r="W416" s="253">
        <v>0.55000000000000004</v>
      </c>
      <c r="X416" s="253">
        <v>0.55000000000000004</v>
      </c>
      <c r="Y416" s="253">
        <v>0.55000000000000004</v>
      </c>
      <c r="Z416" s="253">
        <v>0.55000000000000004</v>
      </c>
      <c r="AA416" s="253">
        <v>0.55000000000000004</v>
      </c>
      <c r="AB416" s="253">
        <v>0.55000000000000004</v>
      </c>
      <c r="AC416" s="253">
        <v>0.55000000000000004</v>
      </c>
      <c r="AD416" s="253">
        <v>0.55000000000000004</v>
      </c>
      <c r="AE416" s="253">
        <v>0.55000000000000004</v>
      </c>
      <c r="AF416" s="253">
        <v>0.55000000000000004</v>
      </c>
      <c r="AG416" s="261">
        <v>0.55000000000000004</v>
      </c>
      <c r="AH416" s="261">
        <v>0.55000000000000004</v>
      </c>
      <c r="AI416" s="261">
        <v>0.55000000000000004</v>
      </c>
      <c r="AJ416" s="261">
        <v>0.55000000000000004</v>
      </c>
      <c r="AK416" s="261">
        <v>0.55000000000000004</v>
      </c>
      <c r="AL416" s="253">
        <v>0.55000000000000004</v>
      </c>
      <c r="AM416" s="253">
        <v>0.55000000000000004</v>
      </c>
      <c r="AN416" s="253">
        <v>0.55000000000000004</v>
      </c>
      <c r="AO416" s="253">
        <v>0.55000000000000004</v>
      </c>
      <c r="AP416" s="261">
        <v>0.55000000000000004</v>
      </c>
      <c r="AQ416" s="253">
        <v>0.55000000000000004</v>
      </c>
      <c r="AR416" s="253">
        <v>0.55000000000000004</v>
      </c>
      <c r="AS416" s="253">
        <v>0.55000000000000004</v>
      </c>
      <c r="AT416" s="253">
        <v>0.55000000000000004</v>
      </c>
      <c r="AU416" s="253">
        <v>0.55000000000000004</v>
      </c>
    </row>
    <row r="417" spans="1:47">
      <c r="B417" s="125" t="s">
        <v>8</v>
      </c>
      <c r="C417" s="125" t="s">
        <v>382</v>
      </c>
      <c r="D417" s="125" t="s">
        <v>383</v>
      </c>
      <c r="E417" s="125" t="s">
        <v>336</v>
      </c>
      <c r="F417" s="125" t="s">
        <v>337</v>
      </c>
      <c r="G417" s="253">
        <v>0.5</v>
      </c>
      <c r="H417" s="253">
        <v>0.5</v>
      </c>
      <c r="I417" s="253">
        <v>0.5</v>
      </c>
      <c r="J417" s="253">
        <v>0.5</v>
      </c>
      <c r="K417" s="253">
        <v>0.5</v>
      </c>
      <c r="L417" s="253">
        <v>0.5</v>
      </c>
      <c r="M417" s="253">
        <v>0.5</v>
      </c>
      <c r="N417" s="253">
        <v>0.5</v>
      </c>
      <c r="O417" s="253">
        <v>0.5</v>
      </c>
      <c r="P417" s="253">
        <v>0.5</v>
      </c>
      <c r="Q417" s="253">
        <v>0.5</v>
      </c>
      <c r="R417" s="253">
        <v>0.5</v>
      </c>
      <c r="S417" s="253">
        <v>0.5</v>
      </c>
      <c r="T417" s="253">
        <v>0.5</v>
      </c>
      <c r="U417" s="253">
        <v>0.5</v>
      </c>
      <c r="V417" s="253">
        <v>0.5</v>
      </c>
      <c r="W417" s="253">
        <v>0.5</v>
      </c>
      <c r="X417" s="253">
        <v>0.5</v>
      </c>
      <c r="Y417" s="253">
        <v>0.5</v>
      </c>
      <c r="Z417" s="253">
        <v>0.5</v>
      </c>
      <c r="AA417" s="253">
        <v>0.5</v>
      </c>
      <c r="AB417" s="253">
        <v>0.5</v>
      </c>
      <c r="AC417" s="253">
        <v>0.5</v>
      </c>
      <c r="AD417" s="253">
        <v>0.5</v>
      </c>
      <c r="AE417" s="253">
        <v>0.5</v>
      </c>
      <c r="AF417" s="253">
        <v>0.5</v>
      </c>
      <c r="AG417" s="261">
        <v>0.5</v>
      </c>
      <c r="AH417" s="261">
        <v>0.5</v>
      </c>
      <c r="AI417" s="261">
        <v>0.5</v>
      </c>
      <c r="AJ417" s="358">
        <f t="shared" si="220"/>
        <v>0.5</v>
      </c>
      <c r="AK417" s="358">
        <f t="shared" si="220"/>
        <v>0.5</v>
      </c>
      <c r="AL417" s="253">
        <v>0.5</v>
      </c>
      <c r="AM417" s="358">
        <f>AM400</f>
        <v>0.5</v>
      </c>
      <c r="AN417" s="253">
        <v>0.5</v>
      </c>
      <c r="AO417" s="253">
        <v>0.5</v>
      </c>
      <c r="AP417" s="258">
        <f>AL417</f>
        <v>0.5</v>
      </c>
      <c r="AQ417" s="253">
        <v>0.5</v>
      </c>
      <c r="AR417" s="253">
        <v>0.5</v>
      </c>
      <c r="AS417" s="253">
        <v>0.5</v>
      </c>
      <c r="AT417" s="253">
        <v>0.5</v>
      </c>
      <c r="AU417" s="253">
        <v>0.5</v>
      </c>
    </row>
    <row r="418" spans="1:47">
      <c r="B418" s="125" t="s">
        <v>8</v>
      </c>
      <c r="C418" s="125" t="s">
        <v>382</v>
      </c>
      <c r="D418" s="125" t="s">
        <v>366</v>
      </c>
      <c r="E418" s="125" t="s">
        <v>336</v>
      </c>
      <c r="F418" s="125" t="s">
        <v>375</v>
      </c>
      <c r="G418" s="253">
        <v>0.3</v>
      </c>
      <c r="H418" s="253">
        <v>0.3</v>
      </c>
      <c r="I418" s="253">
        <v>0.3</v>
      </c>
      <c r="J418" s="253">
        <v>0.3</v>
      </c>
      <c r="K418" s="253">
        <v>0.3</v>
      </c>
      <c r="L418" s="253">
        <v>0.3</v>
      </c>
      <c r="M418" s="253">
        <v>0.3</v>
      </c>
      <c r="N418" s="253">
        <v>0.3</v>
      </c>
      <c r="O418" s="253">
        <v>0.3</v>
      </c>
      <c r="P418" s="253">
        <v>0.3</v>
      </c>
      <c r="Q418" s="253">
        <v>0.3</v>
      </c>
      <c r="R418" s="253">
        <v>0.3</v>
      </c>
      <c r="S418" s="253">
        <v>0.3</v>
      </c>
      <c r="T418" s="253">
        <v>0.3</v>
      </c>
      <c r="U418" s="253">
        <v>0.3</v>
      </c>
      <c r="V418" s="253">
        <v>0.3</v>
      </c>
      <c r="W418" s="253">
        <v>0.3</v>
      </c>
      <c r="X418" s="253">
        <v>0.3</v>
      </c>
      <c r="Y418" s="253">
        <v>0.3</v>
      </c>
      <c r="Z418" s="253">
        <v>0.3</v>
      </c>
      <c r="AA418" s="253">
        <v>0.3</v>
      </c>
      <c r="AB418" s="253">
        <v>0.3</v>
      </c>
      <c r="AC418" s="253">
        <v>0.3</v>
      </c>
      <c r="AD418" s="253">
        <v>0.3</v>
      </c>
      <c r="AE418" s="253">
        <v>0.3</v>
      </c>
      <c r="AF418" s="253">
        <v>0.3</v>
      </c>
      <c r="AG418" s="261">
        <v>0.3</v>
      </c>
      <c r="AH418" s="261">
        <v>0.3</v>
      </c>
      <c r="AI418" s="261">
        <v>0.3</v>
      </c>
      <c r="AJ418" s="358">
        <f t="shared" si="220"/>
        <v>0.3</v>
      </c>
      <c r="AK418" s="358">
        <f t="shared" si="220"/>
        <v>0.3</v>
      </c>
      <c r="AL418" s="253">
        <v>0.3</v>
      </c>
      <c r="AM418" s="358">
        <f>AM401</f>
        <v>0.3</v>
      </c>
      <c r="AN418" s="253">
        <v>0.3</v>
      </c>
      <c r="AO418" s="253">
        <v>0.3</v>
      </c>
      <c r="AP418" s="258">
        <f>AL418</f>
        <v>0.3</v>
      </c>
      <c r="AQ418" s="253">
        <v>0.3</v>
      </c>
      <c r="AR418" s="253">
        <v>0.3</v>
      </c>
      <c r="AS418" s="253">
        <v>0.3</v>
      </c>
      <c r="AT418" s="253">
        <v>0.3</v>
      </c>
      <c r="AU418" s="253">
        <v>0.3</v>
      </c>
    </row>
    <row r="419" spans="1:47">
      <c r="A419" s="126" t="str">
        <f>C419&amp;"_"&amp;B419</f>
        <v>EF_NH3_applic_solid_Geese</v>
      </c>
      <c r="B419" s="125" t="s">
        <v>8</v>
      </c>
      <c r="C419" s="136" t="s">
        <v>382</v>
      </c>
      <c r="D419" s="127" t="s">
        <v>338</v>
      </c>
      <c r="E419" s="127"/>
      <c r="F419" s="128" t="s">
        <v>396</v>
      </c>
      <c r="G419" s="245">
        <f t="array" ref="G419">G405*SUMPRODUCT(G406:G411,1-G413:G418)</f>
        <v>0.45</v>
      </c>
      <c r="H419" s="245">
        <f t="array" ref="H419">H405*SUMPRODUCT(H406:H411,1-H413:H418)</f>
        <v>0.44570840079264645</v>
      </c>
      <c r="I419" s="245">
        <f t="array" ref="I419">I405*SUMPRODUCT(I406:I411,1-I413:I418)</f>
        <v>0.4414168015852929</v>
      </c>
      <c r="J419" s="245">
        <f t="array" ref="J419">J405*SUMPRODUCT(J406:J411,1-J413:J418)</f>
        <v>0.43712520237793928</v>
      </c>
      <c r="K419" s="245">
        <f t="array" ref="K419">K405*SUMPRODUCT(K406:K411,1-K413:K418)</f>
        <v>0.43283360317058572</v>
      </c>
      <c r="L419" s="245">
        <f t="array" ref="L419">L405*SUMPRODUCT(L406:L411,1-L413:L418)</f>
        <v>0.42854200396323222</v>
      </c>
      <c r="M419" s="245">
        <f t="array" ref="M419">M405*SUMPRODUCT(M406:M411,1-M413:M418)</f>
        <v>0.42425040475587866</v>
      </c>
      <c r="N419" s="245">
        <f t="array" ref="N419">N405*SUMPRODUCT(N406:N411,1-N413:N418)</f>
        <v>0.41995880554852505</v>
      </c>
      <c r="O419" s="245">
        <f t="array" ref="O419">O405*SUMPRODUCT(O406:O411,1-O413:O418)</f>
        <v>0.41566720634117144</v>
      </c>
      <c r="P419" s="245">
        <f t="array" ref="P419">P405*SUMPRODUCT(P406:P411,1-P413:P418)</f>
        <v>0.41137560713381793</v>
      </c>
      <c r="Q419" s="245">
        <f t="array" ref="Q419">Q405*SUMPRODUCT(Q406:Q411,1-Q413:Q418)</f>
        <v>0.40708400792646438</v>
      </c>
      <c r="R419" s="245">
        <f t="array" ref="R419">R405*SUMPRODUCT(R406:R411,1-R413:R418)</f>
        <v>0.40279240871911087</v>
      </c>
      <c r="S419" s="245">
        <f t="array" ref="S419">S405*SUMPRODUCT(S406:S411,1-S413:S418)</f>
        <v>0.39850080951175726</v>
      </c>
      <c r="T419" s="245">
        <f t="array" ref="T419">T405*SUMPRODUCT(T406:T411,1-T413:T418)</f>
        <v>0.3942092103044037</v>
      </c>
      <c r="U419" s="245">
        <f t="array" ref="U419">U405*SUMPRODUCT(U406:U411,1-U413:U418)</f>
        <v>0.38991761109705014</v>
      </c>
      <c r="V419" s="245">
        <f t="array" ref="V419">V405*SUMPRODUCT(V406:V411,1-V413:V418)</f>
        <v>0.38562601188969664</v>
      </c>
      <c r="W419" s="245">
        <f t="array" ref="W419">W405*SUMPRODUCT(W406:W411,1-W413:W418)</f>
        <v>0.38133441268234303</v>
      </c>
      <c r="X419" s="245">
        <f t="array" ref="X419">X405*SUMPRODUCT(X406:X411,1-X413:X418)</f>
        <v>0.37704281347498941</v>
      </c>
      <c r="Y419" s="245">
        <f t="array" ref="Y419">Y405*SUMPRODUCT(Y406:Y411,1-Y413:Y418)</f>
        <v>0.37275121426763586</v>
      </c>
      <c r="Z419" s="245">
        <f t="array" ref="Z419">Z405*SUMPRODUCT(Z406:Z411,1-Z413:Z418)</f>
        <v>0.36845961506028235</v>
      </c>
      <c r="AA419" s="245">
        <f t="array" ref="AA419">AA405*SUMPRODUCT(AA406:AA411,1-AA413:AA418)</f>
        <v>0.36416801585292879</v>
      </c>
      <c r="AB419" s="245">
        <f t="array" ref="AB419">AB405*SUMPRODUCT(AB406:AB411,1-AB413:AB418)</f>
        <v>0.35987641664557524</v>
      </c>
      <c r="AC419" s="245">
        <f t="array" ref="AC419">AC405*SUMPRODUCT(AC406:AC411,1-AC413:AC418)</f>
        <v>0.35558481743822168</v>
      </c>
      <c r="AD419" s="245">
        <f t="array" ref="AD419">AD405*SUMPRODUCT(AD406:AD411,1-AD413:AD418)</f>
        <v>0.35129321823086807</v>
      </c>
      <c r="AE419" s="245">
        <f t="array" ref="AE419">AE405*SUMPRODUCT(AE406:AE411,1-AE413:AE418)</f>
        <v>0.34700161902351456</v>
      </c>
      <c r="AF419" s="245">
        <f t="array" ref="AF419">AF405*SUMPRODUCT(AF406:AF411,1-AF413:AF418)</f>
        <v>0.342710019816161</v>
      </c>
      <c r="AG419" s="245">
        <f t="array" ref="AG419">AG405*SUMPRODUCT(AG406:AG411,1-AG413:AG418)</f>
        <v>0.33841842060880734</v>
      </c>
      <c r="AH419" s="245">
        <f t="array" ref="AH419">AH405*SUMPRODUCT(AH406:AH411,1-AH413:AH418)</f>
        <v>0.33659362185179259</v>
      </c>
      <c r="AI419" s="245">
        <f t="array" ref="AI419">AI405*SUMPRODUCT(AI406:AI411,1-AI413:AI418)</f>
        <v>0.33476882309477773</v>
      </c>
      <c r="AJ419" s="245">
        <f t="array" ref="AJ419">AJ405*SUMPRODUCT(AJ406:AJ411,1-AJ413:AJ418)</f>
        <v>0.33294402433776299</v>
      </c>
      <c r="AK419" s="245">
        <f t="array" ref="AK419">AK405*SUMPRODUCT(AK406:AK411,1-AK413:AK418)</f>
        <v>0.33111922558074813</v>
      </c>
      <c r="AL419" s="245">
        <f t="array" ref="AL419">AL405*SUMPRODUCT(AL406:AL411,1-AL413:AL418)</f>
        <v>0.33111922558074813</v>
      </c>
      <c r="AM419" s="245">
        <f t="array" ref="AM419">AM405*SUMPRODUCT(AM406:AM411,1-AM413:AM418)</f>
        <v>0.33111922558074813</v>
      </c>
      <c r="AN419" s="245">
        <f t="array" ref="AN419">AN405*SUMPRODUCT(AN406:AN411,1-AN413:AN418)</f>
        <v>0.33111922558074813</v>
      </c>
      <c r="AO419" s="245">
        <f t="array" ref="AO419">AO405*SUMPRODUCT(AO406:AO411,1-AO413:AO418)</f>
        <v>0.33111922558074813</v>
      </c>
      <c r="AP419" s="245">
        <f t="array" ref="AP419">AP405*SUMPRODUCT(AP406:AP411,1-AP413:AP418)</f>
        <v>0.33111922558074813</v>
      </c>
      <c r="AQ419" s="245">
        <f t="array" ref="AQ419">AQ405*SUMPRODUCT(AQ406:AQ411,1-AQ413:AQ418)</f>
        <v>0.33111922558074813</v>
      </c>
      <c r="AR419" s="245">
        <f t="array" ref="AR419">AR405*SUMPRODUCT(AR406:AR411,1-AR413:AR418)</f>
        <v>0.30295107314684444</v>
      </c>
      <c r="AS419" s="245">
        <f t="array" ref="AS419">AS405*SUMPRODUCT(AS406:AS411,1-AS413:AS418)</f>
        <v>0.30295107314684444</v>
      </c>
      <c r="AT419" s="245">
        <f t="array" ref="AT419">AT405*SUMPRODUCT(AT406:AT411,1-AT413:AT418)</f>
        <v>0.30295107314684444</v>
      </c>
      <c r="AU419" s="245">
        <f t="array" ref="AU419">AU405*SUMPRODUCT(AU406:AU411,1-AU413:AU418)</f>
        <v>0.30295107314684444</v>
      </c>
    </row>
    <row r="420" spans="1:47">
      <c r="AG420" s="4"/>
      <c r="AH420" s="4"/>
      <c r="AI420" s="4"/>
      <c r="AJ420" s="4"/>
      <c r="AK420" s="4"/>
    </row>
    <row r="421" spans="1:47">
      <c r="A421" s="124" t="s">
        <v>300</v>
      </c>
      <c r="B421" s="124" t="s">
        <v>327</v>
      </c>
      <c r="C421" s="124" t="s">
        <v>328</v>
      </c>
      <c r="D421" s="124" t="s">
        <v>329</v>
      </c>
      <c r="E421" s="124" t="s">
        <v>330</v>
      </c>
      <c r="F421" s="124" t="s">
        <v>331</v>
      </c>
      <c r="G421" s="124">
        <v>1990</v>
      </c>
      <c r="H421" s="124">
        <f t="shared" ref="H421:AO421" si="229">G421+1</f>
        <v>1991</v>
      </c>
      <c r="I421" s="124">
        <f t="shared" si="229"/>
        <v>1992</v>
      </c>
      <c r="J421" s="124">
        <f t="shared" si="229"/>
        <v>1993</v>
      </c>
      <c r="K421" s="124">
        <f t="shared" si="229"/>
        <v>1994</v>
      </c>
      <c r="L421" s="124">
        <f t="shared" si="229"/>
        <v>1995</v>
      </c>
      <c r="M421" s="124">
        <f t="shared" si="229"/>
        <v>1996</v>
      </c>
      <c r="N421" s="124">
        <f t="shared" si="229"/>
        <v>1997</v>
      </c>
      <c r="O421" s="124">
        <f t="shared" si="229"/>
        <v>1998</v>
      </c>
      <c r="P421" s="124">
        <f t="shared" si="229"/>
        <v>1999</v>
      </c>
      <c r="Q421" s="124">
        <f t="shared" si="229"/>
        <v>2000</v>
      </c>
      <c r="R421" s="124">
        <f t="shared" si="229"/>
        <v>2001</v>
      </c>
      <c r="S421" s="124">
        <f t="shared" si="229"/>
        <v>2002</v>
      </c>
      <c r="T421" s="124">
        <f t="shared" si="229"/>
        <v>2003</v>
      </c>
      <c r="U421" s="124">
        <f t="shared" si="229"/>
        <v>2004</v>
      </c>
      <c r="V421" s="124">
        <f t="shared" si="229"/>
        <v>2005</v>
      </c>
      <c r="W421" s="124">
        <f t="shared" si="229"/>
        <v>2006</v>
      </c>
      <c r="X421" s="124">
        <f t="shared" si="229"/>
        <v>2007</v>
      </c>
      <c r="Y421" s="124">
        <f t="shared" si="229"/>
        <v>2008</v>
      </c>
      <c r="Z421" s="124">
        <f t="shared" si="229"/>
        <v>2009</v>
      </c>
      <c r="AA421" s="124">
        <f t="shared" si="229"/>
        <v>2010</v>
      </c>
      <c r="AB421" s="124">
        <f t="shared" si="229"/>
        <v>2011</v>
      </c>
      <c r="AC421" s="124">
        <f t="shared" si="229"/>
        <v>2012</v>
      </c>
      <c r="AD421" s="124">
        <f t="shared" si="229"/>
        <v>2013</v>
      </c>
      <c r="AE421" s="124">
        <f t="shared" si="229"/>
        <v>2014</v>
      </c>
      <c r="AF421" s="124">
        <f t="shared" si="229"/>
        <v>2015</v>
      </c>
      <c r="AG421" s="362">
        <f t="shared" si="229"/>
        <v>2016</v>
      </c>
      <c r="AH421" s="362">
        <f t="shared" si="229"/>
        <v>2017</v>
      </c>
      <c r="AI421" s="362">
        <f t="shared" si="229"/>
        <v>2018</v>
      </c>
      <c r="AJ421" s="362">
        <f t="shared" si="229"/>
        <v>2019</v>
      </c>
      <c r="AK421" s="362">
        <f t="shared" si="229"/>
        <v>2020</v>
      </c>
      <c r="AL421" s="124">
        <f t="shared" si="229"/>
        <v>2021</v>
      </c>
      <c r="AM421" s="124">
        <f t="shared" si="229"/>
        <v>2022</v>
      </c>
      <c r="AN421" s="124">
        <f t="shared" si="229"/>
        <v>2023</v>
      </c>
      <c r="AO421" s="124">
        <f t="shared" si="229"/>
        <v>2024</v>
      </c>
      <c r="AP421" s="124">
        <v>2025</v>
      </c>
      <c r="AQ421" s="124">
        <v>2030</v>
      </c>
      <c r="AR421" s="124">
        <v>2035</v>
      </c>
      <c r="AS421" s="124">
        <v>2040</v>
      </c>
      <c r="AT421" s="124">
        <v>2045</v>
      </c>
      <c r="AU421" s="124">
        <v>2050</v>
      </c>
    </row>
    <row r="422" spans="1:47" s="4" customFormat="1">
      <c r="B422" s="125" t="s">
        <v>452</v>
      </c>
      <c r="C422" s="125" t="s">
        <v>382</v>
      </c>
      <c r="D422" s="125" t="s">
        <v>332</v>
      </c>
      <c r="E422" s="125" t="s">
        <v>333</v>
      </c>
      <c r="G422" s="245">
        <v>0.45</v>
      </c>
      <c r="H422" s="245">
        <v>0.45</v>
      </c>
      <c r="I422" s="245">
        <v>0.45</v>
      </c>
      <c r="J422" s="245">
        <v>0.45</v>
      </c>
      <c r="K422" s="245">
        <v>0.45</v>
      </c>
      <c r="L422" s="245">
        <v>0.45</v>
      </c>
      <c r="M422" s="245">
        <v>0.45</v>
      </c>
      <c r="N422" s="245">
        <v>0.45</v>
      </c>
      <c r="O422" s="245">
        <v>0.45</v>
      </c>
      <c r="P422" s="245">
        <v>0.45</v>
      </c>
      <c r="Q422" s="245">
        <v>0.45</v>
      </c>
      <c r="R422" s="245">
        <v>0.45</v>
      </c>
      <c r="S422" s="245">
        <v>0.45</v>
      </c>
      <c r="T422" s="245">
        <v>0.45</v>
      </c>
      <c r="U422" s="245">
        <v>0.45</v>
      </c>
      <c r="V422" s="245">
        <v>0.45</v>
      </c>
      <c r="W422" s="245">
        <v>0.45</v>
      </c>
      <c r="X422" s="245">
        <v>0.45</v>
      </c>
      <c r="Y422" s="245">
        <v>0.45</v>
      </c>
      <c r="Z422" s="245">
        <v>0.45</v>
      </c>
      <c r="AA422" s="245">
        <v>0.45</v>
      </c>
      <c r="AB422" s="245">
        <v>0.45</v>
      </c>
      <c r="AC422" s="245">
        <v>0.45</v>
      </c>
      <c r="AD422" s="245">
        <v>0.45</v>
      </c>
      <c r="AE422" s="245">
        <v>0.45</v>
      </c>
      <c r="AF422" s="245">
        <v>0.45</v>
      </c>
      <c r="AG422" s="245">
        <v>0.45</v>
      </c>
      <c r="AH422" s="245">
        <v>0.45</v>
      </c>
      <c r="AI422" s="245">
        <v>0.45</v>
      </c>
      <c r="AJ422" s="245">
        <v>0.45</v>
      </c>
      <c r="AK422" s="245">
        <v>0.45</v>
      </c>
      <c r="AL422" s="245">
        <v>0.45</v>
      </c>
      <c r="AM422" s="245">
        <v>0.45</v>
      </c>
      <c r="AN422" s="245">
        <v>0.45</v>
      </c>
      <c r="AO422" s="245">
        <v>0.45</v>
      </c>
      <c r="AP422" s="245">
        <v>0.45</v>
      </c>
      <c r="AQ422" s="245">
        <v>0.45</v>
      </c>
      <c r="AR422" s="245">
        <v>0.45</v>
      </c>
      <c r="AS422" s="245">
        <v>0.45</v>
      </c>
      <c r="AT422" s="245">
        <v>0.45</v>
      </c>
      <c r="AU422" s="245">
        <v>0.45</v>
      </c>
    </row>
    <row r="423" spans="1:47" s="4" customFormat="1">
      <c r="B423" s="125" t="s">
        <v>452</v>
      </c>
      <c r="C423" s="125" t="s">
        <v>382</v>
      </c>
      <c r="D423" s="125" t="s">
        <v>358</v>
      </c>
      <c r="E423" s="125" t="s">
        <v>334</v>
      </c>
      <c r="F423" s="125" t="s">
        <v>335</v>
      </c>
      <c r="G423" s="258">
        <f t="shared" ref="G423:AI423" si="230">1-SUM(G424:G428)</f>
        <v>1</v>
      </c>
      <c r="H423" s="258">
        <f t="shared" si="230"/>
        <v>0.97064094992709249</v>
      </c>
      <c r="I423" s="258">
        <f t="shared" si="230"/>
        <v>0.94128189985418498</v>
      </c>
      <c r="J423" s="258">
        <f t="shared" si="230"/>
        <v>0.91192284978127747</v>
      </c>
      <c r="K423" s="258">
        <f t="shared" si="230"/>
        <v>0.88256379970836996</v>
      </c>
      <c r="L423" s="258">
        <f t="shared" si="230"/>
        <v>0.85320474963546244</v>
      </c>
      <c r="M423" s="258">
        <f t="shared" si="230"/>
        <v>0.82384569956255493</v>
      </c>
      <c r="N423" s="258">
        <f t="shared" si="230"/>
        <v>0.79448664948964742</v>
      </c>
      <c r="O423" s="258">
        <f t="shared" si="230"/>
        <v>0.76512759941673991</v>
      </c>
      <c r="P423" s="258">
        <f t="shared" si="230"/>
        <v>0.7357685493438324</v>
      </c>
      <c r="Q423" s="258">
        <f t="shared" si="230"/>
        <v>0.70640949927092489</v>
      </c>
      <c r="R423" s="258">
        <f t="shared" si="230"/>
        <v>0.67705044919801749</v>
      </c>
      <c r="S423" s="258">
        <f t="shared" si="230"/>
        <v>0.64769139912510998</v>
      </c>
      <c r="T423" s="258">
        <f t="shared" si="230"/>
        <v>0.61833234905220247</v>
      </c>
      <c r="U423" s="258">
        <f t="shared" si="230"/>
        <v>0.58897329897929507</v>
      </c>
      <c r="V423" s="258">
        <f t="shared" si="230"/>
        <v>0.55961424890638756</v>
      </c>
      <c r="W423" s="258">
        <f t="shared" si="230"/>
        <v>0.53025519883348005</v>
      </c>
      <c r="X423" s="258">
        <f t="shared" si="230"/>
        <v>0.50089614876057253</v>
      </c>
      <c r="Y423" s="258">
        <f t="shared" si="230"/>
        <v>0.47153709868766502</v>
      </c>
      <c r="Z423" s="258">
        <f t="shared" si="230"/>
        <v>0.44217804861475751</v>
      </c>
      <c r="AA423" s="258">
        <f t="shared" si="230"/>
        <v>0.41281899854185</v>
      </c>
      <c r="AB423" s="258">
        <f t="shared" si="230"/>
        <v>0.38345994846894249</v>
      </c>
      <c r="AC423" s="258">
        <f t="shared" si="230"/>
        <v>0.35410089839603498</v>
      </c>
      <c r="AD423" s="258">
        <f t="shared" si="230"/>
        <v>0.32474184832312736</v>
      </c>
      <c r="AE423" s="258">
        <f t="shared" si="230"/>
        <v>0.29538279825021985</v>
      </c>
      <c r="AF423" s="258">
        <f t="shared" si="230"/>
        <v>0.26602374817731234</v>
      </c>
      <c r="AG423" s="258">
        <f t="shared" si="230"/>
        <v>0.23666469810440471</v>
      </c>
      <c r="AH423" s="246">
        <f t="shared" si="230"/>
        <v>0.22990022655035869</v>
      </c>
      <c r="AI423" s="246">
        <f t="shared" si="230"/>
        <v>0.22313575499631277</v>
      </c>
      <c r="AJ423" s="358">
        <f t="shared" ref="AJ423:AK432" si="231">AJ406</f>
        <v>0.21637128344226686</v>
      </c>
      <c r="AK423" s="246">
        <f>1-SUM(AK424:AK428)</f>
        <v>0.20960681188822083</v>
      </c>
      <c r="AL423" s="130">
        <f t="shared" ref="AL423" si="232">1-SUM(AL424:AL428)</f>
        <v>0.20960681188822083</v>
      </c>
      <c r="AM423" s="130">
        <f>1-SUM(AM424:AM428)</f>
        <v>0.20960681188822083</v>
      </c>
      <c r="AN423" s="130">
        <f>1-SUM(AN424:AN428)</f>
        <v>0.20960681188822083</v>
      </c>
      <c r="AO423" s="130">
        <f t="shared" ref="AO423:AU423" si="233">1-SUM(AO424:AO428)</f>
        <v>0.20960681188822083</v>
      </c>
      <c r="AP423" s="130">
        <f>1-SUM(AP424:AP428)</f>
        <v>0.20960681188822083</v>
      </c>
      <c r="AQ423" s="130">
        <f t="shared" si="233"/>
        <v>0.20960681188822083</v>
      </c>
      <c r="AR423" s="257">
        <f t="shared" si="233"/>
        <v>9.5383089634115681E-4</v>
      </c>
      <c r="AS423" s="257">
        <f t="shared" si="233"/>
        <v>9.5383089634115681E-4</v>
      </c>
      <c r="AT423" s="257">
        <f t="shared" si="233"/>
        <v>9.5383089634115681E-4</v>
      </c>
      <c r="AU423" s="257">
        <f t="shared" si="233"/>
        <v>9.5383089634115681E-4</v>
      </c>
    </row>
    <row r="424" spans="1:47" s="4" customFormat="1">
      <c r="B424" s="125" t="s">
        <v>452</v>
      </c>
      <c r="C424" s="125" t="s">
        <v>382</v>
      </c>
      <c r="D424" s="125" t="s">
        <v>363</v>
      </c>
      <c r="E424" s="125" t="s">
        <v>334</v>
      </c>
      <c r="F424" s="363" t="s">
        <v>473</v>
      </c>
      <c r="G424" s="250">
        <v>0</v>
      </c>
      <c r="H424" s="250">
        <f>G424</f>
        <v>0</v>
      </c>
      <c r="I424" s="250">
        <f t="shared" ref="I424:X425" si="234">H424</f>
        <v>0</v>
      </c>
      <c r="J424" s="250">
        <f t="shared" si="234"/>
        <v>0</v>
      </c>
      <c r="K424" s="250">
        <f t="shared" si="234"/>
        <v>0</v>
      </c>
      <c r="L424" s="250">
        <f t="shared" si="234"/>
        <v>0</v>
      </c>
      <c r="M424" s="250">
        <f t="shared" si="234"/>
        <v>0</v>
      </c>
      <c r="N424" s="250">
        <f t="shared" si="234"/>
        <v>0</v>
      </c>
      <c r="O424" s="250">
        <f t="shared" si="234"/>
        <v>0</v>
      </c>
      <c r="P424" s="250">
        <f t="shared" si="234"/>
        <v>0</v>
      </c>
      <c r="Q424" s="250">
        <f t="shared" si="234"/>
        <v>0</v>
      </c>
      <c r="R424" s="250">
        <f t="shared" si="234"/>
        <v>0</v>
      </c>
      <c r="S424" s="250">
        <f t="shared" si="234"/>
        <v>0</v>
      </c>
      <c r="T424" s="250">
        <f t="shared" si="234"/>
        <v>0</v>
      </c>
      <c r="U424" s="250">
        <f t="shared" si="234"/>
        <v>0</v>
      </c>
      <c r="V424" s="250">
        <f t="shared" si="234"/>
        <v>0</v>
      </c>
      <c r="W424" s="250">
        <f t="shared" si="234"/>
        <v>0</v>
      </c>
      <c r="X424" s="250">
        <f t="shared" si="234"/>
        <v>0</v>
      </c>
      <c r="Y424" s="250">
        <f t="shared" ref="Y424:AN428" si="235">X424</f>
        <v>0</v>
      </c>
      <c r="Z424" s="250">
        <f t="shared" si="235"/>
        <v>0</v>
      </c>
      <c r="AA424" s="250">
        <f t="shared" si="235"/>
        <v>0</v>
      </c>
      <c r="AB424" s="250">
        <f t="shared" si="235"/>
        <v>0</v>
      </c>
      <c r="AC424" s="250">
        <f t="shared" si="235"/>
        <v>0</v>
      </c>
      <c r="AD424" s="250">
        <f t="shared" si="235"/>
        <v>0</v>
      </c>
      <c r="AE424" s="250">
        <f t="shared" si="235"/>
        <v>0</v>
      </c>
      <c r="AF424" s="250">
        <f t="shared" si="235"/>
        <v>0</v>
      </c>
      <c r="AG424" s="258">
        <f t="shared" si="235"/>
        <v>0</v>
      </c>
      <c r="AH424" s="258">
        <f t="shared" si="235"/>
        <v>0</v>
      </c>
      <c r="AI424" s="258">
        <f t="shared" si="235"/>
        <v>0</v>
      </c>
      <c r="AJ424" s="258">
        <f t="shared" si="235"/>
        <v>0</v>
      </c>
      <c r="AK424" s="258">
        <f t="shared" si="235"/>
        <v>0</v>
      </c>
      <c r="AL424" s="250">
        <f t="shared" si="235"/>
        <v>0</v>
      </c>
      <c r="AM424" s="250">
        <f t="shared" si="235"/>
        <v>0</v>
      </c>
      <c r="AN424" s="250">
        <f t="shared" si="235"/>
        <v>0</v>
      </c>
      <c r="AO424" s="250">
        <f t="shared" ref="AO424:AU428" si="236">AN424</f>
        <v>0</v>
      </c>
      <c r="AP424" s="250">
        <f t="shared" si="236"/>
        <v>0</v>
      </c>
      <c r="AQ424" s="250">
        <f t="shared" si="236"/>
        <v>0</v>
      </c>
      <c r="AR424" s="250">
        <f t="shared" si="236"/>
        <v>0</v>
      </c>
      <c r="AS424" s="250">
        <f t="shared" si="236"/>
        <v>0</v>
      </c>
      <c r="AT424" s="250">
        <f t="shared" si="236"/>
        <v>0</v>
      </c>
      <c r="AU424" s="250">
        <f t="shared" si="236"/>
        <v>0</v>
      </c>
    </row>
    <row r="425" spans="1:47" s="4" customFormat="1">
      <c r="B425" s="125" t="s">
        <v>452</v>
      </c>
      <c r="C425" s="125" t="s">
        <v>382</v>
      </c>
      <c r="D425" s="125" t="s">
        <v>364</v>
      </c>
      <c r="E425" s="125" t="s">
        <v>334</v>
      </c>
      <c r="F425" s="363"/>
      <c r="G425" s="250">
        <v>0</v>
      </c>
      <c r="H425" s="250">
        <f>G425</f>
        <v>0</v>
      </c>
      <c r="I425" s="250">
        <f t="shared" si="234"/>
        <v>0</v>
      </c>
      <c r="J425" s="250">
        <f t="shared" si="234"/>
        <v>0</v>
      </c>
      <c r="K425" s="250">
        <f t="shared" si="234"/>
        <v>0</v>
      </c>
      <c r="L425" s="250">
        <f t="shared" si="234"/>
        <v>0</v>
      </c>
      <c r="M425" s="250">
        <f t="shared" si="234"/>
        <v>0</v>
      </c>
      <c r="N425" s="250">
        <f t="shared" si="234"/>
        <v>0</v>
      </c>
      <c r="O425" s="250">
        <f t="shared" si="234"/>
        <v>0</v>
      </c>
      <c r="P425" s="250">
        <f t="shared" si="234"/>
        <v>0</v>
      </c>
      <c r="Q425" s="250">
        <f t="shared" si="234"/>
        <v>0</v>
      </c>
      <c r="R425" s="250">
        <f t="shared" si="234"/>
        <v>0</v>
      </c>
      <c r="S425" s="250">
        <f t="shared" si="234"/>
        <v>0</v>
      </c>
      <c r="T425" s="250">
        <f t="shared" si="234"/>
        <v>0</v>
      </c>
      <c r="U425" s="250">
        <f t="shared" si="234"/>
        <v>0</v>
      </c>
      <c r="V425" s="250">
        <f t="shared" si="234"/>
        <v>0</v>
      </c>
      <c r="W425" s="250">
        <f t="shared" si="234"/>
        <v>0</v>
      </c>
      <c r="X425" s="250">
        <f t="shared" si="234"/>
        <v>0</v>
      </c>
      <c r="Y425" s="250">
        <f t="shared" si="235"/>
        <v>0</v>
      </c>
      <c r="Z425" s="250">
        <f t="shared" si="235"/>
        <v>0</v>
      </c>
      <c r="AA425" s="250">
        <f t="shared" si="235"/>
        <v>0</v>
      </c>
      <c r="AB425" s="250">
        <f t="shared" si="235"/>
        <v>0</v>
      </c>
      <c r="AC425" s="250">
        <f t="shared" si="235"/>
        <v>0</v>
      </c>
      <c r="AD425" s="250">
        <f t="shared" si="235"/>
        <v>0</v>
      </c>
      <c r="AE425" s="250">
        <f t="shared" si="235"/>
        <v>0</v>
      </c>
      <c r="AF425" s="250">
        <f t="shared" si="235"/>
        <v>0</v>
      </c>
      <c r="AG425" s="258">
        <f t="shared" si="235"/>
        <v>0</v>
      </c>
      <c r="AH425" s="258">
        <f t="shared" si="235"/>
        <v>0</v>
      </c>
      <c r="AI425" s="258">
        <f t="shared" si="235"/>
        <v>0</v>
      </c>
      <c r="AJ425" s="258">
        <f t="shared" si="235"/>
        <v>0</v>
      </c>
      <c r="AK425" s="258">
        <f t="shared" si="235"/>
        <v>0</v>
      </c>
      <c r="AL425" s="250">
        <f t="shared" si="235"/>
        <v>0</v>
      </c>
      <c r="AM425" s="250">
        <f t="shared" si="235"/>
        <v>0</v>
      </c>
      <c r="AN425" s="250">
        <f t="shared" si="235"/>
        <v>0</v>
      </c>
      <c r="AO425" s="250">
        <f t="shared" si="236"/>
        <v>0</v>
      </c>
      <c r="AP425" s="250">
        <f t="shared" si="236"/>
        <v>0</v>
      </c>
      <c r="AQ425" s="250">
        <f t="shared" si="236"/>
        <v>0</v>
      </c>
      <c r="AR425" s="250">
        <f t="shared" si="236"/>
        <v>0</v>
      </c>
      <c r="AS425" s="250">
        <f t="shared" si="236"/>
        <v>0</v>
      </c>
      <c r="AT425" s="250">
        <f t="shared" si="236"/>
        <v>0</v>
      </c>
      <c r="AU425" s="250">
        <f t="shared" si="236"/>
        <v>0</v>
      </c>
    </row>
    <row r="426" spans="1:47" s="4" customFormat="1">
      <c r="B426" s="125" t="s">
        <v>452</v>
      </c>
      <c r="C426" s="125" t="s">
        <v>382</v>
      </c>
      <c r="D426" s="125" t="s">
        <v>365</v>
      </c>
      <c r="E426" s="125" t="s">
        <v>334</v>
      </c>
      <c r="F426" s="363"/>
      <c r="G426" s="250">
        <v>0</v>
      </c>
      <c r="H426" s="135">
        <f>G426 + (($AG426 - $G426)/($AG$217-$G$217))</f>
        <v>2.9166884223204292E-3</v>
      </c>
      <c r="I426" s="135">
        <f t="shared" ref="I426:AE426" si="237">H426 + (($AG426 - $G426)/($AG$217-$G$217))</f>
        <v>5.8333768446408585E-3</v>
      </c>
      <c r="J426" s="135">
        <f t="shared" si="237"/>
        <v>8.7500652669612877E-3</v>
      </c>
      <c r="K426" s="135">
        <f t="shared" si="237"/>
        <v>1.1666753689281717E-2</v>
      </c>
      <c r="L426" s="135">
        <f t="shared" si="237"/>
        <v>1.4583442111602146E-2</v>
      </c>
      <c r="M426" s="135">
        <f t="shared" si="237"/>
        <v>1.7500130533922575E-2</v>
      </c>
      <c r="N426" s="135">
        <f t="shared" si="237"/>
        <v>2.0416818956243005E-2</v>
      </c>
      <c r="O426" s="135">
        <f t="shared" si="237"/>
        <v>2.3333507378563434E-2</v>
      </c>
      <c r="P426" s="135">
        <f t="shared" si="237"/>
        <v>2.6250195800883863E-2</v>
      </c>
      <c r="Q426" s="135">
        <f t="shared" si="237"/>
        <v>2.9166884223204292E-2</v>
      </c>
      <c r="R426" s="135">
        <f t="shared" si="237"/>
        <v>3.2083572645524722E-2</v>
      </c>
      <c r="S426" s="135">
        <f t="shared" si="237"/>
        <v>3.5000261067845151E-2</v>
      </c>
      <c r="T426" s="135">
        <f t="shared" si="237"/>
        <v>3.791694949016558E-2</v>
      </c>
      <c r="U426" s="135">
        <f t="shared" si="237"/>
        <v>4.0833637912486009E-2</v>
      </c>
      <c r="V426" s="135">
        <f t="shared" si="237"/>
        <v>4.3750326334806439E-2</v>
      </c>
      <c r="W426" s="135">
        <f t="shared" si="237"/>
        <v>4.6667014757126868E-2</v>
      </c>
      <c r="X426" s="135">
        <f t="shared" si="237"/>
        <v>4.9583703179447297E-2</v>
      </c>
      <c r="Y426" s="135">
        <f t="shared" si="237"/>
        <v>5.2500391601767726E-2</v>
      </c>
      <c r="Z426" s="135">
        <f t="shared" si="237"/>
        <v>5.5417080024088156E-2</v>
      </c>
      <c r="AA426" s="135">
        <f t="shared" si="237"/>
        <v>5.8333768446408585E-2</v>
      </c>
      <c r="AB426" s="135">
        <f t="shared" si="237"/>
        <v>6.1250456868729014E-2</v>
      </c>
      <c r="AC426" s="135">
        <f t="shared" si="237"/>
        <v>6.4167145291049443E-2</v>
      </c>
      <c r="AD426" s="135">
        <f t="shared" si="237"/>
        <v>6.7083833713369873E-2</v>
      </c>
      <c r="AE426" s="135">
        <f t="shared" si="237"/>
        <v>7.0000522135690302E-2</v>
      </c>
      <c r="AF426" s="135">
        <f>AE426 + (($AG426 - $G426)/($AG$217-$G$217))</f>
        <v>7.2917210558010731E-2</v>
      </c>
      <c r="AG426" s="246">
        <f>'[6]manure aplication'!$C$44</f>
        <v>7.583389898033116E-2</v>
      </c>
      <c r="AH426" s="259">
        <f>AG426 + (($AK426 - $AG426)/($AK$89-$AG$89))</f>
        <v>8.3936966511163072E-2</v>
      </c>
      <c r="AI426" s="259">
        <f>AH426 + (($AK426 - $AG426)/($AK$89-$AG$89))</f>
        <v>9.2040034041994984E-2</v>
      </c>
      <c r="AJ426" s="259">
        <f>AI426 + (($AK426 - $AG426)/($AK$89-$AG$89))</f>
        <v>0.1001431015728269</v>
      </c>
      <c r="AK426" s="246">
        <f>'[6]manure aplication'!$C$96</f>
        <v>0.10824616910365879</v>
      </c>
      <c r="AL426" s="256">
        <f t="shared" si="235"/>
        <v>0.10824616910365879</v>
      </c>
      <c r="AM426" s="256">
        <f t="shared" si="235"/>
        <v>0.10824616910365879</v>
      </c>
      <c r="AN426" s="256">
        <f t="shared" si="235"/>
        <v>0.10824616910365879</v>
      </c>
      <c r="AO426" s="256">
        <f t="shared" si="236"/>
        <v>0.10824616910365879</v>
      </c>
      <c r="AP426" s="256">
        <f t="shared" si="236"/>
        <v>0.10824616910365879</v>
      </c>
      <c r="AQ426" s="256">
        <f t="shared" si="236"/>
        <v>0.10824616910365879</v>
      </c>
      <c r="AR426" s="256">
        <f t="shared" si="236"/>
        <v>0.10824616910365879</v>
      </c>
      <c r="AS426" s="256">
        <f t="shared" si="236"/>
        <v>0.10824616910365879</v>
      </c>
      <c r="AT426" s="256">
        <f t="shared" si="236"/>
        <v>0.10824616910365879</v>
      </c>
      <c r="AU426" s="256">
        <f t="shared" si="236"/>
        <v>0.10824616910365879</v>
      </c>
    </row>
    <row r="427" spans="1:47" s="4" customFormat="1">
      <c r="B427" s="125" t="s">
        <v>452</v>
      </c>
      <c r="C427" s="125" t="s">
        <v>382</v>
      </c>
      <c r="D427" s="125" t="s">
        <v>383</v>
      </c>
      <c r="E427" s="125" t="s">
        <v>334</v>
      </c>
      <c r="F427" s="363"/>
      <c r="G427" s="250">
        <v>0</v>
      </c>
      <c r="H427" s="250">
        <f>G427</f>
        <v>0</v>
      </c>
      <c r="I427" s="250">
        <f t="shared" ref="I427:AI427" si="238">H427</f>
        <v>0</v>
      </c>
      <c r="J427" s="250">
        <f t="shared" si="238"/>
        <v>0</v>
      </c>
      <c r="K427" s="250">
        <f t="shared" si="238"/>
        <v>0</v>
      </c>
      <c r="L427" s="250">
        <f t="shared" si="238"/>
        <v>0</v>
      </c>
      <c r="M427" s="250">
        <f t="shared" si="238"/>
        <v>0</v>
      </c>
      <c r="N427" s="250">
        <f t="shared" si="238"/>
        <v>0</v>
      </c>
      <c r="O427" s="250">
        <f t="shared" si="238"/>
        <v>0</v>
      </c>
      <c r="P427" s="250">
        <f t="shared" si="238"/>
        <v>0</v>
      </c>
      <c r="Q427" s="250">
        <f t="shared" si="238"/>
        <v>0</v>
      </c>
      <c r="R427" s="250">
        <f t="shared" si="238"/>
        <v>0</v>
      </c>
      <c r="S427" s="250">
        <f t="shared" si="238"/>
        <v>0</v>
      </c>
      <c r="T427" s="250">
        <f t="shared" si="238"/>
        <v>0</v>
      </c>
      <c r="U427" s="250">
        <f t="shared" si="238"/>
        <v>0</v>
      </c>
      <c r="V427" s="250">
        <f t="shared" si="238"/>
        <v>0</v>
      </c>
      <c r="W427" s="250">
        <f t="shared" si="238"/>
        <v>0</v>
      </c>
      <c r="X427" s="250">
        <f t="shared" si="238"/>
        <v>0</v>
      </c>
      <c r="Y427" s="250">
        <f t="shared" si="238"/>
        <v>0</v>
      </c>
      <c r="Z427" s="250">
        <f t="shared" si="238"/>
        <v>0</v>
      </c>
      <c r="AA427" s="250">
        <f t="shared" si="238"/>
        <v>0</v>
      </c>
      <c r="AB427" s="250">
        <f t="shared" si="238"/>
        <v>0</v>
      </c>
      <c r="AC427" s="250">
        <f t="shared" si="238"/>
        <v>0</v>
      </c>
      <c r="AD427" s="250">
        <f t="shared" si="238"/>
        <v>0</v>
      </c>
      <c r="AE427" s="250">
        <f t="shared" si="238"/>
        <v>0</v>
      </c>
      <c r="AF427" s="250">
        <f t="shared" si="238"/>
        <v>0</v>
      </c>
      <c r="AG427" s="258">
        <f t="shared" si="238"/>
        <v>0</v>
      </c>
      <c r="AH427" s="258">
        <f t="shared" si="238"/>
        <v>0</v>
      </c>
      <c r="AI427" s="258">
        <f t="shared" si="238"/>
        <v>0</v>
      </c>
      <c r="AJ427" s="258">
        <f>AI427</f>
        <v>0</v>
      </c>
      <c r="AK427" s="258">
        <f>AJ427</f>
        <v>0</v>
      </c>
      <c r="AL427" s="250">
        <f t="shared" si="235"/>
        <v>0</v>
      </c>
      <c r="AM427" s="250">
        <f t="shared" si="235"/>
        <v>0</v>
      </c>
      <c r="AN427" s="250">
        <f>AM427</f>
        <v>0</v>
      </c>
      <c r="AO427" s="250">
        <f t="shared" si="236"/>
        <v>0</v>
      </c>
      <c r="AP427" s="250">
        <f>AO427</f>
        <v>0</v>
      </c>
      <c r="AQ427" s="250">
        <f t="shared" si="236"/>
        <v>0</v>
      </c>
      <c r="AR427" s="250">
        <f t="shared" si="236"/>
        <v>0</v>
      </c>
      <c r="AS427" s="250">
        <f t="shared" si="236"/>
        <v>0</v>
      </c>
      <c r="AT427" s="250">
        <f t="shared" si="236"/>
        <v>0</v>
      </c>
      <c r="AU427" s="250">
        <f t="shared" si="236"/>
        <v>0</v>
      </c>
    </row>
    <row r="428" spans="1:47" s="4" customFormat="1">
      <c r="B428" s="125" t="s">
        <v>452</v>
      </c>
      <c r="C428" s="125" t="s">
        <v>382</v>
      </c>
      <c r="D428" s="125" t="s">
        <v>366</v>
      </c>
      <c r="E428" s="125" t="s">
        <v>334</v>
      </c>
      <c r="F428" s="363"/>
      <c r="G428" s="250">
        <v>0</v>
      </c>
      <c r="H428" s="135">
        <f>G428 + (($AG428 - $G428)/($AG$217-$G$217))</f>
        <v>2.6442361650587078E-2</v>
      </c>
      <c r="I428" s="135">
        <f t="shared" ref="I428:AE428" si="239">H428 + (($AG428 - $G428)/($AG$217-$G$217))</f>
        <v>5.2884723301174157E-2</v>
      </c>
      <c r="J428" s="135">
        <f t="shared" si="239"/>
        <v>7.9327084951761231E-2</v>
      </c>
      <c r="K428" s="135">
        <f t="shared" si="239"/>
        <v>0.10576944660234831</v>
      </c>
      <c r="L428" s="135">
        <f t="shared" si="239"/>
        <v>0.13221180825293538</v>
      </c>
      <c r="M428" s="135">
        <f t="shared" si="239"/>
        <v>0.15865416990352246</v>
      </c>
      <c r="N428" s="135">
        <f t="shared" si="239"/>
        <v>0.18509653155410954</v>
      </c>
      <c r="O428" s="135">
        <f t="shared" si="239"/>
        <v>0.21153889320469663</v>
      </c>
      <c r="P428" s="135">
        <f t="shared" si="239"/>
        <v>0.23798125485528371</v>
      </c>
      <c r="Q428" s="135">
        <f t="shared" si="239"/>
        <v>0.26442361650587076</v>
      </c>
      <c r="R428" s="135">
        <f t="shared" si="239"/>
        <v>0.29086597815645782</v>
      </c>
      <c r="S428" s="135">
        <f t="shared" si="239"/>
        <v>0.31730833980704487</v>
      </c>
      <c r="T428" s="135">
        <f t="shared" si="239"/>
        <v>0.34375070145763192</v>
      </c>
      <c r="U428" s="135">
        <f t="shared" si="239"/>
        <v>0.37019306310821898</v>
      </c>
      <c r="V428" s="135">
        <f t="shared" si="239"/>
        <v>0.39663542475880603</v>
      </c>
      <c r="W428" s="135">
        <f t="shared" si="239"/>
        <v>0.42307778640939309</v>
      </c>
      <c r="X428" s="135">
        <f t="shared" si="239"/>
        <v>0.44952014805998014</v>
      </c>
      <c r="Y428" s="135">
        <f t="shared" si="239"/>
        <v>0.47596250971056719</v>
      </c>
      <c r="Z428" s="135">
        <f t="shared" si="239"/>
        <v>0.5024048713611543</v>
      </c>
      <c r="AA428" s="135">
        <f t="shared" si="239"/>
        <v>0.52884723301174141</v>
      </c>
      <c r="AB428" s="135">
        <f t="shared" si="239"/>
        <v>0.55528959466232852</v>
      </c>
      <c r="AC428" s="135">
        <f t="shared" si="239"/>
        <v>0.58173195631291563</v>
      </c>
      <c r="AD428" s="135">
        <f t="shared" si="239"/>
        <v>0.60817431796350274</v>
      </c>
      <c r="AE428" s="135">
        <f t="shared" si="239"/>
        <v>0.63461667961408985</v>
      </c>
      <c r="AF428" s="135">
        <f>AE428 + (($AG428 - $G428)/($AG$217-$G$217))</f>
        <v>0.66105904126467696</v>
      </c>
      <c r="AG428" s="246">
        <f>'[6]manure aplication'!$C$45</f>
        <v>0.68750140291526407</v>
      </c>
      <c r="AH428" s="259">
        <f>AG428 + (($AK428 - $AG428)/($AK$89-$AG$89))</f>
        <v>0.6861628069384782</v>
      </c>
      <c r="AI428" s="259">
        <f>AH428 + (($AK428 - $AG428)/($AK$89-$AG$89))</f>
        <v>0.68482421096169221</v>
      </c>
      <c r="AJ428" s="259">
        <f>AI428 + (($AK428 - $AG428)/($AK$89-$AG$89))</f>
        <v>0.68348561498490623</v>
      </c>
      <c r="AK428" s="246">
        <f>'[6]manure aplication'!$C$97</f>
        <v>0.68214701900812036</v>
      </c>
      <c r="AL428" s="256">
        <f t="shared" si="235"/>
        <v>0.68214701900812036</v>
      </c>
      <c r="AM428" s="256">
        <f t="shared" si="235"/>
        <v>0.68214701900812036</v>
      </c>
      <c r="AN428" s="256">
        <f t="shared" si="235"/>
        <v>0.68214701900812036</v>
      </c>
      <c r="AO428" s="256">
        <f t="shared" si="236"/>
        <v>0.68214701900812036</v>
      </c>
      <c r="AP428" s="256">
        <f t="shared" si="236"/>
        <v>0.68214701900812036</v>
      </c>
      <c r="AQ428" s="256">
        <f t="shared" si="236"/>
        <v>0.68214701900812036</v>
      </c>
      <c r="AR428" s="260">
        <v>0.89080000000000004</v>
      </c>
      <c r="AS428" s="260">
        <v>0.89080000000000004</v>
      </c>
      <c r="AT428" s="260">
        <v>0.89080000000000004</v>
      </c>
      <c r="AU428" s="260">
        <v>0.89080000000000004</v>
      </c>
    </row>
    <row r="429" spans="1:47" s="4" customFormat="1">
      <c r="B429" s="125"/>
      <c r="C429" s="125"/>
      <c r="D429" s="125"/>
      <c r="E429" s="125"/>
      <c r="G429" s="258"/>
      <c r="H429" s="258"/>
      <c r="I429" s="258"/>
      <c r="J429" s="258"/>
      <c r="K429" s="258"/>
      <c r="L429" s="258"/>
      <c r="M429" s="258"/>
      <c r="N429" s="258"/>
      <c r="O429" s="258"/>
      <c r="P429" s="258"/>
      <c r="Q429" s="258"/>
      <c r="R429" s="258"/>
      <c r="S429" s="258"/>
      <c r="T429" s="258"/>
      <c r="U429" s="258"/>
      <c r="V429" s="258"/>
      <c r="W429" s="258"/>
      <c r="X429" s="258"/>
      <c r="Y429" s="258"/>
      <c r="Z429" s="258"/>
      <c r="AA429" s="258"/>
      <c r="AB429" s="258"/>
      <c r="AC429" s="258"/>
      <c r="AD429" s="258"/>
      <c r="AE429" s="258"/>
      <c r="AF429" s="258"/>
      <c r="AG429" s="258"/>
      <c r="AH429" s="258"/>
      <c r="AI429" s="258"/>
      <c r="AJ429" s="358">
        <f t="shared" si="231"/>
        <v>0</v>
      </c>
      <c r="AK429" s="358">
        <f t="shared" si="231"/>
        <v>0</v>
      </c>
      <c r="AL429" s="258"/>
      <c r="AM429" s="358">
        <f>AM412</f>
        <v>0</v>
      </c>
      <c r="AN429" s="258"/>
      <c r="AO429" s="258"/>
      <c r="AP429" s="258"/>
      <c r="AQ429" s="250"/>
      <c r="AR429" s="250"/>
      <c r="AS429" s="250"/>
      <c r="AT429" s="250"/>
      <c r="AU429" s="250"/>
    </row>
    <row r="430" spans="1:47" s="4" customFormat="1">
      <c r="B430" s="125" t="s">
        <v>452</v>
      </c>
      <c r="C430" s="125" t="s">
        <v>382</v>
      </c>
      <c r="D430" s="125" t="s">
        <v>358</v>
      </c>
      <c r="E430" s="125" t="s">
        <v>336</v>
      </c>
      <c r="F430" s="125" t="s">
        <v>337</v>
      </c>
      <c r="G430" s="261">
        <v>0</v>
      </c>
      <c r="H430" s="261">
        <v>0</v>
      </c>
      <c r="I430" s="261">
        <v>0</v>
      </c>
      <c r="J430" s="261">
        <v>0</v>
      </c>
      <c r="K430" s="261">
        <v>0</v>
      </c>
      <c r="L430" s="261">
        <v>0</v>
      </c>
      <c r="M430" s="261">
        <v>0</v>
      </c>
      <c r="N430" s="261">
        <v>0</v>
      </c>
      <c r="O430" s="261">
        <v>0</v>
      </c>
      <c r="P430" s="261">
        <v>0</v>
      </c>
      <c r="Q430" s="261">
        <v>0</v>
      </c>
      <c r="R430" s="261">
        <v>0</v>
      </c>
      <c r="S430" s="261">
        <v>0</v>
      </c>
      <c r="T430" s="261">
        <v>0</v>
      </c>
      <c r="U430" s="261">
        <v>0</v>
      </c>
      <c r="V430" s="261">
        <v>0</v>
      </c>
      <c r="W430" s="261">
        <v>0</v>
      </c>
      <c r="X430" s="261">
        <v>0</v>
      </c>
      <c r="Y430" s="261">
        <v>0</v>
      </c>
      <c r="Z430" s="261">
        <v>0</v>
      </c>
      <c r="AA430" s="261">
        <v>0</v>
      </c>
      <c r="AB430" s="261">
        <v>0</v>
      </c>
      <c r="AC430" s="261">
        <v>0</v>
      </c>
      <c r="AD430" s="261">
        <v>0</v>
      </c>
      <c r="AE430" s="261">
        <v>0</v>
      </c>
      <c r="AF430" s="261">
        <v>0</v>
      </c>
      <c r="AG430" s="261">
        <v>0</v>
      </c>
      <c r="AH430" s="261">
        <v>0</v>
      </c>
      <c r="AI430" s="261">
        <v>0</v>
      </c>
      <c r="AJ430" s="358">
        <f t="shared" si="231"/>
        <v>0</v>
      </c>
      <c r="AK430" s="358">
        <f t="shared" si="231"/>
        <v>0</v>
      </c>
      <c r="AL430" s="261">
        <v>0</v>
      </c>
      <c r="AM430" s="358">
        <f>AM413</f>
        <v>0</v>
      </c>
      <c r="AN430" s="261">
        <v>0</v>
      </c>
      <c r="AO430" s="261">
        <v>0</v>
      </c>
      <c r="AP430" s="258">
        <f>AL430</f>
        <v>0</v>
      </c>
      <c r="AQ430" s="253">
        <v>0</v>
      </c>
      <c r="AR430" s="253">
        <v>0</v>
      </c>
      <c r="AS430" s="253">
        <v>0</v>
      </c>
      <c r="AT430" s="253">
        <v>0</v>
      </c>
      <c r="AU430" s="253">
        <v>0</v>
      </c>
    </row>
    <row r="431" spans="1:47" s="4" customFormat="1">
      <c r="B431" s="125" t="s">
        <v>452</v>
      </c>
      <c r="C431" s="125" t="s">
        <v>382</v>
      </c>
      <c r="D431" s="125" t="s">
        <v>363</v>
      </c>
      <c r="E431" s="125" t="s">
        <v>336</v>
      </c>
      <c r="F431" s="125" t="s">
        <v>337</v>
      </c>
      <c r="G431" s="261">
        <v>0.9</v>
      </c>
      <c r="H431" s="261">
        <v>0.9</v>
      </c>
      <c r="I431" s="261">
        <v>0.9</v>
      </c>
      <c r="J431" s="261">
        <v>0.9</v>
      </c>
      <c r="K431" s="261">
        <v>0.9</v>
      </c>
      <c r="L431" s="261">
        <v>0.9</v>
      </c>
      <c r="M431" s="261">
        <v>0.9</v>
      </c>
      <c r="N431" s="261">
        <v>0.9</v>
      </c>
      <c r="O431" s="261">
        <v>0.9</v>
      </c>
      <c r="P431" s="261">
        <v>0.9</v>
      </c>
      <c r="Q431" s="261">
        <v>0.9</v>
      </c>
      <c r="R431" s="261">
        <v>0.9</v>
      </c>
      <c r="S431" s="261">
        <v>0.9</v>
      </c>
      <c r="T431" s="261">
        <v>0.9</v>
      </c>
      <c r="U431" s="261">
        <v>0.9</v>
      </c>
      <c r="V431" s="261">
        <v>0.9</v>
      </c>
      <c r="W431" s="261">
        <v>0.9</v>
      </c>
      <c r="X431" s="261">
        <v>0.9</v>
      </c>
      <c r="Y431" s="261">
        <v>0.9</v>
      </c>
      <c r="Z431" s="261">
        <v>0.9</v>
      </c>
      <c r="AA431" s="261">
        <v>0.9</v>
      </c>
      <c r="AB431" s="261">
        <v>0.9</v>
      </c>
      <c r="AC431" s="261">
        <v>0.9</v>
      </c>
      <c r="AD431" s="261">
        <v>0.9</v>
      </c>
      <c r="AE431" s="261">
        <v>0.9</v>
      </c>
      <c r="AF431" s="261">
        <v>0.9</v>
      </c>
      <c r="AG431" s="261">
        <v>0.9</v>
      </c>
      <c r="AH431" s="261">
        <v>0.9</v>
      </c>
      <c r="AI431" s="261">
        <v>0.9</v>
      </c>
      <c r="AJ431" s="358">
        <f t="shared" si="231"/>
        <v>0.9</v>
      </c>
      <c r="AK431" s="358">
        <f t="shared" si="231"/>
        <v>0.9</v>
      </c>
      <c r="AL431" s="261">
        <v>0.9</v>
      </c>
      <c r="AM431" s="358">
        <f>AM414</f>
        <v>0.9</v>
      </c>
      <c r="AN431" s="261">
        <v>0.9</v>
      </c>
      <c r="AO431" s="261">
        <v>0.9</v>
      </c>
      <c r="AP431" s="258">
        <f>AL431</f>
        <v>0.9</v>
      </c>
      <c r="AQ431" s="253">
        <v>0.9</v>
      </c>
      <c r="AR431" s="253">
        <v>0.9</v>
      </c>
      <c r="AS431" s="253">
        <v>0.9</v>
      </c>
      <c r="AT431" s="253">
        <v>0.9</v>
      </c>
      <c r="AU431" s="253">
        <v>0.9</v>
      </c>
    </row>
    <row r="432" spans="1:47" s="4" customFormat="1">
      <c r="B432" s="125" t="s">
        <v>452</v>
      </c>
      <c r="C432" s="125" t="s">
        <v>382</v>
      </c>
      <c r="D432" s="125" t="s">
        <v>364</v>
      </c>
      <c r="E432" s="125" t="s">
        <v>336</v>
      </c>
      <c r="F432" s="125" t="s">
        <v>337</v>
      </c>
      <c r="G432" s="261">
        <v>0.7</v>
      </c>
      <c r="H432" s="261">
        <v>0.7</v>
      </c>
      <c r="I432" s="261">
        <v>0.7</v>
      </c>
      <c r="J432" s="261">
        <v>0.7</v>
      </c>
      <c r="K432" s="261">
        <v>0.7</v>
      </c>
      <c r="L432" s="261">
        <v>0.7</v>
      </c>
      <c r="M432" s="261">
        <v>0.7</v>
      </c>
      <c r="N432" s="261">
        <v>0.7</v>
      </c>
      <c r="O432" s="261">
        <v>0.7</v>
      </c>
      <c r="P432" s="261">
        <v>0.7</v>
      </c>
      <c r="Q432" s="261">
        <v>0.7</v>
      </c>
      <c r="R432" s="261">
        <v>0.7</v>
      </c>
      <c r="S432" s="261">
        <v>0.7</v>
      </c>
      <c r="T432" s="261">
        <v>0.7</v>
      </c>
      <c r="U432" s="261">
        <v>0.7</v>
      </c>
      <c r="V432" s="261">
        <v>0.7</v>
      </c>
      <c r="W432" s="261">
        <v>0.7</v>
      </c>
      <c r="X432" s="261">
        <v>0.7</v>
      </c>
      <c r="Y432" s="261">
        <v>0.7</v>
      </c>
      <c r="Z432" s="261">
        <v>0.7</v>
      </c>
      <c r="AA432" s="261">
        <v>0.7</v>
      </c>
      <c r="AB432" s="261">
        <v>0.7</v>
      </c>
      <c r="AC432" s="261">
        <v>0.7</v>
      </c>
      <c r="AD432" s="261">
        <v>0.7</v>
      </c>
      <c r="AE432" s="261">
        <v>0.7</v>
      </c>
      <c r="AF432" s="261">
        <v>0.7</v>
      </c>
      <c r="AG432" s="261">
        <v>0.7</v>
      </c>
      <c r="AH432" s="261">
        <v>0.7</v>
      </c>
      <c r="AI432" s="261">
        <v>0.7</v>
      </c>
      <c r="AJ432" s="358">
        <f t="shared" si="231"/>
        <v>0.7</v>
      </c>
      <c r="AK432" s="358">
        <f t="shared" si="231"/>
        <v>0.7</v>
      </c>
      <c r="AL432" s="261">
        <v>0.7</v>
      </c>
      <c r="AM432" s="358">
        <f>AM415</f>
        <v>0.7</v>
      </c>
      <c r="AN432" s="261">
        <v>0.7</v>
      </c>
      <c r="AO432" s="261">
        <v>0.7</v>
      </c>
      <c r="AP432" s="258">
        <f>AL432</f>
        <v>0.7</v>
      </c>
      <c r="AQ432" s="253">
        <v>0.7</v>
      </c>
      <c r="AR432" s="253">
        <v>0.7</v>
      </c>
      <c r="AS432" s="253">
        <v>0.7</v>
      </c>
      <c r="AT432" s="253">
        <v>0.7</v>
      </c>
      <c r="AU432" s="253">
        <v>0.7</v>
      </c>
    </row>
    <row r="433" spans="1:47" s="4" customFormat="1">
      <c r="B433" s="125" t="s">
        <v>452</v>
      </c>
      <c r="C433" s="125" t="s">
        <v>382</v>
      </c>
      <c r="D433" s="125" t="s">
        <v>365</v>
      </c>
      <c r="E433" s="125" t="s">
        <v>336</v>
      </c>
      <c r="F433" s="125" t="s">
        <v>337</v>
      </c>
      <c r="G433" s="261">
        <v>0.55000000000000004</v>
      </c>
      <c r="H433" s="261">
        <v>0.55000000000000004</v>
      </c>
      <c r="I433" s="261">
        <v>0.55000000000000004</v>
      </c>
      <c r="J433" s="261">
        <v>0.55000000000000004</v>
      </c>
      <c r="K433" s="261">
        <v>0.55000000000000004</v>
      </c>
      <c r="L433" s="261">
        <v>0.55000000000000004</v>
      </c>
      <c r="M433" s="261">
        <v>0.55000000000000004</v>
      </c>
      <c r="N433" s="261">
        <v>0.55000000000000004</v>
      </c>
      <c r="O433" s="261">
        <v>0.55000000000000004</v>
      </c>
      <c r="P433" s="261">
        <v>0.55000000000000004</v>
      </c>
      <c r="Q433" s="261">
        <v>0.55000000000000004</v>
      </c>
      <c r="R433" s="261">
        <v>0.55000000000000004</v>
      </c>
      <c r="S433" s="261">
        <v>0.55000000000000004</v>
      </c>
      <c r="T433" s="261">
        <v>0.55000000000000004</v>
      </c>
      <c r="U433" s="261">
        <v>0.55000000000000004</v>
      </c>
      <c r="V433" s="261">
        <v>0.55000000000000004</v>
      </c>
      <c r="W433" s="261">
        <v>0.55000000000000004</v>
      </c>
      <c r="X433" s="261">
        <v>0.55000000000000004</v>
      </c>
      <c r="Y433" s="261">
        <v>0.55000000000000004</v>
      </c>
      <c r="Z433" s="261">
        <v>0.55000000000000004</v>
      </c>
      <c r="AA433" s="261">
        <v>0.55000000000000004</v>
      </c>
      <c r="AB433" s="261">
        <v>0.55000000000000004</v>
      </c>
      <c r="AC433" s="261">
        <v>0.55000000000000004</v>
      </c>
      <c r="AD433" s="261">
        <v>0.55000000000000004</v>
      </c>
      <c r="AE433" s="261">
        <v>0.55000000000000004</v>
      </c>
      <c r="AF433" s="261">
        <v>0.55000000000000004</v>
      </c>
      <c r="AG433" s="261">
        <v>0.55000000000000004</v>
      </c>
      <c r="AH433" s="261">
        <v>0.55000000000000004</v>
      </c>
      <c r="AI433" s="261">
        <v>0.55000000000000004</v>
      </c>
      <c r="AJ433" s="261">
        <v>0.55000000000000004</v>
      </c>
      <c r="AK433" s="261">
        <v>0.55000000000000004</v>
      </c>
      <c r="AL433" s="261">
        <v>0.55000000000000004</v>
      </c>
      <c r="AM433" s="261">
        <v>0.55000000000000004</v>
      </c>
      <c r="AN433" s="261">
        <v>0.55000000000000004</v>
      </c>
      <c r="AO433" s="261">
        <v>0.55000000000000004</v>
      </c>
      <c r="AP433" s="261">
        <v>0.55000000000000004</v>
      </c>
      <c r="AQ433" s="253">
        <v>0.55000000000000004</v>
      </c>
      <c r="AR433" s="253">
        <v>0.55000000000000004</v>
      </c>
      <c r="AS433" s="253">
        <v>0.55000000000000004</v>
      </c>
      <c r="AT433" s="253">
        <v>0.55000000000000004</v>
      </c>
      <c r="AU433" s="253">
        <v>0.55000000000000004</v>
      </c>
    </row>
    <row r="434" spans="1:47" s="4" customFormat="1">
      <c r="B434" s="125" t="s">
        <v>452</v>
      </c>
      <c r="C434" s="125" t="s">
        <v>382</v>
      </c>
      <c r="D434" s="125" t="s">
        <v>383</v>
      </c>
      <c r="E434" s="125" t="s">
        <v>336</v>
      </c>
      <c r="F434" s="125" t="s">
        <v>337</v>
      </c>
      <c r="G434" s="261">
        <v>0.5</v>
      </c>
      <c r="H434" s="261">
        <v>0.5</v>
      </c>
      <c r="I434" s="261">
        <v>0.5</v>
      </c>
      <c r="J434" s="261">
        <v>0.5</v>
      </c>
      <c r="K434" s="261">
        <v>0.5</v>
      </c>
      <c r="L434" s="261">
        <v>0.5</v>
      </c>
      <c r="M434" s="261">
        <v>0.5</v>
      </c>
      <c r="N434" s="261">
        <v>0.5</v>
      </c>
      <c r="O434" s="261">
        <v>0.5</v>
      </c>
      <c r="P434" s="261">
        <v>0.5</v>
      </c>
      <c r="Q434" s="261">
        <v>0.5</v>
      </c>
      <c r="R434" s="261">
        <v>0.5</v>
      </c>
      <c r="S434" s="261">
        <v>0.5</v>
      </c>
      <c r="T434" s="261">
        <v>0.5</v>
      </c>
      <c r="U434" s="261">
        <v>0.5</v>
      </c>
      <c r="V434" s="261">
        <v>0.5</v>
      </c>
      <c r="W434" s="261">
        <v>0.5</v>
      </c>
      <c r="X434" s="261">
        <v>0.5</v>
      </c>
      <c r="Y434" s="261">
        <v>0.5</v>
      </c>
      <c r="Z434" s="261">
        <v>0.5</v>
      </c>
      <c r="AA434" s="261">
        <v>0.5</v>
      </c>
      <c r="AB434" s="261">
        <v>0.5</v>
      </c>
      <c r="AC434" s="261">
        <v>0.5</v>
      </c>
      <c r="AD434" s="261">
        <v>0.5</v>
      </c>
      <c r="AE434" s="261">
        <v>0.5</v>
      </c>
      <c r="AF434" s="261">
        <v>0.5</v>
      </c>
      <c r="AG434" s="261">
        <v>0.5</v>
      </c>
      <c r="AH434" s="261">
        <v>0.5</v>
      </c>
      <c r="AI434" s="261">
        <v>0.5</v>
      </c>
      <c r="AJ434" s="358">
        <f>AJ417</f>
        <v>0.5</v>
      </c>
      <c r="AK434" s="358">
        <f>AK417</f>
        <v>0.5</v>
      </c>
      <c r="AL434" s="261">
        <v>0.5</v>
      </c>
      <c r="AM434" s="358">
        <f>AM417</f>
        <v>0.5</v>
      </c>
      <c r="AN434" s="261">
        <v>0.5</v>
      </c>
      <c r="AO434" s="261">
        <v>0.5</v>
      </c>
      <c r="AP434" s="258">
        <f>AL434</f>
        <v>0.5</v>
      </c>
      <c r="AQ434" s="253">
        <v>0.5</v>
      </c>
      <c r="AR434" s="253">
        <v>0.5</v>
      </c>
      <c r="AS434" s="253">
        <v>0.5</v>
      </c>
      <c r="AT434" s="253">
        <v>0.5</v>
      </c>
      <c r="AU434" s="253">
        <v>0.5</v>
      </c>
    </row>
    <row r="435" spans="1:47" s="4" customFormat="1">
      <c r="B435" s="125" t="s">
        <v>452</v>
      </c>
      <c r="C435" s="125" t="s">
        <v>382</v>
      </c>
      <c r="D435" s="125" t="s">
        <v>366</v>
      </c>
      <c r="E435" s="125" t="s">
        <v>336</v>
      </c>
      <c r="F435" s="125" t="s">
        <v>375</v>
      </c>
      <c r="G435" s="261">
        <v>0.3</v>
      </c>
      <c r="H435" s="261">
        <v>0.3</v>
      </c>
      <c r="I435" s="261">
        <v>0.3</v>
      </c>
      <c r="J435" s="261">
        <v>0.3</v>
      </c>
      <c r="K435" s="261">
        <v>0.3</v>
      </c>
      <c r="L435" s="261">
        <v>0.3</v>
      </c>
      <c r="M435" s="261">
        <v>0.3</v>
      </c>
      <c r="N435" s="261">
        <v>0.3</v>
      </c>
      <c r="O435" s="261">
        <v>0.3</v>
      </c>
      <c r="P435" s="261">
        <v>0.3</v>
      </c>
      <c r="Q435" s="261">
        <v>0.3</v>
      </c>
      <c r="R435" s="261">
        <v>0.3</v>
      </c>
      <c r="S435" s="261">
        <v>0.3</v>
      </c>
      <c r="T435" s="261">
        <v>0.3</v>
      </c>
      <c r="U435" s="261">
        <v>0.3</v>
      </c>
      <c r="V435" s="261">
        <v>0.3</v>
      </c>
      <c r="W435" s="261">
        <v>0.3</v>
      </c>
      <c r="X435" s="261">
        <v>0.3</v>
      </c>
      <c r="Y435" s="261">
        <v>0.3</v>
      </c>
      <c r="Z435" s="261">
        <v>0.3</v>
      </c>
      <c r="AA435" s="261">
        <v>0.3</v>
      </c>
      <c r="AB435" s="261">
        <v>0.3</v>
      </c>
      <c r="AC435" s="261">
        <v>0.3</v>
      </c>
      <c r="AD435" s="261">
        <v>0.3</v>
      </c>
      <c r="AE435" s="261">
        <v>0.3</v>
      </c>
      <c r="AF435" s="261">
        <v>0.3</v>
      </c>
      <c r="AG435" s="261">
        <v>0.3</v>
      </c>
      <c r="AH435" s="261">
        <v>0.3</v>
      </c>
      <c r="AI435" s="261">
        <v>0.3</v>
      </c>
      <c r="AJ435" s="358">
        <f>AJ418</f>
        <v>0.3</v>
      </c>
      <c r="AK435" s="358">
        <f>AK418</f>
        <v>0.3</v>
      </c>
      <c r="AL435" s="261">
        <v>0.3</v>
      </c>
      <c r="AM435" s="358">
        <f>AM418</f>
        <v>0.3</v>
      </c>
      <c r="AN435" s="261">
        <v>0.3</v>
      </c>
      <c r="AO435" s="261">
        <v>0.3</v>
      </c>
      <c r="AP435" s="258">
        <f>AL435</f>
        <v>0.3</v>
      </c>
      <c r="AQ435" s="253">
        <v>0.3</v>
      </c>
      <c r="AR435" s="253">
        <v>0.3</v>
      </c>
      <c r="AS435" s="253">
        <v>0.3</v>
      </c>
      <c r="AT435" s="253">
        <v>0.3</v>
      </c>
      <c r="AU435" s="253">
        <v>0.3</v>
      </c>
    </row>
    <row r="436" spans="1:47">
      <c r="A436" s="126" t="str">
        <f>C436&amp;"_"&amp;B436</f>
        <v>EF_NH3_applic_solid_Rabbits</v>
      </c>
      <c r="B436" s="125" t="s">
        <v>452</v>
      </c>
      <c r="C436" s="136" t="s">
        <v>382</v>
      </c>
      <c r="D436" s="127" t="s">
        <v>338</v>
      </c>
      <c r="E436" s="127"/>
      <c r="F436" s="128" t="s">
        <v>396</v>
      </c>
      <c r="G436" s="245">
        <f t="array" ref="G436">G422*SUMPRODUCT(G423:G428,1-G430:G435)</f>
        <v>0.45</v>
      </c>
      <c r="H436" s="245">
        <f t="array" ref="H436">H422*SUMPRODUCT(H423:H428,1-H430:H435)</f>
        <v>0.44570840079264645</v>
      </c>
      <c r="I436" s="245">
        <f t="array" ref="I436">I422*SUMPRODUCT(I423:I428,1-I430:I435)</f>
        <v>0.4414168015852929</v>
      </c>
      <c r="J436" s="245">
        <f t="array" ref="J436">J422*SUMPRODUCT(J423:J428,1-J430:J435)</f>
        <v>0.43712520237793928</v>
      </c>
      <c r="K436" s="245">
        <f t="array" ref="K436">K422*SUMPRODUCT(K423:K428,1-K430:K435)</f>
        <v>0.43283360317058572</v>
      </c>
      <c r="L436" s="245">
        <f t="array" ref="L436">L422*SUMPRODUCT(L423:L428,1-L430:L435)</f>
        <v>0.42854200396323222</v>
      </c>
      <c r="M436" s="245">
        <f t="array" ref="M436">M422*SUMPRODUCT(M423:M428,1-M430:M435)</f>
        <v>0.42425040475587866</v>
      </c>
      <c r="N436" s="245">
        <f t="array" ref="N436">N422*SUMPRODUCT(N423:N428,1-N430:N435)</f>
        <v>0.41995880554852505</v>
      </c>
      <c r="O436" s="245">
        <f t="array" ref="O436">O422*SUMPRODUCT(O423:O428,1-O430:O435)</f>
        <v>0.41566720634117144</v>
      </c>
      <c r="P436" s="245">
        <f t="array" ref="P436">P422*SUMPRODUCT(P423:P428,1-P430:P435)</f>
        <v>0.41137560713381793</v>
      </c>
      <c r="Q436" s="245">
        <f t="array" ref="Q436">Q422*SUMPRODUCT(Q423:Q428,1-Q430:Q435)</f>
        <v>0.40708400792646438</v>
      </c>
      <c r="R436" s="245">
        <f t="array" ref="R436">R422*SUMPRODUCT(R423:R428,1-R430:R435)</f>
        <v>0.40279240871911087</v>
      </c>
      <c r="S436" s="245">
        <f t="array" ref="S436">S422*SUMPRODUCT(S423:S428,1-S430:S435)</f>
        <v>0.39850080951175726</v>
      </c>
      <c r="T436" s="245">
        <f t="array" ref="T436">T422*SUMPRODUCT(T423:T428,1-T430:T435)</f>
        <v>0.3942092103044037</v>
      </c>
      <c r="U436" s="245">
        <f t="array" ref="U436">U422*SUMPRODUCT(U423:U428,1-U430:U435)</f>
        <v>0.38991761109705014</v>
      </c>
      <c r="V436" s="245">
        <f t="array" ref="V436">V422*SUMPRODUCT(V423:V428,1-V430:V435)</f>
        <v>0.38562601188969664</v>
      </c>
      <c r="W436" s="245">
        <f t="array" ref="W436">W422*SUMPRODUCT(W423:W428,1-W430:W435)</f>
        <v>0.38133441268234303</v>
      </c>
      <c r="X436" s="245">
        <f t="array" ref="X436">X422*SUMPRODUCT(X423:X428,1-X430:X435)</f>
        <v>0.37704281347498941</v>
      </c>
      <c r="Y436" s="245">
        <f t="array" ref="Y436">Y422*SUMPRODUCT(Y423:Y428,1-Y430:Y435)</f>
        <v>0.37275121426763586</v>
      </c>
      <c r="Z436" s="245">
        <f t="array" ref="Z436">Z422*SUMPRODUCT(Z423:Z428,1-Z430:Z435)</f>
        <v>0.36845961506028235</v>
      </c>
      <c r="AA436" s="245">
        <f t="array" ref="AA436">AA422*SUMPRODUCT(AA423:AA428,1-AA430:AA435)</f>
        <v>0.36416801585292879</v>
      </c>
      <c r="AB436" s="245">
        <f t="array" ref="AB436">AB422*SUMPRODUCT(AB423:AB428,1-AB430:AB435)</f>
        <v>0.35987641664557524</v>
      </c>
      <c r="AC436" s="245">
        <f t="array" ref="AC436">AC422*SUMPRODUCT(AC423:AC428,1-AC430:AC435)</f>
        <v>0.35558481743822168</v>
      </c>
      <c r="AD436" s="245">
        <f t="array" ref="AD436">AD422*SUMPRODUCT(AD423:AD428,1-AD430:AD435)</f>
        <v>0.35129321823086807</v>
      </c>
      <c r="AE436" s="245">
        <f t="array" ref="AE436">AE422*SUMPRODUCT(AE423:AE428,1-AE430:AE435)</f>
        <v>0.34700161902351456</v>
      </c>
      <c r="AF436" s="245">
        <f t="array" ref="AF436">AF422*SUMPRODUCT(AF423:AF428,1-AF430:AF435)</f>
        <v>0.342710019816161</v>
      </c>
      <c r="AG436" s="245">
        <f t="array" ref="AG436">AG422*SUMPRODUCT(AG423:AG428,1-AG430:AG435)</f>
        <v>0.33841842060880734</v>
      </c>
      <c r="AH436" s="245">
        <f t="array" ref="AH436">AH422*SUMPRODUCT(AH423:AH428,1-AH430:AH435)</f>
        <v>0.33659362185179259</v>
      </c>
      <c r="AI436" s="245">
        <f t="array" ref="AI436">AI422*SUMPRODUCT(AI423:AI428,1-AI430:AI435)</f>
        <v>0.33476882309477773</v>
      </c>
      <c r="AJ436" s="245">
        <f t="array" ref="AJ436">AJ422*SUMPRODUCT(AJ423:AJ428,1-AJ430:AJ435)</f>
        <v>0.33294402433776299</v>
      </c>
      <c r="AK436" s="245">
        <f t="array" ref="AK436">AK422*SUMPRODUCT(AK423:AK428,1-AK430:AK435)</f>
        <v>0.33111922558074813</v>
      </c>
      <c r="AL436" s="245">
        <f t="array" ref="AL436">AL422*SUMPRODUCT(AL423:AL428,1-AL430:AL435)</f>
        <v>0.33111922558074813</v>
      </c>
      <c r="AM436" s="245">
        <f t="array" ref="AM436">AM422*SUMPRODUCT(AM423:AM428,1-AM430:AM435)</f>
        <v>0.33111922558074813</v>
      </c>
      <c r="AN436" s="245">
        <f t="array" ref="AN436">AN422*SUMPRODUCT(AN423:AN428,1-AN430:AN435)</f>
        <v>0.33111922558074813</v>
      </c>
      <c r="AO436" s="245">
        <f t="array" ref="AO436">AO422*SUMPRODUCT(AO423:AO428,1-AO430:AO435)</f>
        <v>0.33111922558074813</v>
      </c>
      <c r="AP436" s="245">
        <f t="array" ref="AP436">AP422*SUMPRODUCT(AP423:AP428,1-AP430:AP435)</f>
        <v>0.33111922558074813</v>
      </c>
      <c r="AQ436" s="245">
        <f t="array" ref="AQ436">AQ422*SUMPRODUCT(AQ423:AQ428,1-AQ430:AQ435)</f>
        <v>0.33111922558074813</v>
      </c>
      <c r="AR436" s="245">
        <f t="array" ref="AR436">AR422*SUMPRODUCT(AR423:AR428,1-AR430:AR435)</f>
        <v>0.30295107314684444</v>
      </c>
      <c r="AS436" s="245">
        <f t="array" ref="AS436">AS422*SUMPRODUCT(AS423:AS428,1-AS430:AS435)</f>
        <v>0.30295107314684444</v>
      </c>
      <c r="AT436" s="245">
        <f t="array" ref="AT436">AT422*SUMPRODUCT(AT423:AT428,1-AT430:AT435)</f>
        <v>0.30295107314684444</v>
      </c>
      <c r="AU436" s="245">
        <f t="array" ref="AU436">AU422*SUMPRODUCT(AU423:AU428,1-AU430:AU435)</f>
        <v>0.30295107314684444</v>
      </c>
    </row>
  </sheetData>
  <mergeCells count="19">
    <mergeCell ref="F373:F377"/>
    <mergeCell ref="F390:F394"/>
    <mergeCell ref="F407:F411"/>
    <mergeCell ref="F424:F428"/>
    <mergeCell ref="F271:F275"/>
    <mergeCell ref="F288:F292"/>
    <mergeCell ref="F305:F309"/>
    <mergeCell ref="F322:F326"/>
    <mergeCell ref="F339:F343"/>
    <mergeCell ref="F356:F360"/>
    <mergeCell ref="F185:F192"/>
    <mergeCell ref="D219:D224"/>
    <mergeCell ref="F220:F224"/>
    <mergeCell ref="F237:F241"/>
    <mergeCell ref="F254:F258"/>
    <mergeCell ref="AW92:AW121"/>
    <mergeCell ref="F92:F99"/>
    <mergeCell ref="F123:F130"/>
    <mergeCell ref="F154:F161"/>
  </mergeCells>
  <conditionalFormatting sqref="A22">
    <cfRule type="expression" dxfId="66" priority="66">
      <formula>$K22="CS"</formula>
    </cfRule>
  </conditionalFormatting>
  <conditionalFormatting sqref="A43">
    <cfRule type="expression" dxfId="65" priority="63">
      <formula>$K43="CS"</formula>
    </cfRule>
  </conditionalFormatting>
  <conditionalFormatting sqref="A64">
    <cfRule type="expression" dxfId="64" priority="62">
      <formula>$K64="CS"</formula>
    </cfRule>
  </conditionalFormatting>
  <conditionalFormatting sqref="A85">
    <cfRule type="expression" dxfId="63" priority="61">
      <formula>$K85="CS"</formula>
    </cfRule>
  </conditionalFormatting>
  <conditionalFormatting sqref="A118">
    <cfRule type="expression" dxfId="62" priority="65">
      <formula>$K118="CS"</formula>
    </cfRule>
  </conditionalFormatting>
  <conditionalFormatting sqref="A149">
    <cfRule type="expression" dxfId="61" priority="60">
      <formula>$K149="CS"</formula>
    </cfRule>
  </conditionalFormatting>
  <conditionalFormatting sqref="A180">
    <cfRule type="expression" dxfId="60" priority="59">
      <formula>$K180="CS"</formula>
    </cfRule>
  </conditionalFormatting>
  <conditionalFormatting sqref="A211">
    <cfRule type="expression" dxfId="59" priority="58">
      <formula>$K211="CS"</formula>
    </cfRule>
  </conditionalFormatting>
  <conditionalFormatting sqref="A232">
    <cfRule type="expression" dxfId="58" priority="64">
      <formula>$K232="CS"</formula>
    </cfRule>
  </conditionalFormatting>
  <conditionalFormatting sqref="A249">
    <cfRule type="expression" dxfId="57" priority="57">
      <formula>$K249="CS"</formula>
    </cfRule>
  </conditionalFormatting>
  <conditionalFormatting sqref="A266">
    <cfRule type="expression" dxfId="56" priority="67">
      <formula>$K266="CS"</formula>
    </cfRule>
  </conditionalFormatting>
  <conditionalFormatting sqref="A283">
    <cfRule type="expression" dxfId="55" priority="48">
      <formula>$K283="CS"</formula>
    </cfRule>
  </conditionalFormatting>
  <conditionalFormatting sqref="A300">
    <cfRule type="expression" dxfId="54" priority="49">
      <formula>$K300="CS"</formula>
    </cfRule>
  </conditionalFormatting>
  <conditionalFormatting sqref="A317">
    <cfRule type="expression" dxfId="53" priority="56">
      <formula>$K317="CS"</formula>
    </cfRule>
  </conditionalFormatting>
  <conditionalFormatting sqref="A334">
    <cfRule type="expression" dxfId="52" priority="55">
      <formula>$K334="CS"</formula>
    </cfRule>
  </conditionalFormatting>
  <conditionalFormatting sqref="A351">
    <cfRule type="expression" dxfId="51" priority="54">
      <formula>$K351="CS"</formula>
    </cfRule>
  </conditionalFormatting>
  <conditionalFormatting sqref="A368">
    <cfRule type="expression" dxfId="50" priority="53">
      <formula>$K368="CS"</formula>
    </cfRule>
  </conditionalFormatting>
  <conditionalFormatting sqref="A385">
    <cfRule type="expression" dxfId="49" priority="52">
      <formula>$K385="CS"</formula>
    </cfRule>
  </conditionalFormatting>
  <conditionalFormatting sqref="A402">
    <cfRule type="expression" dxfId="48" priority="51">
      <formula>$K402="CS"</formula>
    </cfRule>
  </conditionalFormatting>
  <conditionalFormatting sqref="A419">
    <cfRule type="expression" dxfId="47" priority="50">
      <formula>$K419="CS"</formula>
    </cfRule>
  </conditionalFormatting>
  <conditionalFormatting sqref="A436">
    <cfRule type="expression" dxfId="46" priority="4">
      <formula>$K436="CS"</formula>
    </cfRule>
  </conditionalFormatting>
  <conditionalFormatting sqref="G4:AU4 G22:AU22 G90:AU90 G252:AU252 G266:AU266">
    <cfRule type="expression" dxfId="45" priority="35">
      <formula>$G4="CS"</formula>
    </cfRule>
  </conditionalFormatting>
  <conditionalFormatting sqref="G25:AU25 G43:AU43">
    <cfRule type="expression" dxfId="44" priority="31">
      <formula>$G25="CS"</formula>
    </cfRule>
  </conditionalFormatting>
  <conditionalFormatting sqref="G46:AU46 G64:AU64">
    <cfRule type="expression" dxfId="43" priority="30">
      <formula>$G46="CS"</formula>
    </cfRule>
  </conditionalFormatting>
  <conditionalFormatting sqref="G67:AU67 G85:AU85">
    <cfRule type="expression" dxfId="42" priority="29">
      <formula>$G67="CS"</formula>
    </cfRule>
  </conditionalFormatting>
  <conditionalFormatting sqref="G118:AU118">
    <cfRule type="expression" dxfId="41" priority="34">
      <formula>$G118="CS"</formula>
    </cfRule>
  </conditionalFormatting>
  <conditionalFormatting sqref="G121:AU121">
    <cfRule type="expression" dxfId="40" priority="5">
      <formula>$G121="CS"</formula>
    </cfRule>
  </conditionalFormatting>
  <conditionalFormatting sqref="G149:AU149">
    <cfRule type="expression" dxfId="39" priority="36">
      <formula>$G149="CS"</formula>
    </cfRule>
  </conditionalFormatting>
  <conditionalFormatting sqref="G152:AU152">
    <cfRule type="expression" dxfId="38" priority="28">
      <formula>$G152="CS"</formula>
    </cfRule>
  </conditionalFormatting>
  <conditionalFormatting sqref="G180:AU180">
    <cfRule type="expression" dxfId="37" priority="27">
      <formula>$G180="CS"</formula>
    </cfRule>
  </conditionalFormatting>
  <conditionalFormatting sqref="G183:AU183">
    <cfRule type="expression" dxfId="36" priority="26">
      <formula>$G183="CS"</formula>
    </cfRule>
  </conditionalFormatting>
  <conditionalFormatting sqref="G211:AU211">
    <cfRule type="expression" dxfId="35" priority="25">
      <formula>$G211="CS"</formula>
    </cfRule>
  </conditionalFormatting>
  <conditionalFormatting sqref="G218:AU218">
    <cfRule type="expression" dxfId="34" priority="33">
      <formula>$G218="CS"</formula>
    </cfRule>
  </conditionalFormatting>
  <conditionalFormatting sqref="G232:AU232">
    <cfRule type="expression" dxfId="33" priority="32">
      <formula>$G232="CS"</formula>
    </cfRule>
  </conditionalFormatting>
  <conditionalFormatting sqref="G235:AU235">
    <cfRule type="expression" dxfId="32" priority="6">
      <formula>$G235="CS"</formula>
    </cfRule>
  </conditionalFormatting>
  <conditionalFormatting sqref="G249:AU249">
    <cfRule type="expression" dxfId="31" priority="24">
      <formula>$G249="CS"</formula>
    </cfRule>
  </conditionalFormatting>
  <conditionalFormatting sqref="G269:AU269">
    <cfRule type="expression" dxfId="30" priority="8">
      <formula>$G269="CS"</formula>
    </cfRule>
  </conditionalFormatting>
  <conditionalFormatting sqref="G283:AU283 AW283">
    <cfRule type="expression" dxfId="29" priority="7">
      <formula>$G283="CS"</formula>
    </cfRule>
  </conditionalFormatting>
  <conditionalFormatting sqref="G286:AU286 G300:AU300">
    <cfRule type="expression" dxfId="28" priority="9">
      <formula>$G286="CS"</formula>
    </cfRule>
  </conditionalFormatting>
  <conditionalFormatting sqref="G303:AU303">
    <cfRule type="expression" dxfId="27" priority="23">
      <formula>$G303="CS"</formula>
    </cfRule>
  </conditionalFormatting>
  <conditionalFormatting sqref="G317:AU317">
    <cfRule type="expression" dxfId="26" priority="22">
      <formula>$G317="CS"</formula>
    </cfRule>
  </conditionalFormatting>
  <conditionalFormatting sqref="G320:AU320">
    <cfRule type="expression" dxfId="25" priority="21">
      <formula>$G320="CS"</formula>
    </cfRule>
  </conditionalFormatting>
  <conditionalFormatting sqref="G334:AU334">
    <cfRule type="expression" dxfId="24" priority="20">
      <formula>$G334="CS"</formula>
    </cfRule>
  </conditionalFormatting>
  <conditionalFormatting sqref="G337:AU337">
    <cfRule type="expression" dxfId="23" priority="19">
      <formula>$G337="CS"</formula>
    </cfRule>
  </conditionalFormatting>
  <conditionalFormatting sqref="G351:AU351">
    <cfRule type="expression" dxfId="22" priority="18">
      <formula>$G351="CS"</formula>
    </cfRule>
  </conditionalFormatting>
  <conditionalFormatting sqref="G354:AU354">
    <cfRule type="expression" dxfId="21" priority="17">
      <formula>$G354="CS"</formula>
    </cfRule>
  </conditionalFormatting>
  <conditionalFormatting sqref="G368:AU368">
    <cfRule type="expression" dxfId="20" priority="16">
      <formula>$G368="CS"</formula>
    </cfRule>
  </conditionalFormatting>
  <conditionalFormatting sqref="G371:AU371">
    <cfRule type="expression" dxfId="19" priority="15">
      <formula>$G371="CS"</formula>
    </cfRule>
  </conditionalFormatting>
  <conditionalFormatting sqref="G385:AU385">
    <cfRule type="expression" dxfId="18" priority="14">
      <formula>$G385="CS"</formula>
    </cfRule>
  </conditionalFormatting>
  <conditionalFormatting sqref="G388:AU388">
    <cfRule type="expression" dxfId="17" priority="13">
      <formula>$G388="CS"</formula>
    </cfRule>
  </conditionalFormatting>
  <conditionalFormatting sqref="G402:AU402">
    <cfRule type="expression" dxfId="16" priority="12">
      <formula>$G402="CS"</formula>
    </cfRule>
  </conditionalFormatting>
  <conditionalFormatting sqref="G405:AU405">
    <cfRule type="expression" dxfId="15" priority="11">
      <formula>$G405="CS"</formula>
    </cfRule>
  </conditionalFormatting>
  <conditionalFormatting sqref="G419:AU419">
    <cfRule type="expression" dxfId="14" priority="10">
      <formula>$G419="CS"</formula>
    </cfRule>
  </conditionalFormatting>
  <conditionalFormatting sqref="G422:AU422">
    <cfRule type="expression" dxfId="13" priority="2">
      <formula>$G422="CS"</formula>
    </cfRule>
  </conditionalFormatting>
  <conditionalFormatting sqref="G436:AU436">
    <cfRule type="expression" dxfId="12" priority="1">
      <formula>$G436="CS"</formula>
    </cfRule>
  </conditionalFormatting>
  <conditionalFormatting sqref="AJ406 AJ412:AK415 AM412:AM415 AJ417:AK418 AM417:AM418">
    <cfRule type="expression" dxfId="11" priority="37">
      <formula>$G406="CS"</formula>
    </cfRule>
  </conditionalFormatting>
  <conditionalFormatting sqref="AJ423 AJ429:AK432 AM429:AM432 AJ434:AK435 AM434:AM435">
    <cfRule type="expression" dxfId="10" priority="3">
      <formula>$G423="CS"</formula>
    </cfRule>
  </conditionalFormatting>
  <conditionalFormatting sqref="AK242:AK245 AK247:AK248">
    <cfRule type="expression" dxfId="9" priority="47">
      <formula>$G242="CS"</formula>
    </cfRule>
  </conditionalFormatting>
  <conditionalFormatting sqref="AK259:AK262 AK264:AK265">
    <cfRule type="expression" dxfId="8" priority="46">
      <formula>$G259="CS"</formula>
    </cfRule>
  </conditionalFormatting>
  <conditionalFormatting sqref="AK276:AK279 AK281:AK282">
    <cfRule type="expression" dxfId="7" priority="45">
      <formula>$G276="CS"</formula>
    </cfRule>
  </conditionalFormatting>
  <conditionalFormatting sqref="AK293:AK296 AK298:AK299">
    <cfRule type="expression" dxfId="6" priority="44">
      <formula>$G293="CS"</formula>
    </cfRule>
  </conditionalFormatting>
  <conditionalFormatting sqref="AK310:AK313 AK315:AK316">
    <cfRule type="expression" dxfId="5" priority="43">
      <formula>$G310="CS"</formula>
    </cfRule>
  </conditionalFormatting>
  <conditionalFormatting sqref="AK327:AK330 AK332:AK333">
    <cfRule type="expression" dxfId="4" priority="42">
      <formula>$G327="CS"</formula>
    </cfRule>
  </conditionalFormatting>
  <conditionalFormatting sqref="AK344:AK347 AK349:AK350">
    <cfRule type="expression" dxfId="3" priority="41">
      <formula>$G344="CS"</formula>
    </cfRule>
  </conditionalFormatting>
  <conditionalFormatting sqref="AK361:AK364 AK366:AK367">
    <cfRule type="expression" dxfId="2" priority="40">
      <formula>$G361="CS"</formula>
    </cfRule>
  </conditionalFormatting>
  <conditionalFormatting sqref="AK378:AK381 AK383:AK384">
    <cfRule type="expression" dxfId="1" priority="39">
      <formula>$G378="CS"</formula>
    </cfRule>
  </conditionalFormatting>
  <conditionalFormatting sqref="AK395:AK398 AK400:AK401">
    <cfRule type="expression" dxfId="0" priority="38">
      <formula>$G395="CS"</formula>
    </cfRule>
  </conditionalFormatting>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1</vt:i4>
      </vt:variant>
    </vt:vector>
  </HeadingPairs>
  <TitlesOfParts>
    <vt:vector size="8" baseType="lpstr">
      <vt:lpstr>3B_1 Farm structure</vt:lpstr>
      <vt:lpstr>3B_2 Number of animals</vt:lpstr>
      <vt:lpstr>swine housing techniques</vt:lpstr>
      <vt:lpstr>3B_3 Nex rate</vt:lpstr>
      <vt:lpstr>3B_4 AWMS</vt:lpstr>
      <vt:lpstr>3B_5 Volatile excreted solids</vt:lpstr>
      <vt:lpstr>3B_6 Abatement effects </vt:lpstr>
      <vt:lpstr>'3B_3 Nex rate'!Názvy_tisku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Rosie Brook</dc:creator>
  <cp:lastModifiedBy>Dědina Martin</cp:lastModifiedBy>
  <dcterms:created xsi:type="dcterms:W3CDTF">2017-11-03T10:28:45Z</dcterms:created>
  <dcterms:modified xsi:type="dcterms:W3CDTF">2026-03-12T14:42:39Z</dcterms:modified>
</cp:coreProperties>
</file>