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F:\Dokumenty\"/>
    </mc:Choice>
  </mc:AlternateContent>
  <bookViews>
    <workbookView xWindow="0" yWindow="0" windowWidth="23040" windowHeight="11376" activeTab="1"/>
  </bookViews>
  <sheets>
    <sheet name="Read me" sheetId="5" r:id="rId1"/>
    <sheet name="Table1" sheetId="8" r:id="rId2"/>
    <sheet name="Table2" sheetId="7" r:id="rId3"/>
    <sheet name="Tabelle1" sheetId="9" state="hidden" r:id="rId4"/>
  </sheets>
  <externalReferences>
    <externalReference r:id="rId5"/>
  </externalReferences>
  <definedNames>
    <definedName name="a_AdjustedEmissions">Table2!$B$35:$R$39</definedName>
    <definedName name="a_UnadjustedEmissions">Table2!$B$20:$R$24</definedName>
    <definedName name="PollutantList">Tabelle1!$B$2:$B$6</definedName>
    <definedName name="r_AdjustedEmissions">Table2!$B$35:$R$35</definedName>
    <definedName name="r_UnadjustedEmissions">Table2!$B$20:$R$20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7" l="1"/>
  <c r="B5" i="7"/>
  <c r="B4" i="7"/>
  <c r="B6" i="8"/>
  <c r="B5" i="8"/>
  <c r="B4" i="8"/>
  <c r="C36" i="7" l="1"/>
  <c r="J21" i="7"/>
  <c r="K21" i="7"/>
  <c r="L21" i="7"/>
  <c r="M21" i="7"/>
  <c r="N21" i="7"/>
  <c r="O21" i="7"/>
  <c r="P21" i="7"/>
  <c r="Q21" i="7"/>
  <c r="R21" i="7"/>
  <c r="B36" i="7" l="1"/>
  <c r="B50" i="7" s="1"/>
  <c r="A36" i="7"/>
  <c r="A50" i="7" s="1"/>
  <c r="C50" i="7"/>
  <c r="D36" i="7"/>
  <c r="J36" i="7" l="1"/>
  <c r="R36" i="7"/>
  <c r="R50" i="7" s="1"/>
  <c r="K36" i="7"/>
  <c r="M36" i="7"/>
  <c r="O36" i="7"/>
  <c r="P36" i="7"/>
  <c r="P50" i="7" s="1"/>
  <c r="L36" i="7"/>
  <c r="L50" i="7" s="1"/>
  <c r="N36" i="7"/>
  <c r="N50" i="7" s="1"/>
  <c r="Q36" i="7"/>
  <c r="O50" i="7"/>
  <c r="R45" i="7"/>
  <c r="Q45" i="7"/>
  <c r="P45" i="7"/>
  <c r="O45" i="7"/>
  <c r="N45" i="7"/>
  <c r="M45" i="7"/>
  <c r="L45" i="7"/>
  <c r="K45" i="7"/>
  <c r="J45" i="7"/>
  <c r="I45" i="7"/>
  <c r="H45" i="7"/>
  <c r="G45" i="7"/>
  <c r="R44" i="7"/>
  <c r="Q44" i="7"/>
  <c r="P44" i="7"/>
  <c r="O44" i="7"/>
  <c r="N44" i="7"/>
  <c r="M44" i="7"/>
  <c r="L44" i="7"/>
  <c r="K44" i="7"/>
  <c r="J44" i="7"/>
  <c r="I44" i="7"/>
  <c r="H44" i="7"/>
  <c r="G44" i="7"/>
  <c r="Q43" i="7"/>
  <c r="R42" i="7"/>
  <c r="Q42" i="7"/>
  <c r="P42" i="7"/>
  <c r="O42" i="7"/>
  <c r="N42" i="7"/>
  <c r="M42" i="7"/>
  <c r="L42" i="7"/>
  <c r="K42" i="7"/>
  <c r="J42" i="7"/>
  <c r="I42" i="7"/>
  <c r="H42" i="7"/>
  <c r="G42" i="7"/>
  <c r="P41" i="7"/>
  <c r="N41" i="7"/>
  <c r="M41" i="7"/>
  <c r="J41" i="7"/>
  <c r="O43" i="7" l="1"/>
  <c r="P43" i="7"/>
  <c r="K50" i="7"/>
  <c r="M43" i="7"/>
  <c r="J50" i="7"/>
  <c r="K43" i="7"/>
  <c r="L43" i="7"/>
  <c r="N43" i="7"/>
  <c r="M50" i="7"/>
  <c r="R43" i="7"/>
  <c r="Q41" i="7"/>
  <c r="K41" i="7"/>
  <c r="R41" i="7"/>
  <c r="Q50" i="7"/>
  <c r="Q57" i="7" s="1"/>
  <c r="L41" i="7"/>
  <c r="O41" i="7"/>
  <c r="L57" i="7"/>
  <c r="P57" i="7" l="1"/>
  <c r="O57" i="7"/>
  <c r="M57" i="7"/>
  <c r="K57" i="7"/>
  <c r="L61" i="7"/>
  <c r="K58" i="7"/>
  <c r="J59" i="7"/>
  <c r="M61" i="7"/>
  <c r="I58" i="7"/>
  <c r="I60" i="7"/>
  <c r="G58" i="7"/>
  <c r="N61" i="7"/>
  <c r="K61" i="7"/>
  <c r="J60" i="7"/>
  <c r="K60" i="7"/>
  <c r="M58" i="7"/>
  <c r="R61" i="7"/>
  <c r="Q61" i="7"/>
  <c r="J57" i="7"/>
  <c r="O58" i="7"/>
  <c r="P61" i="7"/>
  <c r="H60" i="7"/>
  <c r="O61" i="7"/>
  <c r="M59" i="7"/>
  <c r="L58" i="7"/>
  <c r="R60" i="7"/>
  <c r="P59" i="7"/>
  <c r="L59" i="7"/>
  <c r="K59" i="7"/>
  <c r="L60" i="7"/>
  <c r="P60" i="7"/>
  <c r="Q59" i="7"/>
  <c r="R57" i="7"/>
  <c r="G61" i="7"/>
  <c r="J61" i="7"/>
  <c r="J58" i="7"/>
  <c r="Q60" i="7"/>
  <c r="O59" i="7"/>
  <c r="G60" i="7"/>
  <c r="H61" i="7"/>
  <c r="H58" i="7"/>
  <c r="O60" i="7"/>
  <c r="R59" i="7"/>
  <c r="N58" i="7"/>
  <c r="I61" i="7"/>
  <c r="Q58" i="7"/>
  <c r="M60" i="7"/>
  <c r="R58" i="7"/>
  <c r="N59" i="7"/>
  <c r="N60" i="7"/>
  <c r="P58" i="7"/>
  <c r="N57" i="7"/>
  <c r="P22" i="8"/>
  <c r="L22" i="8"/>
  <c r="I21" i="7"/>
  <c r="P21" i="8"/>
  <c r="L21" i="8"/>
  <c r="H21" i="7"/>
  <c r="P20" i="8"/>
  <c r="L20" i="8"/>
  <c r="P19" i="8"/>
  <c r="L19" i="8"/>
  <c r="G36" i="7" l="1"/>
  <c r="J43" i="7"/>
  <c r="H36" i="7"/>
  <c r="H43" i="7" s="1"/>
  <c r="I36" i="7"/>
  <c r="I43" i="7" s="1"/>
  <c r="S19" i="8"/>
  <c r="G21" i="7"/>
  <c r="G28" i="7" s="1"/>
  <c r="S20" i="8"/>
  <c r="S22" i="8"/>
  <c r="S21" i="8"/>
  <c r="J26" i="7"/>
  <c r="I26" i="7"/>
  <c r="H26" i="7"/>
  <c r="M30" i="7"/>
  <c r="P29" i="7"/>
  <c r="G29" i="7"/>
  <c r="R30" i="7"/>
  <c r="Q30" i="7"/>
  <c r="P30" i="7"/>
  <c r="O30" i="7"/>
  <c r="N30" i="7"/>
  <c r="Q29" i="7"/>
  <c r="H29" i="7"/>
  <c r="K28" i="7"/>
  <c r="J30" i="7"/>
  <c r="I30" i="7"/>
  <c r="H30" i="7"/>
  <c r="G30" i="7"/>
  <c r="R29" i="7"/>
  <c r="I29" i="7"/>
  <c r="L28" i="7"/>
  <c r="O27" i="7"/>
  <c r="N29" i="7"/>
  <c r="M29" i="7"/>
  <c r="L29" i="7"/>
  <c r="K29" i="7"/>
  <c r="J29" i="7"/>
  <c r="M28" i="7"/>
  <c r="P27" i="7"/>
  <c r="G27" i="7"/>
  <c r="Q27" i="7"/>
  <c r="K26" i="7"/>
  <c r="P26" i="7"/>
  <c r="R28" i="7"/>
  <c r="Q28" i="7"/>
  <c r="P28" i="7"/>
  <c r="O28" i="7"/>
  <c r="N28" i="7"/>
  <c r="H27" i="7"/>
  <c r="N26" i="7"/>
  <c r="J28" i="7"/>
  <c r="I28" i="7"/>
  <c r="H28" i="7"/>
  <c r="R27" i="7"/>
  <c r="I27" i="7"/>
  <c r="L26" i="7"/>
  <c r="Q26" i="7"/>
  <c r="L30" i="7"/>
  <c r="N27" i="7"/>
  <c r="M27" i="7"/>
  <c r="L27" i="7"/>
  <c r="K27" i="7"/>
  <c r="J27" i="7"/>
  <c r="M26" i="7"/>
  <c r="K30" i="7"/>
  <c r="R26" i="7"/>
  <c r="O26" i="7"/>
  <c r="O29" i="7"/>
  <c r="I50" i="7" l="1"/>
  <c r="H41" i="7"/>
  <c r="G41" i="7"/>
  <c r="G43" i="7"/>
  <c r="H50" i="7"/>
  <c r="G50" i="7"/>
  <c r="I41" i="7"/>
  <c r="G26" i="7"/>
  <c r="D50" i="7"/>
  <c r="G57" i="7" l="1"/>
  <c r="G59" i="7"/>
  <c r="H57" i="7"/>
  <c r="H59" i="7"/>
  <c r="I57" i="7"/>
  <c r="I59" i="7"/>
</calcChain>
</file>

<file path=xl/comments1.xml><?xml version="1.0" encoding="utf-8"?>
<comments xmlns="http://schemas.openxmlformats.org/spreadsheetml/2006/main">
  <authors>
    <author>Schindlbacher Sabine</author>
    <author>Autor</author>
  </authors>
  <commentList>
    <comment ref="A7" authorId="0" shapeId="0">
      <text>
        <r>
          <rPr>
            <sz val="9"/>
            <color indexed="81"/>
            <rFont val="Segoe UI"/>
            <family val="2"/>
          </rPr>
          <t>Choose New Application or Previously Approved Application or New and Previously Approved Application</t>
        </r>
      </text>
    </comment>
    <comment ref="A18" authorId="0" shapeId="0">
      <text>
        <r>
          <rPr>
            <sz val="9"/>
            <color indexed="81"/>
            <rFont val="Segoe UI"/>
            <family val="2"/>
          </rPr>
          <t xml:space="preserve">
Choose New Application or Previously Approved Application</t>
        </r>
      </text>
    </comment>
    <comment ref="B18" authorId="1" shapeId="0">
      <text>
        <r>
          <rPr>
            <sz val="9"/>
            <color indexed="81"/>
            <rFont val="Tahoma"/>
            <family val="2"/>
          </rPr>
          <t>Use simple sequential numbering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>Please add a title which is suitably descriptive.
e.g. Road Transport NOx EF Revisions
or Crop Emissions - New Source
The same title can be used across multiple rows (where different years, NFRs or pollutants are included)</t>
        </r>
      </text>
    </comment>
    <comment ref="D18" authorId="1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Add any comment that you consider helpful e.g. a reference to supporting information presented in the IIR.</t>
        </r>
      </text>
    </comment>
  </commentList>
</comments>
</file>

<file path=xl/comments2.xml><?xml version="1.0" encoding="utf-8"?>
<comments xmlns="http://schemas.openxmlformats.org/spreadsheetml/2006/main">
  <authors>
    <author>Schindlbacher Sabine</author>
    <author>chrisdore</author>
  </authors>
  <commentList>
    <comment ref="A7" authorId="0" shapeId="0">
      <text>
        <r>
          <rPr>
            <sz val="9"/>
            <color indexed="81"/>
            <rFont val="Segoe UI"/>
            <family val="2"/>
          </rPr>
          <t>Choose New Application or Previously Approved Application or New and Previously Approved Application</t>
        </r>
      </text>
    </comment>
    <comment ref="A20" authorId="0" shapeId="0">
      <text>
        <r>
          <rPr>
            <sz val="9"/>
            <color indexed="81"/>
            <rFont val="Segoe UI"/>
            <family val="2"/>
          </rPr>
          <t xml:space="preserve">
Choose New Application or Previously Approved Application</t>
        </r>
      </text>
    </comment>
    <comment ref="B20" authorId="1" shapeId="0">
      <text>
        <r>
          <rPr>
            <sz val="9"/>
            <color indexed="81"/>
            <rFont val="Tahoma"/>
            <family val="2"/>
          </rPr>
          <t>Use country code, submission year, and simple sequential numbering</t>
        </r>
      </text>
    </comment>
  </commentList>
</comments>
</file>

<file path=xl/sharedStrings.xml><?xml version="1.0" encoding="utf-8"?>
<sst xmlns="http://schemas.openxmlformats.org/spreadsheetml/2006/main" count="259" uniqueCount="95">
  <si>
    <t>COUNTRY:</t>
  </si>
  <si>
    <t>(as ISO2 code)</t>
  </si>
  <si>
    <t>DATE:</t>
  </si>
  <si>
    <t>(as DD.MM.YYYY)</t>
  </si>
  <si>
    <t>Version:</t>
  </si>
  <si>
    <t>(as v1.0 for the initial submission)</t>
  </si>
  <si>
    <t>Instructions</t>
  </si>
  <si>
    <t>Pollutant</t>
  </si>
  <si>
    <t>units</t>
  </si>
  <si>
    <t>ktonnes</t>
  </si>
  <si>
    <t>Reference No</t>
  </si>
  <si>
    <t>NFR Code</t>
  </si>
  <si>
    <t>1. This template is provided for Parties to summarise the adjustment applications that are made for the current annual application/review cycle.</t>
  </si>
  <si>
    <t>Unadjusted Emissions</t>
  </si>
  <si>
    <t>Adjusted Emissions</t>
  </si>
  <si>
    <t>Author(s)</t>
  </si>
  <si>
    <t>Date</t>
  </si>
  <si>
    <t>CEIP, TFEIP Ad Hoc Group on Adjustments</t>
  </si>
  <si>
    <t>Overview</t>
  </si>
  <si>
    <t>Instructions for using this file</t>
  </si>
  <si>
    <t>Parties should consult the relevant CLRTAP EB decisions, and the associated guidance material for details.</t>
  </si>
  <si>
    <t>Additional supporting information is also required as part of the submission, and this may be provided as an accompanying Excel file(s), as tables in the Party's IIR, or other report.</t>
  </si>
  <si>
    <t>Instructions are provided in the sheet.</t>
  </si>
  <si>
    <t>No.</t>
  </si>
  <si>
    <t>Title</t>
  </si>
  <si>
    <t>Comment</t>
  </si>
  <si>
    <t xml:space="preserve">NFR Long name </t>
  </si>
  <si>
    <t>Year</t>
  </si>
  <si>
    <t>Adjusted activity data</t>
  </si>
  <si>
    <t>AD Revision (%)</t>
  </si>
  <si>
    <t>EF Revision (%)</t>
  </si>
  <si>
    <t>Adjusted emissions (kt)</t>
  </si>
  <si>
    <t>Adjustment (kt)</t>
  </si>
  <si>
    <t>Units</t>
  </si>
  <si>
    <t xml:space="preserve">ktonnes </t>
  </si>
  <si>
    <r>
      <t xml:space="preserve">2. Enter values or text only in the cells shaded green. Values for 2005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included.</t>
    </r>
  </si>
  <si>
    <t>CC_YYYY_1a</t>
  </si>
  <si>
    <t>CC_YYYY_1b</t>
  </si>
  <si>
    <t>Version Control</t>
  </si>
  <si>
    <t>Status of Adjustment</t>
  </si>
  <si>
    <t>New Application</t>
  </si>
  <si>
    <t>Previously Approved Application</t>
  </si>
  <si>
    <t>Inventory Adjustments under the Amended Gothenburg Protocol</t>
  </si>
  <si>
    <r>
      <t xml:space="preserve">This file is provided for Parties wishing to make a </t>
    </r>
    <r>
      <rPr>
        <b/>
        <sz val="11"/>
        <color rgb="FFFF0000"/>
        <rFont val="Calibri"/>
        <family val="2"/>
        <scheme val="minor"/>
      </rPr>
      <t>new or previously approved inventory adjustment application</t>
    </r>
    <r>
      <rPr>
        <sz val="11"/>
        <color theme="1"/>
        <rFont val="Calibri"/>
        <family val="2"/>
        <scheme val="minor"/>
      </rPr>
      <t xml:space="preserve"> under the </t>
    </r>
    <r>
      <rPr>
        <b/>
        <sz val="11"/>
        <color rgb="FFFF0000"/>
        <rFont val="Calibri"/>
        <family val="2"/>
        <scheme val="minor"/>
      </rPr>
      <t>amended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Gothenburg Protocol.</t>
    </r>
  </si>
  <si>
    <r>
      <t xml:space="preserve">This file is to be used for Parties wishing to make a new or previously approved inventory adjustment application that relates to complying with the </t>
    </r>
    <r>
      <rPr>
        <b/>
        <sz val="11"/>
        <color theme="1"/>
        <rFont val="Calibri"/>
        <family val="2"/>
        <scheme val="minor"/>
      </rPr>
      <t>Emission Reduction Commitments</t>
    </r>
    <r>
      <rPr>
        <sz val="11"/>
        <color theme="1"/>
        <rFont val="Calibri"/>
        <family val="2"/>
        <scheme val="minor"/>
      </rPr>
      <t xml:space="preserve"> under the Gothenburg Protocol</t>
    </r>
  </si>
  <si>
    <t>1. This template is provided for Parties to summarise the inventory adjustment applications that are made for the current annual application/review cycle.</t>
  </si>
  <si>
    <t>5. Data should be presented at the resolution of each pollutant and each NFR code (even if there is more than one adjustment for a given pollutant/NFR combination, or one adjustment that impacts across more than one pollutant/NFR combination).</t>
  </si>
  <si>
    <t>6. These data need to be consistent with the information in Table 2, representing an aggregation of the detailed data.</t>
  </si>
  <si>
    <t>7. Example entries are included in rows 1 and 2 of both tables for information only.</t>
  </si>
  <si>
    <t>New and Previously Approved Application</t>
  </si>
  <si>
    <t>4. For each inventory adjustment, enter the adjusted and unadjusted activity data and EF .</t>
  </si>
  <si>
    <t>6. These data need to be consistent with the information in Table 1, representing an aggregation of the detailed data.</t>
  </si>
  <si>
    <t>7. Example entries are included in the first rows for information only.</t>
  </si>
  <si>
    <t>This file has been prepared by CEIP/TFEIP for reporting of inventory adjustments under the ERCs</t>
  </si>
  <si>
    <t>Table 1</t>
  </si>
  <si>
    <t>Parties will need to populate this template with relevant information to provide details of the quantification of the new or previously approved adjustment applications(s).</t>
  </si>
  <si>
    <t>Parties will need to populate this template with relevant information to provide a summary of the previously approved or new adjustment applications(s).</t>
  </si>
  <si>
    <t>Summary of new or previously approved inventory adjustment applications under the amended Gothenburg Protocol</t>
  </si>
  <si>
    <t>Quantification of new or previously approved inventory adjustment applications under the amended Gothenburg Protocol</t>
  </si>
  <si>
    <t>3. Select if it is a previously approved or new inventory adjustment application in column A.</t>
  </si>
  <si>
    <t>total</t>
  </si>
  <si>
    <t>SOx</t>
  </si>
  <si>
    <t>NH3</t>
  </si>
  <si>
    <t>NMVOC</t>
  </si>
  <si>
    <t>PM2.5</t>
  </si>
  <si>
    <t>Table 1c Summary of effect of Adjustment (for QA/QC purposes)</t>
  </si>
  <si>
    <t>effect of adjustment</t>
  </si>
  <si>
    <t>Table 1d Aggregated sum of Effect of PREVIOUSLY APPROVED INVENTORY ADJUSTMENTS (use this value in the main emissions reporting template (Annex I)</t>
  </si>
  <si>
    <t>v1.2</t>
  </si>
  <si>
    <t>All Adjustment Applications</t>
  </si>
  <si>
    <t>NA</t>
  </si>
  <si>
    <t>Table 1, Table 2 consistency</t>
  </si>
  <si>
    <t>Pollutants</t>
  </si>
  <si>
    <t>Unadjusted Emissions (kt)</t>
  </si>
  <si>
    <t>Unadjusted Activity data</t>
  </si>
  <si>
    <t>NOx</t>
  </si>
  <si>
    <t>Unit of activity data</t>
  </si>
  <si>
    <t>Table 1a Summary of Unadjusted emission (for QA/QC purposes)</t>
  </si>
  <si>
    <t>Table 1b Summary of new or previously approved adjusted emissions estimate under the amended Gothenburg Protocol</t>
  </si>
  <si>
    <t>Unit of EF</t>
  </si>
  <si>
    <t>2. Enter values or text only in the cells shaded green. All other cells are either already filled out or update automatically.</t>
  </si>
  <si>
    <r>
      <t>4. For each NFR and pollutant combination,</t>
    </r>
    <r>
      <rPr>
        <b/>
        <sz val="10"/>
        <rFont val="Arial"/>
        <family val="2"/>
      </rPr>
      <t xml:space="preserve"> the unadjusted emission values in Table 1a</t>
    </r>
    <r>
      <rPr>
        <sz val="10"/>
        <rFont val="Arial"/>
        <family val="2"/>
      </rPr>
      <t xml:space="preserve">, and the corresponding </t>
    </r>
    <r>
      <rPr>
        <b/>
        <sz val="10"/>
        <rFont val="Arial"/>
        <family val="2"/>
      </rPr>
      <t>adjusted emission values in Table 1b</t>
    </r>
    <r>
      <rPr>
        <sz val="10"/>
        <rFont val="Arial"/>
        <family val="2"/>
      </rPr>
      <t xml:space="preserve"> (for QA/QC purposes) are automatically generated once the respetive NFR code and pollutant are filled in.</t>
    </r>
  </si>
  <si>
    <t>Changes to the previous version includechanges to the explanatory text, restructuring and addition of automatic QA/QC calculations</t>
  </si>
  <si>
    <t>Table 2</t>
  </si>
  <si>
    <t>Annex II, Table 1: Quantification of new or previously approved inventory adjustment applications under the amended Gothenburg Protocol (by NFR, year and pollutant)</t>
  </si>
  <si>
    <t>Annex II, Table 2: Summary of new or previously approved inventory adjustment applications under the amended Gothenburg Protocol (by NFR, year and pollutant)</t>
  </si>
  <si>
    <t>CZ_2024_1</t>
  </si>
  <si>
    <t>Inorganic N-fertilizers (includes also urea application)</t>
  </si>
  <si>
    <t>Guidebook2023 EFs for 3Dai are higher than Guidebook2019 EFs. See Chapter XX In IIR</t>
  </si>
  <si>
    <t>NH3 - revised Tier 2 Emissions from Mineral Fertiliser (3Da1)"</t>
  </si>
  <si>
    <t>3Da1</t>
  </si>
  <si>
    <t>Unadjusted EF (AVG)</t>
  </si>
  <si>
    <t>Adjusted EF (AVG)</t>
  </si>
  <si>
    <t>g NH3 (kg N applied)–1)</t>
  </si>
  <si>
    <t>Use of inorganic fertilizers (kg N/yr)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</si>
</sst>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0" borderId="0" xfId="1" applyFont="1"/>
    <xf numFmtId="0" fontId="4" fillId="0" borderId="0" xfId="0" applyFont="1"/>
    <xf numFmtId="0" fontId="6" fillId="3" borderId="0" xfId="0" applyFont="1" applyFill="1"/>
    <xf numFmtId="0" fontId="7" fillId="2" borderId="0" xfId="0" applyFont="1" applyFill="1"/>
    <xf numFmtId="0" fontId="4" fillId="3" borderId="0" xfId="0" applyFont="1" applyFill="1"/>
    <xf numFmtId="0" fontId="4" fillId="2" borderId="0" xfId="0" applyFont="1" applyFill="1"/>
    <xf numFmtId="0" fontId="1" fillId="0" borderId="0" xfId="1" applyAlignment="1">
      <alignment horizontal="left"/>
    </xf>
    <xf numFmtId="0" fontId="1" fillId="0" borderId="0" xfId="1" applyAlignment="1">
      <alignment horizontal="left" vertical="center"/>
    </xf>
    <xf numFmtId="0" fontId="1" fillId="0" borderId="0" xfId="1"/>
    <xf numFmtId="0" fontId="1" fillId="2" borderId="0" xfId="1" applyFill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0" fontId="10" fillId="0" borderId="0" xfId="0" applyFont="1"/>
    <xf numFmtId="0" fontId="7" fillId="3" borderId="0" xfId="0" applyFont="1" applyFill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4" fillId="0" borderId="0" xfId="0" applyFont="1" applyAlignment="1">
      <alignment horizontal="center" vertical="top"/>
    </xf>
    <xf numFmtId="0" fontId="4" fillId="2" borderId="0" xfId="0" applyFont="1" applyFill="1" applyAlignment="1">
      <alignment vertical="top"/>
    </xf>
    <xf numFmtId="9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3" fillId="4" borderId="0" xfId="1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11" fillId="0" borderId="0" xfId="0" applyFont="1"/>
    <xf numFmtId="14" fontId="12" fillId="0" borderId="0" xfId="0" applyNumberFormat="1" applyFont="1"/>
    <xf numFmtId="0" fontId="5" fillId="5" borderId="0" xfId="0" applyFont="1" applyFill="1"/>
    <xf numFmtId="0" fontId="7" fillId="5" borderId="0" xfId="0" applyFont="1" applyFill="1"/>
    <xf numFmtId="0" fontId="4" fillId="5" borderId="0" xfId="0" applyFont="1" applyFill="1"/>
    <xf numFmtId="0" fontId="1" fillId="3" borderId="0" xfId="1" applyFill="1" applyAlignment="1">
      <alignment horizontal="left"/>
    </xf>
    <xf numFmtId="0" fontId="17" fillId="3" borderId="0" xfId="0" applyFont="1" applyFill="1"/>
    <xf numFmtId="0" fontId="1" fillId="3" borderId="0" xfId="0" applyFont="1" applyFill="1"/>
    <xf numFmtId="0" fontId="1" fillId="3" borderId="0" xfId="0" quotePrefix="1" applyFont="1" applyFill="1"/>
    <xf numFmtId="164" fontId="7" fillId="0" borderId="0" xfId="0" applyNumberFormat="1" applyFont="1"/>
    <xf numFmtId="14" fontId="12" fillId="6" borderId="0" xfId="0" applyNumberFormat="1" applyFont="1" applyFill="1"/>
    <xf numFmtId="0" fontId="9" fillId="6" borderId="0" xfId="0" applyFont="1" applyFill="1"/>
    <xf numFmtId="0" fontId="7" fillId="0" borderId="0" xfId="0" applyFont="1" applyFill="1"/>
    <xf numFmtId="0" fontId="1" fillId="0" borderId="0" xfId="0" quotePrefix="1" applyFont="1" applyFill="1"/>
    <xf numFmtId="0" fontId="0" fillId="0" borderId="0" xfId="0"/>
    <xf numFmtId="165" fontId="4" fillId="2" borderId="0" xfId="0" applyNumberFormat="1" applyFont="1" applyFill="1" applyAlignment="1">
      <alignment vertical="top"/>
    </xf>
    <xf numFmtId="2" fontId="4" fillId="3" borderId="0" xfId="0" applyNumberFormat="1" applyFont="1" applyFill="1" applyAlignment="1">
      <alignment vertical="top"/>
    </xf>
    <xf numFmtId="2" fontId="4" fillId="2" borderId="0" xfId="0" applyNumberFormat="1" applyFont="1" applyFill="1" applyAlignment="1">
      <alignment vertical="top"/>
    </xf>
    <xf numFmtId="14" fontId="1" fillId="2" borderId="0" xfId="1" applyNumberFormat="1" applyFill="1" applyAlignment="1" applyProtection="1">
      <alignment horizontal="left"/>
      <protection locked="0"/>
    </xf>
    <xf numFmtId="0" fontId="0" fillId="0" borderId="0" xfId="0"/>
    <xf numFmtId="0" fontId="1" fillId="2" borderId="0" xfId="1" applyFill="1" applyAlignment="1">
      <alignment horizontal="left"/>
    </xf>
    <xf numFmtId="0" fontId="2" fillId="0" borderId="0" xfId="1" applyFont="1"/>
    <xf numFmtId="0" fontId="0" fillId="0" borderId="0" xfId="0"/>
    <xf numFmtId="0" fontId="7" fillId="0" borderId="0" xfId="0" applyFont="1"/>
  </cellXfs>
  <cellStyles count="4">
    <cellStyle name="Normal 2" xfId="1"/>
    <cellStyle name="Normal 3" xfId="3"/>
    <cellStyle name="Normální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0%20TEMP/%20%20%20%20%20%20%20%20%20%20ADJ/annex_iia_to_ece-eb.air130_adjustment_application_v2024_1_C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Table1"/>
      <sheetName val="Table2"/>
      <sheetName val="Tabelle1"/>
    </sheetNames>
    <sheetDataSet>
      <sheetData sheetId="0"/>
      <sheetData sheetId="1">
        <row r="4">
          <cell r="B4" t="str">
            <v>CZ</v>
          </cell>
        </row>
        <row r="5">
          <cell r="B5">
            <v>45337</v>
          </cell>
        </row>
        <row r="6">
          <cell r="B6" t="str">
            <v>1.0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5"/>
  <sheetViews>
    <sheetView zoomScale="85" zoomScaleNormal="85" workbookViewId="0">
      <selection activeCell="B3" sqref="B3"/>
    </sheetView>
  </sheetViews>
  <sheetFormatPr defaultColWidth="11.44140625" defaultRowHeight="14.4" x14ac:dyDescent="0.3"/>
  <cols>
    <col min="2" max="2" width="11.88671875" bestFit="1" customWidth="1"/>
  </cols>
  <sheetData>
    <row r="1" spans="1:2" ht="22.5" customHeight="1" x14ac:dyDescent="0.4">
      <c r="A1" s="25" t="s">
        <v>42</v>
      </c>
    </row>
    <row r="2" spans="1:2" s="15" customFormat="1" ht="15.6" x14ac:dyDescent="0.3">
      <c r="A2" s="14" t="s">
        <v>15</v>
      </c>
      <c r="B2" s="15" t="s">
        <v>17</v>
      </c>
    </row>
    <row r="3" spans="1:2" s="15" customFormat="1" ht="15.6" x14ac:dyDescent="0.3">
      <c r="A3" s="14" t="s">
        <v>16</v>
      </c>
      <c r="B3" s="35">
        <v>45314</v>
      </c>
    </row>
    <row r="4" spans="1:2" s="15" customFormat="1" ht="15.6" x14ac:dyDescent="0.3">
      <c r="A4" s="14" t="s">
        <v>38</v>
      </c>
    </row>
    <row r="5" spans="1:2" s="15" customFormat="1" ht="15.6" x14ac:dyDescent="0.3">
      <c r="A5" s="36" t="s">
        <v>68</v>
      </c>
    </row>
    <row r="6" spans="1:2" ht="15.6" x14ac:dyDescent="0.3">
      <c r="A6" s="15" t="s">
        <v>53</v>
      </c>
      <c r="B6" s="26"/>
    </row>
    <row r="7" spans="1:2" ht="15.6" x14ac:dyDescent="0.3">
      <c r="A7" s="15" t="s">
        <v>82</v>
      </c>
      <c r="B7" s="15"/>
    </row>
    <row r="8" spans="1:2" ht="15.6" x14ac:dyDescent="0.3">
      <c r="A8" s="15"/>
      <c r="B8" s="15"/>
    </row>
    <row r="9" spans="1:2" s="15" customFormat="1" ht="15.6" x14ac:dyDescent="0.3">
      <c r="A9" s="14" t="s">
        <v>18</v>
      </c>
    </row>
    <row r="10" spans="1:2" x14ac:dyDescent="0.3">
      <c r="A10" t="s">
        <v>43</v>
      </c>
    </row>
    <row r="11" spans="1:2" x14ac:dyDescent="0.3">
      <c r="A11" t="s">
        <v>20</v>
      </c>
    </row>
    <row r="13" spans="1:2" x14ac:dyDescent="0.3">
      <c r="A13" t="s">
        <v>21</v>
      </c>
    </row>
    <row r="15" spans="1:2" x14ac:dyDescent="0.3">
      <c r="A15" s="12" t="s">
        <v>19</v>
      </c>
    </row>
    <row r="16" spans="1:2" x14ac:dyDescent="0.3">
      <c r="A16" t="s">
        <v>44</v>
      </c>
    </row>
    <row r="19" spans="2:3" x14ac:dyDescent="0.3">
      <c r="B19" s="12" t="s">
        <v>54</v>
      </c>
      <c r="C19" s="12" t="s">
        <v>58</v>
      </c>
    </row>
    <row r="20" spans="2:3" x14ac:dyDescent="0.3">
      <c r="B20" t="s">
        <v>55</v>
      </c>
    </row>
    <row r="21" spans="2:3" x14ac:dyDescent="0.3">
      <c r="B21" t="s">
        <v>22</v>
      </c>
    </row>
    <row r="23" spans="2:3" x14ac:dyDescent="0.3">
      <c r="B23" s="12" t="s">
        <v>83</v>
      </c>
      <c r="C23" s="12" t="s">
        <v>57</v>
      </c>
    </row>
    <row r="24" spans="2:3" x14ac:dyDescent="0.3">
      <c r="B24" t="s">
        <v>56</v>
      </c>
    </row>
    <row r="25" spans="2:3" x14ac:dyDescent="0.3">
      <c r="B25" t="s">
        <v>22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T30"/>
  <sheetViews>
    <sheetView tabSelected="1" zoomScale="70" zoomScaleNormal="70" workbookViewId="0">
      <pane xSplit="8" ySplit="18" topLeftCell="I19" activePane="bottomRight" state="frozen"/>
      <selection pane="topRight" activeCell="I1" sqref="I1"/>
      <selection pane="bottomLeft" activeCell="A19" sqref="A19"/>
      <selection pane="bottomRight" activeCell="A2" sqref="A2"/>
    </sheetView>
  </sheetViews>
  <sheetFormatPr defaultColWidth="11.44140625" defaultRowHeight="14.4" x14ac:dyDescent="0.3"/>
  <cols>
    <col min="1" max="1" width="28.6640625" customWidth="1"/>
    <col min="2" max="2" width="14.44140625" customWidth="1"/>
    <col min="3" max="3" width="30.77734375" customWidth="1"/>
    <col min="4" max="4" width="26.21875" customWidth="1"/>
    <col min="5" max="5" width="10" customWidth="1"/>
    <col min="6" max="6" width="9.5546875" customWidth="1"/>
    <col min="7" max="7" width="21.88671875" customWidth="1"/>
    <col min="8" max="9" width="9.44140625" customWidth="1"/>
    <col min="10" max="10" width="12.33203125" customWidth="1"/>
    <col min="11" max="11" width="12" bestFit="1" customWidth="1"/>
    <col min="12" max="12" width="11.88671875" bestFit="1" customWidth="1"/>
    <col min="13" max="13" width="11.88671875" customWidth="1"/>
    <col min="14" max="14" width="10.44140625" customWidth="1"/>
    <col min="15" max="15" width="10.33203125" customWidth="1"/>
    <col min="16" max="16" width="11.5546875" bestFit="1" customWidth="1"/>
    <col min="17" max="17" width="11.88671875" customWidth="1"/>
    <col min="18" max="18" width="14" bestFit="1" customWidth="1"/>
    <col min="19" max="19" width="11.88671875" customWidth="1"/>
    <col min="20" max="20" width="9.33203125" customWidth="1"/>
  </cols>
  <sheetData>
    <row r="1" spans="1:15" ht="21" x14ac:dyDescent="0.4">
      <c r="A1" s="46" t="s">
        <v>84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3">
      <c r="A2" s="9"/>
      <c r="B2" s="7"/>
      <c r="C2" s="8"/>
    </row>
    <row r="3" spans="1:15" x14ac:dyDescent="0.3">
      <c r="A3" s="9"/>
      <c r="B3" s="7"/>
      <c r="C3" s="8"/>
    </row>
    <row r="4" spans="1:15" x14ac:dyDescent="0.3">
      <c r="A4" s="1" t="s">
        <v>0</v>
      </c>
      <c r="B4" s="10" t="str">
        <f>+[1]Table1!B4</f>
        <v>CZ</v>
      </c>
      <c r="C4" s="8" t="s">
        <v>1</v>
      </c>
    </row>
    <row r="5" spans="1:15" x14ac:dyDescent="0.3">
      <c r="A5" s="1" t="s">
        <v>2</v>
      </c>
      <c r="B5" s="43">
        <f>+[1]Table1!B5</f>
        <v>45337</v>
      </c>
      <c r="C5" s="8" t="s">
        <v>3</v>
      </c>
    </row>
    <row r="6" spans="1:15" x14ac:dyDescent="0.3">
      <c r="A6" s="1" t="s">
        <v>4</v>
      </c>
      <c r="B6" s="10" t="str">
        <f>+[1]Table1!B6</f>
        <v>1.0</v>
      </c>
      <c r="C6" s="8" t="s">
        <v>5</v>
      </c>
    </row>
    <row r="7" spans="1:15" x14ac:dyDescent="0.3">
      <c r="A7" s="22" t="s">
        <v>39</v>
      </c>
      <c r="B7" s="45" t="s">
        <v>49</v>
      </c>
      <c r="C7" s="45"/>
    </row>
    <row r="8" spans="1:15" ht="16.5" customHeight="1" x14ac:dyDescent="0.3">
      <c r="A8" s="1" t="s">
        <v>6</v>
      </c>
      <c r="B8" s="7"/>
      <c r="C8" s="8"/>
    </row>
    <row r="9" spans="1:15" x14ac:dyDescent="0.3">
      <c r="A9" s="9" t="s">
        <v>12</v>
      </c>
      <c r="B9" s="7"/>
      <c r="C9" s="8"/>
    </row>
    <row r="10" spans="1:15" x14ac:dyDescent="0.3">
      <c r="A10" s="9" t="s">
        <v>35</v>
      </c>
      <c r="B10" s="7"/>
      <c r="C10" s="8"/>
    </row>
    <row r="11" spans="1:15" x14ac:dyDescent="0.3">
      <c r="A11" s="9" t="s">
        <v>59</v>
      </c>
      <c r="B11" s="7"/>
      <c r="C11" s="8"/>
    </row>
    <row r="12" spans="1:15" x14ac:dyDescent="0.3">
      <c r="A12" s="9" t="s">
        <v>50</v>
      </c>
      <c r="B12" s="7"/>
      <c r="C12" s="8"/>
    </row>
    <row r="13" spans="1:15" x14ac:dyDescent="0.3">
      <c r="A13" s="2" t="s">
        <v>46</v>
      </c>
      <c r="B13" s="7"/>
      <c r="C13" s="8"/>
    </row>
    <row r="14" spans="1:15" x14ac:dyDescent="0.3">
      <c r="A14" s="2" t="s">
        <v>51</v>
      </c>
      <c r="B14" s="7"/>
      <c r="C14" s="8"/>
    </row>
    <row r="15" spans="1:15" x14ac:dyDescent="0.3">
      <c r="A15" s="9" t="s">
        <v>52</v>
      </c>
      <c r="B15" s="7"/>
      <c r="C15" s="8"/>
    </row>
    <row r="16" spans="1:15" x14ac:dyDescent="0.3">
      <c r="B16" s="7"/>
      <c r="C16" s="8"/>
    </row>
    <row r="17" spans="1:20" x14ac:dyDescent="0.3">
      <c r="A17" s="9"/>
      <c r="B17" s="7"/>
      <c r="C17" s="8"/>
    </row>
    <row r="18" spans="1:20" s="18" customFormat="1" ht="42" customHeight="1" x14ac:dyDescent="0.3">
      <c r="A18" s="23" t="s">
        <v>39</v>
      </c>
      <c r="B18" s="23" t="s">
        <v>23</v>
      </c>
      <c r="C18" s="23" t="s">
        <v>24</v>
      </c>
      <c r="D18" s="24" t="s">
        <v>25</v>
      </c>
      <c r="E18" s="24" t="s">
        <v>7</v>
      </c>
      <c r="F18" s="24" t="s">
        <v>11</v>
      </c>
      <c r="G18" s="24" t="s">
        <v>26</v>
      </c>
      <c r="H18" s="24" t="s">
        <v>27</v>
      </c>
      <c r="I18" s="24" t="s">
        <v>76</v>
      </c>
      <c r="J18" s="24" t="s">
        <v>74</v>
      </c>
      <c r="K18" s="24" t="s">
        <v>28</v>
      </c>
      <c r="L18" s="24" t="s">
        <v>29</v>
      </c>
      <c r="M18" s="24" t="s">
        <v>79</v>
      </c>
      <c r="N18" s="24" t="s">
        <v>91</v>
      </c>
      <c r="O18" s="24" t="s">
        <v>92</v>
      </c>
      <c r="P18" s="24" t="s">
        <v>30</v>
      </c>
      <c r="Q18" s="24" t="s">
        <v>73</v>
      </c>
      <c r="R18" s="24" t="s">
        <v>31</v>
      </c>
      <c r="S18" s="24" t="s">
        <v>32</v>
      </c>
      <c r="T18" s="24" t="s">
        <v>33</v>
      </c>
    </row>
    <row r="19" spans="1:20" s="2" customFormat="1" ht="13.8" x14ac:dyDescent="0.25">
      <c r="A19" s="11" t="s">
        <v>40</v>
      </c>
      <c r="B19" s="4" t="s">
        <v>36</v>
      </c>
      <c r="C19" s="19" t="s">
        <v>89</v>
      </c>
      <c r="D19" s="19" t="s">
        <v>88</v>
      </c>
      <c r="E19" s="4" t="s">
        <v>62</v>
      </c>
      <c r="F19" s="19" t="s">
        <v>90</v>
      </c>
      <c r="G19" s="19" t="s">
        <v>87</v>
      </c>
      <c r="H19" s="19">
        <v>2005</v>
      </c>
      <c r="I19" s="19" t="s">
        <v>94</v>
      </c>
      <c r="J19" s="42">
        <v>295.23333333333335</v>
      </c>
      <c r="K19" s="42">
        <v>295.23333333333335</v>
      </c>
      <c r="L19" s="20">
        <f t="shared" ref="L19:L22" si="0">IFERROR(-1+(K19/J19),0)</f>
        <v>0</v>
      </c>
      <c r="M19" s="19" t="s">
        <v>93</v>
      </c>
      <c r="N19" s="19">
        <v>77.040000000000006</v>
      </c>
      <c r="O19" s="19">
        <v>50.91</v>
      </c>
      <c r="P19" s="20">
        <f t="shared" ref="P19:P22" si="1">IFERROR(-1+(O19/N19),0)</f>
        <v>-0.33917445482866049</v>
      </c>
      <c r="Q19" s="40">
        <v>23.5488</v>
      </c>
      <c r="R19" s="40">
        <v>20.001233333333335</v>
      </c>
      <c r="S19" s="41">
        <f>R19-Q19</f>
        <v>-3.5475666666666648</v>
      </c>
      <c r="T19" s="21" t="s">
        <v>34</v>
      </c>
    </row>
    <row r="20" spans="1:20" s="2" customFormat="1" ht="13.8" x14ac:dyDescent="0.25">
      <c r="A20" s="11" t="s">
        <v>40</v>
      </c>
      <c r="B20" s="4" t="s">
        <v>36</v>
      </c>
      <c r="C20" s="19" t="s">
        <v>89</v>
      </c>
      <c r="D20" s="19" t="s">
        <v>88</v>
      </c>
      <c r="E20" s="4" t="s">
        <v>62</v>
      </c>
      <c r="F20" s="19" t="s">
        <v>90</v>
      </c>
      <c r="G20" s="19" t="s">
        <v>87</v>
      </c>
      <c r="H20" s="19">
        <v>2020</v>
      </c>
      <c r="I20" s="19" t="s">
        <v>94</v>
      </c>
      <c r="J20" s="42">
        <v>323.5333333333333</v>
      </c>
      <c r="K20" s="42">
        <v>323.5333333333333</v>
      </c>
      <c r="L20" s="20">
        <f t="shared" si="0"/>
        <v>0</v>
      </c>
      <c r="M20" s="19" t="s">
        <v>93</v>
      </c>
      <c r="N20" s="19">
        <v>77.040000000000006</v>
      </c>
      <c r="O20" s="19">
        <v>50.91</v>
      </c>
      <c r="P20" s="20">
        <f t="shared" si="1"/>
        <v>-0.33917445482866049</v>
      </c>
      <c r="Q20" s="40">
        <v>27.336300000000005</v>
      </c>
      <c r="R20" s="40">
        <v>19.873433333333335</v>
      </c>
      <c r="S20" s="41">
        <f t="shared" ref="S20:S22" si="2">R20-Q20</f>
        <v>-7.4628666666666703</v>
      </c>
      <c r="T20" s="21" t="s">
        <v>34</v>
      </c>
    </row>
    <row r="21" spans="1:20" s="2" customFormat="1" ht="13.8" x14ac:dyDescent="0.25">
      <c r="A21" s="11" t="s">
        <v>40</v>
      </c>
      <c r="B21" s="4" t="s">
        <v>36</v>
      </c>
      <c r="C21" s="19" t="s">
        <v>89</v>
      </c>
      <c r="D21" s="19" t="s">
        <v>88</v>
      </c>
      <c r="E21" s="4" t="s">
        <v>62</v>
      </c>
      <c r="F21" s="19" t="s">
        <v>90</v>
      </c>
      <c r="G21" s="19" t="s">
        <v>87</v>
      </c>
      <c r="H21" s="19">
        <v>2021</v>
      </c>
      <c r="I21" s="19" t="s">
        <v>94</v>
      </c>
      <c r="J21" s="42">
        <v>302.97297750000001</v>
      </c>
      <c r="K21" s="42">
        <v>302.97297750000001</v>
      </c>
      <c r="L21" s="20">
        <f t="shared" si="0"/>
        <v>0</v>
      </c>
      <c r="M21" s="19" t="s">
        <v>93</v>
      </c>
      <c r="N21" s="19">
        <v>77.040000000000006</v>
      </c>
      <c r="O21" s="19">
        <v>50.91</v>
      </c>
      <c r="P21" s="20">
        <f t="shared" si="1"/>
        <v>-0.33917445482866049</v>
      </c>
      <c r="Q21" s="40">
        <v>27.143600000000006</v>
      </c>
      <c r="R21" s="40">
        <v>19.217755927500001</v>
      </c>
      <c r="S21" s="41">
        <f t="shared" si="2"/>
        <v>-7.9258440725000057</v>
      </c>
      <c r="T21" s="21" t="s">
        <v>34</v>
      </c>
    </row>
    <row r="22" spans="1:20" s="2" customFormat="1" ht="13.8" x14ac:dyDescent="0.25">
      <c r="A22" s="11" t="s">
        <v>40</v>
      </c>
      <c r="B22" s="4" t="s">
        <v>37</v>
      </c>
      <c r="C22" s="19" t="s">
        <v>89</v>
      </c>
      <c r="D22" s="19" t="s">
        <v>88</v>
      </c>
      <c r="E22" s="4" t="s">
        <v>62</v>
      </c>
      <c r="F22" s="19" t="s">
        <v>90</v>
      </c>
      <c r="G22" s="19" t="s">
        <v>87</v>
      </c>
      <c r="H22" s="19">
        <v>2022</v>
      </c>
      <c r="I22" s="19" t="s">
        <v>94</v>
      </c>
      <c r="J22" s="42">
        <v>254.96299999999999</v>
      </c>
      <c r="K22" s="42">
        <v>254.96299999999999</v>
      </c>
      <c r="L22" s="20">
        <f t="shared" si="0"/>
        <v>0</v>
      </c>
      <c r="M22" s="19" t="s">
        <v>93</v>
      </c>
      <c r="N22" s="19">
        <v>77.040000000000006</v>
      </c>
      <c r="O22" s="19">
        <v>50.91</v>
      </c>
      <c r="P22" s="20">
        <f t="shared" si="1"/>
        <v>-0.33917445482866049</v>
      </c>
      <c r="Q22" s="40">
        <v>25.337666892750008</v>
      </c>
      <c r="R22" s="40">
        <v>20.298999999999999</v>
      </c>
      <c r="S22" s="41">
        <f t="shared" si="2"/>
        <v>-5.0386668927500082</v>
      </c>
      <c r="T22" s="21" t="s">
        <v>34</v>
      </c>
    </row>
    <row r="23" spans="1:20" x14ac:dyDescent="0.3">
      <c r="B23" s="16"/>
      <c r="J23" s="39"/>
    </row>
    <row r="24" spans="1:20" x14ac:dyDescent="0.3">
      <c r="J24" s="39"/>
    </row>
    <row r="25" spans="1:20" x14ac:dyDescent="0.3">
      <c r="N25" s="44"/>
      <c r="O25" s="44"/>
      <c r="P25" s="44"/>
      <c r="Q25" s="44"/>
    </row>
    <row r="26" spans="1:20" x14ac:dyDescent="0.3">
      <c r="N26" s="44"/>
      <c r="O26" s="44"/>
      <c r="P26" s="44"/>
      <c r="Q26" s="44"/>
    </row>
    <row r="27" spans="1:20" x14ac:dyDescent="0.3">
      <c r="N27" s="44"/>
      <c r="O27" s="44"/>
      <c r="P27" s="44"/>
      <c r="Q27" s="44"/>
    </row>
    <row r="28" spans="1:20" x14ac:dyDescent="0.3">
      <c r="N28" s="44"/>
      <c r="O28" s="44"/>
      <c r="P28" s="44"/>
      <c r="Q28" s="44"/>
    </row>
    <row r="29" spans="1:20" x14ac:dyDescent="0.3">
      <c r="N29" s="44"/>
      <c r="O29" s="44"/>
      <c r="P29" s="44"/>
      <c r="Q29" s="44"/>
    </row>
    <row r="30" spans="1:20" x14ac:dyDescent="0.3">
      <c r="N30" s="44"/>
      <c r="O30" s="44"/>
      <c r="P30" s="44"/>
      <c r="Q30" s="44"/>
    </row>
  </sheetData>
  <mergeCells count="2">
    <mergeCell ref="B7:C7"/>
    <mergeCell ref="A1:O1"/>
  </mergeCells>
  <phoneticPr fontId="13" type="noConversion"/>
  <dataValidations disablePrompts="1" count="1">
    <dataValidation type="list" allowBlank="1" showInputMessage="1" showErrorMessage="1" sqref="E19:E22">
      <formula1>PollutantList</formula1>
    </dataValidation>
  </dataValidations>
  <pageMargins left="0.7" right="0.7" top="0.78740157499999996" bottom="0.78740157499999996" header="0.3" footer="0.3"/>
  <pageSetup paperSize="9" orientation="portrait" verticalDpi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Tabelle1!$A$1:$A$2</xm:f>
          </x14:formula1>
          <xm:sqref>A19:A22</xm:sqref>
        </x14:dataValidation>
        <x14:dataValidation type="list" allowBlank="1" showInputMessage="1" showErrorMessage="1">
          <x14:formula1>
            <xm:f>Tabelle1!$A$1:$A$3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D61"/>
  <sheetViews>
    <sheetView topLeftCell="A2" zoomScale="70" zoomScaleNormal="70" workbookViewId="0">
      <selection activeCell="J21" sqref="J21"/>
    </sheetView>
  </sheetViews>
  <sheetFormatPr defaultColWidth="11.44140625" defaultRowHeight="13.8" x14ac:dyDescent="0.25"/>
  <cols>
    <col min="1" max="1" width="28.6640625" style="16" customWidth="1"/>
    <col min="2" max="2" width="17.6640625" style="16" customWidth="1"/>
    <col min="3" max="3" width="31" style="16" bestFit="1" customWidth="1"/>
    <col min="4" max="4" width="12.88671875" style="16" bestFit="1" customWidth="1"/>
    <col min="5" max="5" width="26" style="16" customWidth="1"/>
    <col min="6" max="6" width="11.44140625" style="16"/>
    <col min="7" max="7" width="8" style="16" bestFit="1" customWidth="1"/>
    <col min="8" max="30" width="6.88671875" style="16" customWidth="1"/>
    <col min="31" max="16384" width="11.44140625" style="16"/>
  </cols>
  <sheetData>
    <row r="1" spans="1:24" ht="21" x14ac:dyDescent="0.4">
      <c r="A1" s="46" t="s">
        <v>85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x14ac:dyDescent="0.25">
      <c r="A2" s="9"/>
      <c r="B2" s="7"/>
      <c r="C2" s="8"/>
    </row>
    <row r="3" spans="1:24" x14ac:dyDescent="0.25">
      <c r="A3" s="9"/>
      <c r="B3" s="7"/>
      <c r="C3" s="8"/>
    </row>
    <row r="4" spans="1:24" x14ac:dyDescent="0.25">
      <c r="A4" s="1" t="s">
        <v>0</v>
      </c>
      <c r="B4" s="10" t="str">
        <f>+[1]Table1!B4</f>
        <v>CZ</v>
      </c>
      <c r="C4" s="8" t="s">
        <v>1</v>
      </c>
    </row>
    <row r="5" spans="1:24" x14ac:dyDescent="0.25">
      <c r="A5" s="1" t="s">
        <v>2</v>
      </c>
      <c r="B5" s="43">
        <f>+[1]Table1!B5</f>
        <v>45337</v>
      </c>
      <c r="C5" s="8" t="s">
        <v>3</v>
      </c>
    </row>
    <row r="6" spans="1:24" x14ac:dyDescent="0.25">
      <c r="A6" s="1" t="s">
        <v>4</v>
      </c>
      <c r="B6" s="10" t="str">
        <f>+[1]Table1!B6</f>
        <v>1.0</v>
      </c>
      <c r="C6" s="8" t="s">
        <v>5</v>
      </c>
    </row>
    <row r="7" spans="1:24" x14ac:dyDescent="0.25">
      <c r="A7" s="22" t="s">
        <v>39</v>
      </c>
      <c r="B7" s="45" t="s">
        <v>49</v>
      </c>
      <c r="C7" s="48"/>
    </row>
    <row r="9" spans="1:24" x14ac:dyDescent="0.25">
      <c r="A9" s="1" t="s">
        <v>6</v>
      </c>
      <c r="B9" s="7"/>
      <c r="C9" s="8"/>
    </row>
    <row r="10" spans="1:24" x14ac:dyDescent="0.25">
      <c r="A10" s="9" t="s">
        <v>45</v>
      </c>
      <c r="B10" s="7"/>
      <c r="C10" s="8"/>
    </row>
    <row r="11" spans="1:24" x14ac:dyDescent="0.25">
      <c r="A11" s="9" t="s">
        <v>80</v>
      </c>
      <c r="B11" s="7"/>
      <c r="C11" s="8"/>
    </row>
    <row r="12" spans="1:24" x14ac:dyDescent="0.25">
      <c r="A12" s="9" t="s">
        <v>59</v>
      </c>
      <c r="B12" s="7"/>
      <c r="C12" s="8"/>
    </row>
    <row r="13" spans="1:24" x14ac:dyDescent="0.25">
      <c r="A13" s="9" t="s">
        <v>81</v>
      </c>
      <c r="B13" s="7"/>
      <c r="C13" s="8"/>
    </row>
    <row r="14" spans="1:24" x14ac:dyDescent="0.25">
      <c r="A14" s="2" t="s">
        <v>46</v>
      </c>
      <c r="B14" s="7"/>
      <c r="C14" s="8"/>
    </row>
    <row r="15" spans="1:24" x14ac:dyDescent="0.25">
      <c r="A15" s="2" t="s">
        <v>47</v>
      </c>
      <c r="B15" s="7"/>
      <c r="C15" s="8"/>
    </row>
    <row r="16" spans="1:24" x14ac:dyDescent="0.25">
      <c r="A16" s="9" t="s">
        <v>48</v>
      </c>
      <c r="B16" s="7"/>
      <c r="C16" s="8"/>
    </row>
    <row r="17" spans="1:19" x14ac:dyDescent="0.25">
      <c r="B17" s="7"/>
      <c r="C17" s="8"/>
    </row>
    <row r="18" spans="1:19" x14ac:dyDescent="0.25">
      <c r="B18" s="7"/>
      <c r="C18" s="8"/>
    </row>
    <row r="19" spans="1:19" x14ac:dyDescent="0.25">
      <c r="A19" s="28"/>
      <c r="B19" s="27" t="s">
        <v>77</v>
      </c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9" x14ac:dyDescent="0.25">
      <c r="A20" s="3" t="s">
        <v>39</v>
      </c>
      <c r="B20" s="3" t="s">
        <v>10</v>
      </c>
      <c r="C20" s="3" t="s">
        <v>7</v>
      </c>
      <c r="D20" s="3" t="s">
        <v>11</v>
      </c>
      <c r="E20" s="3"/>
      <c r="F20" s="3" t="s">
        <v>8</v>
      </c>
      <c r="G20" s="3">
        <v>2005</v>
      </c>
      <c r="H20" s="3">
        <v>2020</v>
      </c>
      <c r="I20" s="3">
        <v>2021</v>
      </c>
      <c r="J20" s="3">
        <v>2022</v>
      </c>
      <c r="K20" s="3">
        <v>2023</v>
      </c>
      <c r="L20" s="3">
        <v>2024</v>
      </c>
      <c r="M20" s="3">
        <v>2025</v>
      </c>
      <c r="N20" s="3">
        <v>2026</v>
      </c>
      <c r="O20" s="3">
        <v>2027</v>
      </c>
      <c r="P20" s="3">
        <v>2028</v>
      </c>
      <c r="Q20" s="3">
        <v>2029</v>
      </c>
      <c r="R20" s="3">
        <v>2030</v>
      </c>
    </row>
    <row r="21" spans="1:19" x14ac:dyDescent="0.25">
      <c r="A21" s="11" t="s">
        <v>41</v>
      </c>
      <c r="B21" s="6" t="s">
        <v>86</v>
      </c>
      <c r="C21" s="6" t="s">
        <v>62</v>
      </c>
      <c r="D21" s="6" t="s">
        <v>90</v>
      </c>
      <c r="E21" s="13" t="s">
        <v>13</v>
      </c>
      <c r="F21" s="5" t="s">
        <v>9</v>
      </c>
      <c r="G21" s="5">
        <f>IF(SUMIFS(Table1!$Q$19:$Q$22,Table1!$E$19:$E$22,Table2!$C21,Table1!$F$19:$F$22,Table2!$D21,Table1!$H$19:$H$22,Table2!G$20)=0,"",SUMIFS(Table1!$Q$19:$Q$22,Table1!$E$19:$E$22,Table2!$C21,Table1!$F$19:$F$22,Table2!$D21,Table1!$H$19:$H$22,Table2!G$20))</f>
        <v>23.5488</v>
      </c>
      <c r="H21" s="5">
        <f>IF(SUMIFS(Table1!$Q$19:$Q$22,Table1!$E$19:$E$22,Table2!$C21,Table1!$F$19:$F$22,Table2!$D21,Table1!$H$19:$H$22,Table2!H$20)=0,"",SUMIFS(Table1!$Q$19:$Q$22,Table1!$E$19:$E$22,Table2!$C21,Table1!$F$19:$F$22,Table2!$D21,Table1!$H$19:$H$22,Table2!H$20))</f>
        <v>27.336300000000005</v>
      </c>
      <c r="I21" s="5">
        <f>IF(SUMIFS(Table1!$Q$19:$Q$22,Table1!$E$19:$E$22,Table2!$C21,Table1!$F$19:$F$22,Table2!$D21,Table1!$H$19:$H$22,Table2!I$20)=0,"",SUMIFS(Table1!$Q$19:$Q$22,Table1!$E$19:$E$22,Table2!$C21,Table1!$F$19:$F$22,Table2!$D21,Table1!$H$19:$H$22,Table2!I$20))</f>
        <v>27.143600000000006</v>
      </c>
      <c r="J21" s="5">
        <f>IF(SUMIFS(Table1!$Q$19:$Q$22,Table1!$E$19:$E$22,Table2!$C21,Table1!$F$19:$F$22,Table2!$D21,Table1!$H$19:$H$22,Table2!J$20)=0,"",SUMIFS(Table1!$Q$19:$Q$22,Table1!$E$19:$E$22,Table2!$C21,Table1!$F$19:$F$22,Table2!$D21,Table1!$H$19:$H$22,Table2!J$20))</f>
        <v>25.337666892750008</v>
      </c>
      <c r="K21" s="5" t="str">
        <f>IF(SUMIFS(Table1!$Q$19:$Q$22,Table1!$E$19:$E$22,Table2!$C21,Table1!$F$19:$F$22,Table2!$D21,Table1!$H$19:$H$22,Table2!K$20)=0,"",SUMIFS(Table1!$Q$19:$Q$22,Table1!$E$19:$E$22,Table2!$C21,Table1!$F$19:$F$22,Table2!$D21,Table1!$H$19:$H$22,Table2!K$20))</f>
        <v/>
      </c>
      <c r="L21" s="5" t="str">
        <f>IF(SUMIFS(Table1!$Q$19:$Q$22,Table1!$E$19:$E$22,Table2!$C21,Table1!$F$19:$F$22,Table2!$D21,Table1!$H$19:$H$22,Table2!L$20)=0,"",SUMIFS(Table1!$Q$19:$Q$22,Table1!$E$19:$E$22,Table2!$C21,Table1!$F$19:$F$22,Table2!$D21,Table1!$H$19:$H$22,Table2!L$20))</f>
        <v/>
      </c>
      <c r="M21" s="5" t="str">
        <f>IF(SUMIFS(Table1!$Q$19:$Q$22,Table1!$E$19:$E$22,Table2!$C21,Table1!$F$19:$F$22,Table2!$D21,Table1!$H$19:$H$22,Table2!M$20)=0,"",SUMIFS(Table1!$Q$19:$Q$22,Table1!$E$19:$E$22,Table2!$C21,Table1!$F$19:$F$22,Table2!$D21,Table1!$H$19:$H$22,Table2!M$20))</f>
        <v/>
      </c>
      <c r="N21" s="5" t="str">
        <f>IF(SUMIFS(Table1!$Q$19:$Q$22,Table1!$E$19:$E$22,Table2!$C21,Table1!$F$19:$F$22,Table2!$D21,Table1!$H$19:$H$22,Table2!N$20)=0,"",SUMIFS(Table1!$Q$19:$Q$22,Table1!$E$19:$E$22,Table2!$C21,Table1!$F$19:$F$22,Table2!$D21,Table1!$H$19:$H$22,Table2!N$20))</f>
        <v/>
      </c>
      <c r="O21" s="5" t="str">
        <f>IF(SUMIFS(Table1!$Q$19:$Q$22,Table1!$E$19:$E$22,Table2!$C21,Table1!$F$19:$F$22,Table2!$D21,Table1!$H$19:$H$22,Table2!O$20)=0,"",SUMIFS(Table1!$Q$19:$Q$22,Table1!$E$19:$E$22,Table2!$C21,Table1!$F$19:$F$22,Table2!$D21,Table1!$H$19:$H$22,Table2!O$20))</f>
        <v/>
      </c>
      <c r="P21" s="5" t="str">
        <f>IF(SUMIFS(Table1!$Q$19:$Q$22,Table1!$E$19:$E$22,Table2!$C21,Table1!$F$19:$F$22,Table2!$D21,Table1!$H$19:$H$22,Table2!P$20)=0,"",SUMIFS(Table1!$Q$19:$Q$22,Table1!$E$19:$E$22,Table2!$C21,Table1!$F$19:$F$22,Table2!$D21,Table1!$H$19:$H$22,Table2!P$20))</f>
        <v/>
      </c>
      <c r="Q21" s="5" t="str">
        <f>IF(SUMIFS(Table1!$Q$19:$Q$22,Table1!$E$19:$E$22,Table2!$C21,Table1!$F$19:$F$22,Table2!$D21,Table1!$H$19:$H$22,Table2!Q$20)=0,"",SUMIFS(Table1!$Q$19:$Q$22,Table1!$E$19:$E$22,Table2!$C21,Table1!$F$19:$F$22,Table2!$D21,Table1!$H$19:$H$22,Table2!Q$20))</f>
        <v/>
      </c>
      <c r="R21" s="5" t="str">
        <f>IF(SUMIFS(Table1!$Q$19:$Q$22,Table1!$E$19:$E$22,Table2!$C21,Table1!$F$19:$F$22,Table2!$D21,Table1!$H$19:$H$22,Table2!R$20)=0,"",SUMIFS(Table1!$Q$19:$Q$22,Table1!$E$19:$E$22,Table2!$C21,Table1!$F$19:$F$22,Table2!$D21,Table1!$H$19:$H$22,Table2!R$20))</f>
        <v/>
      </c>
    </row>
    <row r="22" spans="1:19" x14ac:dyDescent="0.25">
      <c r="A22" s="11"/>
      <c r="B22" s="6"/>
      <c r="C22" s="6"/>
      <c r="D22" s="6"/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9" x14ac:dyDescent="0.25">
      <c r="A23" s="11"/>
      <c r="B23" s="6"/>
      <c r="C23" s="6"/>
      <c r="D23" s="6"/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9" x14ac:dyDescent="0.25">
      <c r="A24" s="11"/>
      <c r="B24" s="6"/>
      <c r="C24" s="6"/>
      <c r="D24" s="6"/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9" x14ac:dyDescent="0.25">
      <c r="A25" s="3" t="s">
        <v>39</v>
      </c>
      <c r="B25" s="3" t="s">
        <v>10</v>
      </c>
      <c r="C25" s="3" t="s">
        <v>7</v>
      </c>
      <c r="D25" s="3" t="s">
        <v>11</v>
      </c>
      <c r="E25" s="3"/>
      <c r="F25" s="3" t="s">
        <v>8</v>
      </c>
      <c r="G25" s="3">
        <v>2005</v>
      </c>
      <c r="H25" s="3">
        <v>2020</v>
      </c>
      <c r="I25" s="3">
        <v>2021</v>
      </c>
      <c r="J25" s="3">
        <v>2022</v>
      </c>
      <c r="K25" s="3">
        <v>2023</v>
      </c>
      <c r="L25" s="3">
        <v>2024</v>
      </c>
      <c r="M25" s="3">
        <v>2025</v>
      </c>
      <c r="N25" s="3">
        <v>2026</v>
      </c>
      <c r="O25" s="3">
        <v>2027</v>
      </c>
      <c r="P25" s="3">
        <v>2028</v>
      </c>
      <c r="Q25" s="3">
        <v>2029</v>
      </c>
      <c r="R25" s="3">
        <v>2030</v>
      </c>
      <c r="S25" s="37"/>
    </row>
    <row r="26" spans="1:19" x14ac:dyDescent="0.25">
      <c r="A26" s="30" t="s">
        <v>69</v>
      </c>
      <c r="B26" s="31" t="s">
        <v>70</v>
      </c>
      <c r="C26" s="31" t="s">
        <v>75</v>
      </c>
      <c r="D26" s="31" t="s">
        <v>60</v>
      </c>
      <c r="E26" s="31" t="s">
        <v>71</v>
      </c>
      <c r="F26" s="32" t="s">
        <v>9</v>
      </c>
      <c r="G26" s="33" t="str">
        <f>IF(SUMIFS(G$21:G$24,$C$21:$C$24,$C26)-SUMIFS(Table1!$Q$19:$Q$55,Table1!$H$19:$H$55,G$35,Table1!$E$19:$E$55,Table2!$C26)=0,"ok","check")</f>
        <v>ok</v>
      </c>
      <c r="H26" s="33" t="str">
        <f>IF(SUMIFS(H$21:H$24,$C$21:$C$24,$C26)-SUMIFS(Table1!$Q$19:$Q$55,Table1!$H$19:$H$55,H$35,Table1!$E$19:$E$55,Table2!$C26)=0,"ok","check")</f>
        <v>ok</v>
      </c>
      <c r="I26" s="33" t="str">
        <f>IF(SUMIFS(I$21:I$24,$C$21:$C$24,$C26)-SUMIFS(Table1!$Q$19:$Q$55,Table1!$H$19:$H$55,I$35,Table1!$E$19:$E$55,Table2!$C26)=0,"ok","check")</f>
        <v>ok</v>
      </c>
      <c r="J26" s="33" t="str">
        <f>IF(SUMIFS(J$21:J$24,$C$21:$C$24,$C26)-SUMIFS(Table1!$Q$19:$Q$55,Table1!$H$19:$H$55,J$35,Table1!$E$19:$E$55,Table2!$C26)=0,"ok","check")</f>
        <v>ok</v>
      </c>
      <c r="K26" s="33" t="str">
        <f>IF(SUMIFS(K$21:K$24,$C$21:$C$24,$C26)-SUMIFS(Table1!$Q$19:$Q$55,Table1!$H$19:$H$55,K$35,Table1!$E$19:$E$55,Table2!$C26)=0,"ok","check")</f>
        <v>ok</v>
      </c>
      <c r="L26" s="33" t="str">
        <f>IF(SUMIFS(L$21:L$24,$C$21:$C$24,$C26)-SUMIFS(Table1!$Q$19:$Q$55,Table1!$H$19:$H$55,L$35,Table1!$E$19:$E$55,Table2!$C26)=0,"ok","check")</f>
        <v>ok</v>
      </c>
      <c r="M26" s="33" t="str">
        <f>IF(SUMIFS(M$21:M$24,$C$21:$C$24,$C26)-SUMIFS(Table1!$Q$19:$Q$55,Table1!$H$19:$H$55,M$35,Table1!$E$19:$E$55,Table2!$C26)=0,"ok","check")</f>
        <v>ok</v>
      </c>
      <c r="N26" s="33" t="str">
        <f>IF(SUMIFS(N$21:N$24,$C$21:$C$24,$C26)-SUMIFS(Table1!$Q$19:$Q$55,Table1!$H$19:$H$55,N$35,Table1!$E$19:$E$55,Table2!$C26)=0,"ok","check")</f>
        <v>ok</v>
      </c>
      <c r="O26" s="33" t="str">
        <f>IF(SUMIFS(O$21:O$24,$C$21:$C$24,$C26)-SUMIFS(Table1!$Q$19:$Q$55,Table1!$H$19:$H$55,O$35,Table1!$E$19:$E$55,Table2!$C26)=0,"ok","check")</f>
        <v>ok</v>
      </c>
      <c r="P26" s="33" t="str">
        <f>IF(SUMIFS(P$21:P$24,$C$21:$C$24,$C26)-SUMIFS(Table1!$Q$19:$Q$55,Table1!$H$19:$H$55,P$35,Table1!$E$19:$E$55,Table2!$C26)=0,"ok","check")</f>
        <v>ok</v>
      </c>
      <c r="Q26" s="33" t="str">
        <f>IF(SUMIFS(Q$21:Q$24,$C$21:$C$24,$C26)-SUMIFS(Table1!$Q$19:$Q$55,Table1!$H$19:$H$55,Q$35,Table1!$E$19:$E$55,Table2!$C26)=0,"ok","check")</f>
        <v>ok</v>
      </c>
      <c r="R26" s="33" t="str">
        <f>IF(SUMIFS(R$21:R$24,$C$21:$C$24,$C26)-SUMIFS(Table1!$Q$19:$Q$55,Table1!$H$19:$H$55,R$35,Table1!$E$19:$E$55,Table2!$C26)=0,"ok","check")</f>
        <v>ok</v>
      </c>
      <c r="S26" s="38"/>
    </row>
    <row r="27" spans="1:19" x14ac:dyDescent="0.25">
      <c r="A27" s="30" t="s">
        <v>69</v>
      </c>
      <c r="B27" s="31" t="s">
        <v>70</v>
      </c>
      <c r="C27" s="31" t="s">
        <v>61</v>
      </c>
      <c r="D27" s="31" t="s">
        <v>60</v>
      </c>
      <c r="E27" s="31" t="s">
        <v>71</v>
      </c>
      <c r="F27" s="32" t="s">
        <v>9</v>
      </c>
      <c r="G27" s="33" t="str">
        <f>IF(SUMIFS(G$21:G$24,$C$21:$C$24,$C27)-SUMIFS(Table1!$Q$19:$Q$55,Table1!$H$19:$H$55,G$35,Table1!$E$19:$E$55,Table2!$C27)=0,"ok","check")</f>
        <v>ok</v>
      </c>
      <c r="H27" s="33" t="str">
        <f>IF(SUMIFS(H$21:H$24,$C$21:$C$24,$C27)-SUMIFS(Table1!$Q$19:$Q$55,Table1!$H$19:$H$55,H$35,Table1!$E$19:$E$55,Table2!$C27)=0,"ok","check")</f>
        <v>ok</v>
      </c>
      <c r="I27" s="33" t="str">
        <f>IF(SUMIFS(I$21:I$24,$C$21:$C$24,$C27)-SUMIFS(Table1!$Q$19:$Q$55,Table1!$H$19:$H$55,I$35,Table1!$E$19:$E$55,Table2!$C27)=0,"ok","check")</f>
        <v>ok</v>
      </c>
      <c r="J27" s="33" t="str">
        <f>IF(SUMIFS(J$21:J$24,$C$21:$C$24,$C27)-SUMIFS(Table1!$Q$19:$Q$55,Table1!$H$19:$H$55,J$35,Table1!$E$19:$E$55,Table2!$C27)=0,"ok","check")</f>
        <v>ok</v>
      </c>
      <c r="K27" s="33" t="str">
        <f>IF(SUMIFS(K$21:K$24,$C$21:$C$24,$C27)-SUMIFS(Table1!$Q$19:$Q$55,Table1!$H$19:$H$55,K$35,Table1!$E$19:$E$55,Table2!$C27)=0,"ok","check")</f>
        <v>ok</v>
      </c>
      <c r="L27" s="33" t="str">
        <f>IF(SUMIFS(L$21:L$24,$C$21:$C$24,$C27)-SUMIFS(Table1!$Q$19:$Q$55,Table1!$H$19:$H$55,L$35,Table1!$E$19:$E$55,Table2!$C27)=0,"ok","check")</f>
        <v>ok</v>
      </c>
      <c r="M27" s="33" t="str">
        <f>IF(SUMIFS(M$21:M$24,$C$21:$C$24,$C27)-SUMIFS(Table1!$Q$19:$Q$55,Table1!$H$19:$H$55,M$35,Table1!$E$19:$E$55,Table2!$C27)=0,"ok","check")</f>
        <v>ok</v>
      </c>
      <c r="N27" s="33" t="str">
        <f>IF(SUMIFS(N$21:N$24,$C$21:$C$24,$C27)-SUMIFS(Table1!$Q$19:$Q$55,Table1!$H$19:$H$55,N$35,Table1!$E$19:$E$55,Table2!$C27)=0,"ok","check")</f>
        <v>ok</v>
      </c>
      <c r="O27" s="33" t="str">
        <f>IF(SUMIFS(O$21:O$24,$C$21:$C$24,$C27)-SUMIFS(Table1!$Q$19:$Q$55,Table1!$H$19:$H$55,O$35,Table1!$E$19:$E$55,Table2!$C27)=0,"ok","check")</f>
        <v>ok</v>
      </c>
      <c r="P27" s="33" t="str">
        <f>IF(SUMIFS(P$21:P$24,$C$21:$C$24,$C27)-SUMIFS(Table1!$Q$19:$Q$55,Table1!$H$19:$H$55,P$35,Table1!$E$19:$E$55,Table2!$C27)=0,"ok","check")</f>
        <v>ok</v>
      </c>
      <c r="Q27" s="33" t="str">
        <f>IF(SUMIFS(Q$21:Q$24,$C$21:$C$24,$C27)-SUMIFS(Table1!$Q$19:$Q$55,Table1!$H$19:$H$55,Q$35,Table1!$E$19:$E$55,Table2!$C27)=0,"ok","check")</f>
        <v>ok</v>
      </c>
      <c r="R27" s="33" t="str">
        <f>IF(SUMIFS(R$21:R$24,$C$21:$C$24,$C27)-SUMIFS(Table1!$Q$19:$Q$55,Table1!$H$19:$H$55,R$35,Table1!$E$19:$E$55,Table2!$C27)=0,"ok","check")</f>
        <v>ok</v>
      </c>
      <c r="S27" s="37"/>
    </row>
    <row r="28" spans="1:19" x14ac:dyDescent="0.25">
      <c r="A28" s="30" t="s">
        <v>69</v>
      </c>
      <c r="B28" s="31" t="s">
        <v>70</v>
      </c>
      <c r="C28" s="31" t="s">
        <v>62</v>
      </c>
      <c r="D28" s="31" t="s">
        <v>60</v>
      </c>
      <c r="E28" s="31" t="s">
        <v>71</v>
      </c>
      <c r="F28" s="32" t="s">
        <v>9</v>
      </c>
      <c r="G28" s="33" t="str">
        <f>IF(SUMIFS(G$21:G$24,$C$21:$C$24,$C28)-SUMIFS(Table1!$Q$19:$Q$55,Table1!$H$19:$H$55,G$35,Table1!$E$19:$E$55,Table2!$C28)=0,"ok","check")</f>
        <v>ok</v>
      </c>
      <c r="H28" s="33" t="str">
        <f>IF(SUMIFS(H$21:H$24,$C$21:$C$24,$C28)-SUMIFS(Table1!$Q$19:$Q$55,Table1!$H$19:$H$55,H$35,Table1!$E$19:$E$55,Table2!$C28)=0,"ok","check")</f>
        <v>ok</v>
      </c>
      <c r="I28" s="33" t="str">
        <f>IF(SUMIFS(I$21:I$24,$C$21:$C$24,$C28)-SUMIFS(Table1!$Q$19:$Q$55,Table1!$H$19:$H$55,I$35,Table1!$E$19:$E$55,Table2!$C28)=0,"ok","check")</f>
        <v>ok</v>
      </c>
      <c r="J28" s="33" t="str">
        <f>IF(SUMIFS(J$21:J$24,$C$21:$C$24,$C28)-SUMIFS(Table1!$Q$19:$Q$55,Table1!$H$19:$H$55,J$35,Table1!$E$19:$E$55,Table2!$C28)=0,"ok","check")</f>
        <v>ok</v>
      </c>
      <c r="K28" s="33" t="str">
        <f>IF(SUMIFS(K$21:K$24,$C$21:$C$24,$C28)-SUMIFS(Table1!$Q$19:$Q$55,Table1!$H$19:$H$55,K$35,Table1!$E$19:$E$55,Table2!$C28)=0,"ok","check")</f>
        <v>ok</v>
      </c>
      <c r="L28" s="33" t="str">
        <f>IF(SUMIFS(L$21:L$24,$C$21:$C$24,$C28)-SUMIFS(Table1!$Q$19:$Q$55,Table1!$H$19:$H$55,L$35,Table1!$E$19:$E$55,Table2!$C28)=0,"ok","check")</f>
        <v>ok</v>
      </c>
      <c r="M28" s="33" t="str">
        <f>IF(SUMIFS(M$21:M$24,$C$21:$C$24,$C28)-SUMIFS(Table1!$Q$19:$Q$55,Table1!$H$19:$H$55,M$35,Table1!$E$19:$E$55,Table2!$C28)=0,"ok","check")</f>
        <v>ok</v>
      </c>
      <c r="N28" s="33" t="str">
        <f>IF(SUMIFS(N$21:N$24,$C$21:$C$24,$C28)-SUMIFS(Table1!$Q$19:$Q$55,Table1!$H$19:$H$55,N$35,Table1!$E$19:$E$55,Table2!$C28)=0,"ok","check")</f>
        <v>ok</v>
      </c>
      <c r="O28" s="33" t="str">
        <f>IF(SUMIFS(O$21:O$24,$C$21:$C$24,$C28)-SUMIFS(Table1!$Q$19:$Q$55,Table1!$H$19:$H$55,O$35,Table1!$E$19:$E$55,Table2!$C28)=0,"ok","check")</f>
        <v>ok</v>
      </c>
      <c r="P28" s="33" t="str">
        <f>IF(SUMIFS(P$21:P$24,$C$21:$C$24,$C28)-SUMIFS(Table1!$Q$19:$Q$55,Table1!$H$19:$H$55,P$35,Table1!$E$19:$E$55,Table2!$C28)=0,"ok","check")</f>
        <v>ok</v>
      </c>
      <c r="Q28" s="33" t="str">
        <f>IF(SUMIFS(Q$21:Q$24,$C$21:$C$24,$C28)-SUMIFS(Table1!$Q$19:$Q$55,Table1!$H$19:$H$55,Q$35,Table1!$E$19:$E$55,Table2!$C28)=0,"ok","check")</f>
        <v>ok</v>
      </c>
      <c r="R28" s="33" t="str">
        <f>IF(SUMIFS(R$21:R$24,$C$21:$C$24,$C28)-SUMIFS(Table1!$Q$19:$Q$55,Table1!$H$19:$H$55,R$35,Table1!$E$19:$E$55,Table2!$C28)=0,"ok","check")</f>
        <v>ok</v>
      </c>
      <c r="S28" s="37"/>
    </row>
    <row r="29" spans="1:19" x14ac:dyDescent="0.25">
      <c r="A29" s="30" t="s">
        <v>69</v>
      </c>
      <c r="B29" s="31" t="s">
        <v>70</v>
      </c>
      <c r="C29" s="31" t="s">
        <v>63</v>
      </c>
      <c r="D29" s="31" t="s">
        <v>60</v>
      </c>
      <c r="E29" s="31" t="s">
        <v>71</v>
      </c>
      <c r="F29" s="32" t="s">
        <v>9</v>
      </c>
      <c r="G29" s="33" t="str">
        <f>IF(SUMIFS(G$21:G$24,$C$21:$C$24,$C29)-SUMIFS(Table1!$Q$19:$Q$55,Table1!$H$19:$H$55,G$35,Table1!$E$19:$E$55,Table2!$C29)=0,"ok","check")</f>
        <v>ok</v>
      </c>
      <c r="H29" s="33" t="str">
        <f>IF(SUMIFS(H$21:H$24,$C$21:$C$24,$C29)-SUMIFS(Table1!$Q$19:$Q$55,Table1!$H$19:$H$55,H$35,Table1!$E$19:$E$55,Table2!$C29)=0,"ok","check")</f>
        <v>ok</v>
      </c>
      <c r="I29" s="33" t="str">
        <f>IF(SUMIFS(I$21:I$24,$C$21:$C$24,$C29)-SUMIFS(Table1!$Q$19:$Q$55,Table1!$H$19:$H$55,I$35,Table1!$E$19:$E$55,Table2!$C29)=0,"ok","check")</f>
        <v>ok</v>
      </c>
      <c r="J29" s="33" t="str">
        <f>IF(SUMIFS(J$21:J$24,$C$21:$C$24,$C29)-SUMIFS(Table1!$Q$19:$Q$55,Table1!$H$19:$H$55,J$35,Table1!$E$19:$E$55,Table2!$C29)=0,"ok","check")</f>
        <v>ok</v>
      </c>
      <c r="K29" s="33" t="str">
        <f>IF(SUMIFS(K$21:K$24,$C$21:$C$24,$C29)-SUMIFS(Table1!$Q$19:$Q$55,Table1!$H$19:$H$55,K$35,Table1!$E$19:$E$55,Table2!$C29)=0,"ok","check")</f>
        <v>ok</v>
      </c>
      <c r="L29" s="33" t="str">
        <f>IF(SUMIFS(L$21:L$24,$C$21:$C$24,$C29)-SUMIFS(Table1!$Q$19:$Q$55,Table1!$H$19:$H$55,L$35,Table1!$E$19:$E$55,Table2!$C29)=0,"ok","check")</f>
        <v>ok</v>
      </c>
      <c r="M29" s="33" t="str">
        <f>IF(SUMIFS(M$21:M$24,$C$21:$C$24,$C29)-SUMIFS(Table1!$Q$19:$Q$55,Table1!$H$19:$H$55,M$35,Table1!$E$19:$E$55,Table2!$C29)=0,"ok","check")</f>
        <v>ok</v>
      </c>
      <c r="N29" s="33" t="str">
        <f>IF(SUMIFS(N$21:N$24,$C$21:$C$24,$C29)-SUMIFS(Table1!$Q$19:$Q$55,Table1!$H$19:$H$55,N$35,Table1!$E$19:$E$55,Table2!$C29)=0,"ok","check")</f>
        <v>ok</v>
      </c>
      <c r="O29" s="33" t="str">
        <f>IF(SUMIFS(O$21:O$24,$C$21:$C$24,$C29)-SUMIFS(Table1!$Q$19:$Q$55,Table1!$H$19:$H$55,O$35,Table1!$E$19:$E$55,Table2!$C29)=0,"ok","check")</f>
        <v>ok</v>
      </c>
      <c r="P29" s="33" t="str">
        <f>IF(SUMIFS(P$21:P$24,$C$21:$C$24,$C29)-SUMIFS(Table1!$Q$19:$Q$55,Table1!$H$19:$H$55,P$35,Table1!$E$19:$E$55,Table2!$C29)=0,"ok","check")</f>
        <v>ok</v>
      </c>
      <c r="Q29" s="33" t="str">
        <f>IF(SUMIFS(Q$21:Q$24,$C$21:$C$24,$C29)-SUMIFS(Table1!$Q$19:$Q$55,Table1!$H$19:$H$55,Q$35,Table1!$E$19:$E$55,Table2!$C29)=0,"ok","check")</f>
        <v>ok</v>
      </c>
      <c r="R29" s="33" t="str">
        <f>IF(SUMIFS(R$21:R$24,$C$21:$C$24,$C29)-SUMIFS(Table1!$Q$19:$Q$55,Table1!$H$19:$H$55,R$35,Table1!$E$19:$E$55,Table2!$C29)=0,"ok","check")</f>
        <v>ok</v>
      </c>
      <c r="S29" s="37"/>
    </row>
    <row r="30" spans="1:19" x14ac:dyDescent="0.25">
      <c r="A30" s="30" t="s">
        <v>69</v>
      </c>
      <c r="B30" s="31" t="s">
        <v>70</v>
      </c>
      <c r="C30" s="31" t="s">
        <v>64</v>
      </c>
      <c r="D30" s="31" t="s">
        <v>60</v>
      </c>
      <c r="E30" s="31" t="s">
        <v>71</v>
      </c>
      <c r="F30" s="32" t="s">
        <v>9</v>
      </c>
      <c r="G30" s="33" t="str">
        <f>IF(SUMIFS(G$21:G$24,$C$21:$C$24,$C30)-SUMIFS(Table1!$Q$19:$Q$55,Table1!$H$19:$H$55,G$35,Table1!$E$19:$E$55,Table2!$C30)=0,"ok","check")</f>
        <v>ok</v>
      </c>
      <c r="H30" s="33" t="str">
        <f>IF(SUMIFS(H$21:H$24,$C$21:$C$24,$C30)-SUMIFS(Table1!$Q$19:$Q$55,Table1!$H$19:$H$55,H$35,Table1!$E$19:$E$55,Table2!$C30)=0,"ok","check")</f>
        <v>ok</v>
      </c>
      <c r="I30" s="33" t="str">
        <f>IF(SUMIFS(I$21:I$24,$C$21:$C$24,$C30)-SUMIFS(Table1!$Q$19:$Q$55,Table1!$H$19:$H$55,I$35,Table1!$E$19:$E$55,Table2!$C30)=0,"ok","check")</f>
        <v>ok</v>
      </c>
      <c r="J30" s="33" t="str">
        <f>IF(SUMIFS(J$21:J$24,$C$21:$C$24,$C30)-SUMIFS(Table1!$Q$19:$Q$55,Table1!$H$19:$H$55,J$35,Table1!$E$19:$E$55,Table2!$C30)=0,"ok","check")</f>
        <v>ok</v>
      </c>
      <c r="K30" s="33" t="str">
        <f>IF(SUMIFS(K$21:K$24,$C$21:$C$24,$C30)-SUMIFS(Table1!$Q$19:$Q$55,Table1!$H$19:$H$55,K$35,Table1!$E$19:$E$55,Table2!$C30)=0,"ok","check")</f>
        <v>ok</v>
      </c>
      <c r="L30" s="33" t="str">
        <f>IF(SUMIFS(L$21:L$24,$C$21:$C$24,$C30)-SUMIFS(Table1!$Q$19:$Q$55,Table1!$H$19:$H$55,L$35,Table1!$E$19:$E$55,Table2!$C30)=0,"ok","check")</f>
        <v>ok</v>
      </c>
      <c r="M30" s="33" t="str">
        <f>IF(SUMIFS(M$21:M$24,$C$21:$C$24,$C30)-SUMIFS(Table1!$Q$19:$Q$55,Table1!$H$19:$H$55,M$35,Table1!$E$19:$E$55,Table2!$C30)=0,"ok","check")</f>
        <v>ok</v>
      </c>
      <c r="N30" s="33" t="str">
        <f>IF(SUMIFS(N$21:N$24,$C$21:$C$24,$C30)-SUMIFS(Table1!$Q$19:$Q$55,Table1!$H$19:$H$55,N$35,Table1!$E$19:$E$55,Table2!$C30)=0,"ok","check")</f>
        <v>ok</v>
      </c>
      <c r="O30" s="33" t="str">
        <f>IF(SUMIFS(O$21:O$24,$C$21:$C$24,$C30)-SUMIFS(Table1!$Q$19:$Q$55,Table1!$H$19:$H$55,O$35,Table1!$E$19:$E$55,Table2!$C30)=0,"ok","check")</f>
        <v>ok</v>
      </c>
      <c r="P30" s="33" t="str">
        <f>IF(SUMIFS(P$21:P$24,$C$21:$C$24,$C30)-SUMIFS(Table1!$Q$19:$Q$55,Table1!$H$19:$H$55,P$35,Table1!$E$19:$E$55,Table2!$C30)=0,"ok","check")</f>
        <v>ok</v>
      </c>
      <c r="Q30" s="33" t="str">
        <f>IF(SUMIFS(Q$21:Q$24,$C$21:$C$24,$C30)-SUMIFS(Table1!$Q$19:$Q$55,Table1!$H$19:$H$55,Q$35,Table1!$E$19:$E$55,Table2!$C30)=0,"ok","check")</f>
        <v>ok</v>
      </c>
      <c r="R30" s="33" t="str">
        <f>IF(SUMIFS(R$21:R$24,$C$21:$C$24,$C30)-SUMIFS(Table1!$Q$19:$Q$55,Table1!$H$19:$H$55,R$35,Table1!$E$19:$E$55,Table2!$C30)=0,"ok","check")</f>
        <v>ok</v>
      </c>
    </row>
    <row r="31" spans="1:19" x14ac:dyDescent="0.25">
      <c r="B31" s="7"/>
      <c r="C31" s="8"/>
    </row>
    <row r="32" spans="1:19" x14ac:dyDescent="0.25">
      <c r="B32" s="7"/>
      <c r="C32" s="8"/>
    </row>
    <row r="33" spans="1:30" x14ac:dyDescent="0.25">
      <c r="A33" s="9"/>
      <c r="B33" s="7"/>
      <c r="C33" s="8"/>
    </row>
    <row r="34" spans="1:30" x14ac:dyDescent="0.25">
      <c r="A34" s="27"/>
      <c r="B34" s="27" t="s">
        <v>78</v>
      </c>
      <c r="C34" s="28"/>
      <c r="D34" s="28"/>
      <c r="E34" s="28"/>
      <c r="F34" s="28"/>
      <c r="G34" s="27"/>
      <c r="H34" s="28"/>
      <c r="I34" s="28"/>
      <c r="J34" s="28"/>
      <c r="K34" s="28"/>
      <c r="L34" s="28"/>
      <c r="M34" s="29"/>
      <c r="N34" s="28"/>
      <c r="O34" s="28"/>
      <c r="P34" s="28"/>
      <c r="Q34" s="28"/>
      <c r="R34" s="28"/>
    </row>
    <row r="35" spans="1:30" x14ac:dyDescent="0.25">
      <c r="A35" s="3" t="s">
        <v>39</v>
      </c>
      <c r="B35" s="3" t="s">
        <v>10</v>
      </c>
      <c r="C35" s="3" t="s">
        <v>7</v>
      </c>
      <c r="D35" s="3" t="s">
        <v>11</v>
      </c>
      <c r="E35" s="3"/>
      <c r="F35" s="3" t="s">
        <v>8</v>
      </c>
      <c r="G35" s="3">
        <v>2005</v>
      </c>
      <c r="H35" s="3">
        <v>2020</v>
      </c>
      <c r="I35" s="3">
        <v>2021</v>
      </c>
      <c r="J35" s="3">
        <v>2022</v>
      </c>
      <c r="K35" s="3">
        <v>2023</v>
      </c>
      <c r="L35" s="3">
        <v>2024</v>
      </c>
      <c r="M35" s="3">
        <v>2025</v>
      </c>
      <c r="N35" s="3">
        <v>2026</v>
      </c>
      <c r="O35" s="3">
        <v>2027</v>
      </c>
      <c r="P35" s="3">
        <v>2028</v>
      </c>
      <c r="Q35" s="3">
        <v>2029</v>
      </c>
      <c r="R35" s="3">
        <v>2030</v>
      </c>
      <c r="S35" s="17"/>
    </row>
    <row r="36" spans="1:30" x14ac:dyDescent="0.25">
      <c r="A36" s="13" t="str">
        <f>A21</f>
        <v>Previously Approved Application</v>
      </c>
      <c r="B36" s="13" t="str">
        <f>B21</f>
        <v>CZ_2024_1</v>
      </c>
      <c r="C36" s="13" t="str">
        <f>C21</f>
        <v>NH3</v>
      </c>
      <c r="D36" s="13" t="str">
        <f>D21</f>
        <v>3Da1</v>
      </c>
      <c r="E36" s="13" t="s">
        <v>14</v>
      </c>
      <c r="F36" s="5" t="s">
        <v>9</v>
      </c>
      <c r="G36" s="5">
        <f>IF(SUMIFS(Table1!$R$19:$R$22,Table1!$E$19:$E$22,Table2!$C36,Table1!$F$19:$F$22,Table2!$D36,Table1!$H$19:$H$22,Table2!G$35)=0,"",SUMIFS(Table1!$R$19:$R$22,Table1!$E$19:$E$22,Table2!$C36,Table1!$F$19:$F$22,Table2!$D36,Table1!$H$19:$H$22,Table2!G$35))</f>
        <v>20.001233333333335</v>
      </c>
      <c r="H36" s="5">
        <f>IF(SUMIFS(Table1!$R$19:$R$22,Table1!$E$19:$E$22,Table2!$C36,Table1!$F$19:$F$22,Table2!$D36,Table1!$H$19:$H$22,Table2!H$35)=0,"",SUMIFS(Table1!$R$19:$R$22,Table1!$E$19:$E$22,Table2!$C36,Table1!$F$19:$F$22,Table2!$D36,Table1!$H$19:$H$22,Table2!H$35))</f>
        <v>19.873433333333335</v>
      </c>
      <c r="I36" s="5">
        <f>IF(SUMIFS(Table1!$R$19:$R$22,Table1!$E$19:$E$22,Table2!$C36,Table1!$F$19:$F$22,Table2!$D36,Table1!$H$19:$H$22,Table2!I$35)=0,"",SUMIFS(Table1!$R$19:$R$22,Table1!$E$19:$E$22,Table2!$C36,Table1!$F$19:$F$22,Table2!$D36,Table1!$H$19:$H$22,Table2!I$35))</f>
        <v>19.217755927500001</v>
      </c>
      <c r="J36" s="5">
        <f>IF(SUMIFS(Table1!$R$19:$R$22,Table1!$E$19:$E$22,Table2!$C36,Table1!$F$19:$F$22,Table2!$D36,Table1!$H$19:$H$22,Table2!J$35)=0,"",SUMIFS(Table1!$R$19:$R$22,Table1!$E$19:$E$22,Table2!$C36,Table1!$F$19:$F$22,Table2!$D36,Table1!$H$19:$H$22,Table2!J$35))</f>
        <v>20.298999999999999</v>
      </c>
      <c r="K36" s="5" t="str">
        <f>IF(SUMIFS(Table1!$R$19:$R$22,Table1!$E$19:$E$22,Table2!$C36,Table1!$F$19:$F$22,Table2!$D36,Table1!$H$19:$H$22,Table2!K$35)=0,"",SUMIFS(Table1!$R$19:$R$22,Table1!$E$19:$E$22,Table2!$C36,Table1!$F$19:$F$22,Table2!$D36,Table1!$H$19:$H$22,Table2!K$35))</f>
        <v/>
      </c>
      <c r="L36" s="5" t="str">
        <f>IF(SUMIFS(Table1!$R$19:$R$22,Table1!$E$19:$E$22,Table2!$C36,Table1!$F$19:$F$22,Table2!$D36,Table1!$H$19:$H$22,Table2!L$35)=0,"",SUMIFS(Table1!$R$19:$R$22,Table1!$E$19:$E$22,Table2!$C36,Table1!$F$19:$F$22,Table2!$D36,Table1!$H$19:$H$22,Table2!L$35))</f>
        <v/>
      </c>
      <c r="M36" s="5" t="str">
        <f>IF(SUMIFS(Table1!$R$19:$R$22,Table1!$E$19:$E$22,Table2!$C36,Table1!$F$19:$F$22,Table2!$D36,Table1!$H$19:$H$22,Table2!M$35)=0,"",SUMIFS(Table1!$R$19:$R$22,Table1!$E$19:$E$22,Table2!$C36,Table1!$F$19:$F$22,Table2!$D36,Table1!$H$19:$H$22,Table2!M$35))</f>
        <v/>
      </c>
      <c r="N36" s="5" t="str">
        <f>IF(SUMIFS(Table1!$R$19:$R$22,Table1!$E$19:$E$22,Table2!$C36,Table1!$F$19:$F$22,Table2!$D36,Table1!$H$19:$H$22,Table2!N$35)=0,"",SUMIFS(Table1!$R$19:$R$22,Table1!$E$19:$E$22,Table2!$C36,Table1!$F$19:$F$22,Table2!$D36,Table1!$H$19:$H$22,Table2!N$35))</f>
        <v/>
      </c>
      <c r="O36" s="5" t="str">
        <f>IF(SUMIFS(Table1!$R$19:$R$22,Table1!$E$19:$E$22,Table2!$C36,Table1!$F$19:$F$22,Table2!$D36,Table1!$H$19:$H$22,Table2!O$35)=0,"",SUMIFS(Table1!$R$19:$R$22,Table1!$E$19:$E$22,Table2!$C36,Table1!$F$19:$F$22,Table2!$D36,Table1!$H$19:$H$22,Table2!O$35))</f>
        <v/>
      </c>
      <c r="P36" s="5" t="str">
        <f>IF(SUMIFS(Table1!$R$19:$R$22,Table1!$E$19:$E$22,Table2!$C36,Table1!$F$19:$F$22,Table2!$D36,Table1!$H$19:$H$22,Table2!P$35)=0,"",SUMIFS(Table1!$R$19:$R$22,Table1!$E$19:$E$22,Table2!$C36,Table1!$F$19:$F$22,Table2!$D36,Table1!$H$19:$H$22,Table2!P$35))</f>
        <v/>
      </c>
      <c r="Q36" s="5" t="str">
        <f>IF(SUMIFS(Table1!$R$19:$R$22,Table1!$E$19:$E$22,Table2!$C36,Table1!$F$19:$F$22,Table2!$D36,Table1!$H$19:$H$22,Table2!Q$35)=0,"",SUMIFS(Table1!$R$19:$R$22,Table1!$E$19:$E$22,Table2!$C36,Table1!$F$19:$F$22,Table2!$D36,Table1!$H$19:$H$22,Table2!Q$35))</f>
        <v/>
      </c>
      <c r="R36" s="5" t="str">
        <f>IF(SUMIFS(Table1!$R$19:$R$22,Table1!$E$19:$E$22,Table2!$C36,Table1!$F$19:$F$22,Table2!$D36,Table1!$H$19:$H$22,Table2!R$35)=0,"",SUMIFS(Table1!$R$19:$R$22,Table1!$E$19:$E$22,Table2!$C36,Table1!$F$19:$F$22,Table2!$D36,Table1!$H$19:$H$22,Table2!R$35))</f>
        <v/>
      </c>
      <c r="S36" s="2"/>
    </row>
    <row r="37" spans="1:30" x14ac:dyDescent="0.25">
      <c r="A37" s="13"/>
      <c r="B37" s="13"/>
      <c r="C37" s="13"/>
      <c r="D37" s="13"/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2"/>
    </row>
    <row r="38" spans="1:30" x14ac:dyDescent="0.25">
      <c r="A38" s="13"/>
      <c r="B38" s="13"/>
      <c r="C38" s="13"/>
      <c r="D38" s="13"/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2"/>
    </row>
    <row r="39" spans="1:30" x14ac:dyDescent="0.25">
      <c r="A39" s="13"/>
      <c r="B39" s="13"/>
      <c r="C39" s="13"/>
      <c r="D39" s="13"/>
      <c r="E39" s="1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"/>
    </row>
    <row r="40" spans="1:30" x14ac:dyDescent="0.25">
      <c r="A40" s="3" t="s">
        <v>39</v>
      </c>
      <c r="B40" s="3" t="s">
        <v>10</v>
      </c>
      <c r="C40" s="3" t="s">
        <v>7</v>
      </c>
      <c r="D40" s="3" t="s">
        <v>11</v>
      </c>
      <c r="E40" s="3"/>
      <c r="F40" s="3" t="s">
        <v>8</v>
      </c>
      <c r="G40" s="3">
        <v>2005</v>
      </c>
      <c r="H40" s="3">
        <v>2020</v>
      </c>
      <c r="I40" s="3">
        <v>2021</v>
      </c>
      <c r="J40" s="3">
        <v>2022</v>
      </c>
      <c r="K40" s="3">
        <v>2023</v>
      </c>
      <c r="L40" s="3">
        <v>2024</v>
      </c>
      <c r="M40" s="3">
        <v>2025</v>
      </c>
      <c r="N40" s="3">
        <v>2026</v>
      </c>
      <c r="O40" s="3">
        <v>2027</v>
      </c>
      <c r="P40" s="3">
        <v>2028</v>
      </c>
      <c r="Q40" s="3">
        <v>2029</v>
      </c>
      <c r="R40" s="3">
        <v>2030</v>
      </c>
      <c r="S40" s="2"/>
      <c r="T40" s="34"/>
      <c r="U40" s="34"/>
      <c r="Y40" s="34"/>
      <c r="Z40" s="34"/>
      <c r="AA40" s="34"/>
      <c r="AB40" s="34"/>
      <c r="AC40" s="34"/>
      <c r="AD40" s="34"/>
    </row>
    <row r="41" spans="1:30" x14ac:dyDescent="0.25">
      <c r="A41" s="30" t="s">
        <v>69</v>
      </c>
      <c r="B41" s="31" t="s">
        <v>70</v>
      </c>
      <c r="C41" s="31" t="s">
        <v>75</v>
      </c>
      <c r="D41" s="31" t="s">
        <v>60</v>
      </c>
      <c r="E41" s="31" t="s">
        <v>71</v>
      </c>
      <c r="F41" s="32" t="s">
        <v>9</v>
      </c>
      <c r="G41" s="33" t="str">
        <f>IF(SUMIFS(G$36:G$39,$C$36:$C$39,$C41)-SUMIFS(Table1!$R$19:$R$55,Table1!$H$19:$H$55,G$35,Table1!$E$19:$E$55,Table2!$C41)=0,"ok","check")</f>
        <v>ok</v>
      </c>
      <c r="H41" s="33" t="str">
        <f>IF(SUMIFS(H$36:H$39,$C$36:$C$39,$C41)-SUMIFS(Table1!$R$19:$R$55,Table1!$H$19:$H$55,H$35,Table1!$E$19:$E$55,Table2!$C41)=0,"ok","check")</f>
        <v>ok</v>
      </c>
      <c r="I41" s="33" t="str">
        <f>IF(SUMIFS(I$36:I$39,$C$36:$C$39,$C41)-SUMIFS(Table1!$R$19:$R$55,Table1!$H$19:$H$55,I$35,Table1!$E$19:$E$55,Table2!$C41)=0,"ok","check")</f>
        <v>ok</v>
      </c>
      <c r="J41" s="33" t="str">
        <f>IF(SUMIFS(J$36:J$39,$C$36:$C$39,$C41)-SUMIFS(Table1!$R$19:$R$55,Table1!$H$19:$H$55,J$35,Table1!$E$19:$E$55,Table2!$C41)=0,"ok","check")</f>
        <v>ok</v>
      </c>
      <c r="K41" s="33" t="str">
        <f>IF(SUMIFS(K$36:K$39,$C$36:$C$39,$C41)-SUMIFS(Table1!$R$19:$R$55,Table1!$H$19:$H$55,K$35,Table1!$E$19:$E$55,Table2!$C41)=0,"ok","check")</f>
        <v>ok</v>
      </c>
      <c r="L41" s="33" t="str">
        <f>IF(SUMIFS(L$36:L$39,$C$36:$C$39,$C41)-SUMIFS(Table1!$R$19:$R$55,Table1!$H$19:$H$55,L$35,Table1!$E$19:$E$55,Table2!$C41)=0,"ok","check")</f>
        <v>ok</v>
      </c>
      <c r="M41" s="33" t="str">
        <f>IF(SUMIFS(M$36:M$39,$C$36:$C$39,$C41)-SUMIFS(Table1!$R$19:$R$55,Table1!$H$19:$H$55,M$35,Table1!$E$19:$E$55,Table2!$C41)=0,"ok","check")</f>
        <v>ok</v>
      </c>
      <c r="N41" s="33" t="str">
        <f>IF(SUMIFS(N$36:N$39,$C$36:$C$39,$C41)-SUMIFS(Table1!$R$19:$R$55,Table1!$H$19:$H$55,N$35,Table1!$E$19:$E$55,Table2!$C41)=0,"ok","check")</f>
        <v>ok</v>
      </c>
      <c r="O41" s="33" t="str">
        <f>IF(SUMIFS(O$36:O$39,$C$36:$C$39,$C41)-SUMIFS(Table1!$R$19:$R$55,Table1!$H$19:$H$55,O$35,Table1!$E$19:$E$55,Table2!$C41)=0,"ok","check")</f>
        <v>ok</v>
      </c>
      <c r="P41" s="33" t="str">
        <f>IF(SUMIFS(P$36:P$39,$C$36:$C$39,$C41)-SUMIFS(Table1!$R$19:$R$55,Table1!$H$19:$H$55,P$35,Table1!$E$19:$E$55,Table2!$C41)=0,"ok","check")</f>
        <v>ok</v>
      </c>
      <c r="Q41" s="33" t="str">
        <f>IF(SUMIFS(Q$36:Q$39,$C$36:$C$39,$C41)-SUMIFS(Table1!$R$19:$R$55,Table1!$H$19:$H$55,Q$35,Table1!$E$19:$E$55,Table2!$C41)=0,"ok","check")</f>
        <v>ok</v>
      </c>
      <c r="R41" s="33" t="str">
        <f>IF(SUMIFS(R$36:R$39,$C$36:$C$39,$C41)-SUMIFS(Table1!$R$19:$R$55,Table1!$H$19:$H$55,R$35,Table1!$E$19:$E$55,Table2!$C41)=0,"ok","check")</f>
        <v>ok</v>
      </c>
      <c r="S41" s="2"/>
      <c r="T41" s="34"/>
      <c r="U41" s="34"/>
      <c r="Y41" s="34"/>
      <c r="Z41" s="34"/>
      <c r="AA41" s="34"/>
      <c r="AB41" s="34"/>
      <c r="AC41" s="34"/>
      <c r="AD41" s="34"/>
    </row>
    <row r="42" spans="1:30" x14ac:dyDescent="0.25">
      <c r="A42" s="30" t="s">
        <v>69</v>
      </c>
      <c r="B42" s="31" t="s">
        <v>70</v>
      </c>
      <c r="C42" s="31" t="s">
        <v>61</v>
      </c>
      <c r="D42" s="31" t="s">
        <v>60</v>
      </c>
      <c r="E42" s="31" t="s">
        <v>71</v>
      </c>
      <c r="F42" s="32" t="s">
        <v>9</v>
      </c>
      <c r="G42" s="33" t="str">
        <f>IF(SUMIFS(G$36:G$39,$C$36:$C$39,$C42)-SUMIFS(Table1!$R$19:$R$55,Table1!$H$19:$H$55,G$35,Table1!$E$19:$E$55,Table2!$C42)=0,"ok","check")</f>
        <v>ok</v>
      </c>
      <c r="H42" s="33" t="str">
        <f>IF(SUMIFS(H$36:H$39,$C$36:$C$39,$C42)-SUMIFS(Table1!$R$19:$R$55,Table1!$H$19:$H$55,H$35,Table1!$E$19:$E$55,Table2!$C42)=0,"ok","check")</f>
        <v>ok</v>
      </c>
      <c r="I42" s="33" t="str">
        <f>IF(SUMIFS(I$36:I$39,$C$36:$C$39,$C42)-SUMIFS(Table1!$R$19:$R$55,Table1!$H$19:$H$55,I$35,Table1!$E$19:$E$55,Table2!$C42)=0,"ok","check")</f>
        <v>ok</v>
      </c>
      <c r="J42" s="33" t="str">
        <f>IF(SUMIFS(J$36:J$39,$C$36:$C$39,$C42)-SUMIFS(Table1!$R$19:$R$55,Table1!$H$19:$H$55,J$35,Table1!$E$19:$E$55,Table2!$C42)=0,"ok","check")</f>
        <v>ok</v>
      </c>
      <c r="K42" s="33" t="str">
        <f>IF(SUMIFS(K$36:K$39,$C$36:$C$39,$C42)-SUMIFS(Table1!$R$19:$R$55,Table1!$H$19:$H$55,K$35,Table1!$E$19:$E$55,Table2!$C42)=0,"ok","check")</f>
        <v>ok</v>
      </c>
      <c r="L42" s="33" t="str">
        <f>IF(SUMIFS(L$36:L$39,$C$36:$C$39,$C42)-SUMIFS(Table1!$R$19:$R$55,Table1!$H$19:$H$55,L$35,Table1!$E$19:$E$55,Table2!$C42)=0,"ok","check")</f>
        <v>ok</v>
      </c>
      <c r="M42" s="33" t="str">
        <f>IF(SUMIFS(M$36:M$39,$C$36:$C$39,$C42)-SUMIFS(Table1!$R$19:$R$55,Table1!$H$19:$H$55,M$35,Table1!$E$19:$E$55,Table2!$C42)=0,"ok","check")</f>
        <v>ok</v>
      </c>
      <c r="N42" s="33" t="str">
        <f>IF(SUMIFS(N$36:N$39,$C$36:$C$39,$C42)-SUMIFS(Table1!$R$19:$R$55,Table1!$H$19:$H$55,N$35,Table1!$E$19:$E$55,Table2!$C42)=0,"ok","check")</f>
        <v>ok</v>
      </c>
      <c r="O42" s="33" t="str">
        <f>IF(SUMIFS(O$36:O$39,$C$36:$C$39,$C42)-SUMIFS(Table1!$R$19:$R$55,Table1!$H$19:$H$55,O$35,Table1!$E$19:$E$55,Table2!$C42)=0,"ok","check")</f>
        <v>ok</v>
      </c>
      <c r="P42" s="33" t="str">
        <f>IF(SUMIFS(P$36:P$39,$C$36:$C$39,$C42)-SUMIFS(Table1!$R$19:$R$55,Table1!$H$19:$H$55,P$35,Table1!$E$19:$E$55,Table2!$C42)=0,"ok","check")</f>
        <v>ok</v>
      </c>
      <c r="Q42" s="33" t="str">
        <f>IF(SUMIFS(Q$36:Q$39,$C$36:$C$39,$C42)-SUMIFS(Table1!$R$19:$R$55,Table1!$H$19:$H$55,Q$35,Table1!$E$19:$E$55,Table2!$C42)=0,"ok","check")</f>
        <v>ok</v>
      </c>
      <c r="R42" s="33" t="str">
        <f>IF(SUMIFS(R$36:R$39,$C$36:$C$39,$C42)-SUMIFS(Table1!$R$19:$R$55,Table1!$H$19:$H$55,R$35,Table1!$E$19:$E$55,Table2!$C42)=0,"ok","check")</f>
        <v>ok</v>
      </c>
      <c r="S42" s="2"/>
      <c r="T42" s="34"/>
      <c r="U42" s="34"/>
      <c r="Y42" s="34"/>
      <c r="Z42" s="34"/>
      <c r="AA42" s="34"/>
      <c r="AB42" s="34"/>
      <c r="AC42" s="34"/>
      <c r="AD42" s="34"/>
    </row>
    <row r="43" spans="1:30" x14ac:dyDescent="0.25">
      <c r="A43" s="30" t="s">
        <v>69</v>
      </c>
      <c r="B43" s="31" t="s">
        <v>70</v>
      </c>
      <c r="C43" s="31" t="s">
        <v>62</v>
      </c>
      <c r="D43" s="31" t="s">
        <v>60</v>
      </c>
      <c r="E43" s="31" t="s">
        <v>71</v>
      </c>
      <c r="F43" s="32" t="s">
        <v>9</v>
      </c>
      <c r="G43" s="33" t="str">
        <f>IF(SUMIFS(G$36:G$39,$C$36:$C$39,$C43)-SUMIFS(Table1!$R$19:$R$55,Table1!$H$19:$H$55,G$35,Table1!$E$19:$E$55,Table2!$C43)=0,"ok","check")</f>
        <v>ok</v>
      </c>
      <c r="H43" s="33" t="str">
        <f>IF(SUMIFS(H$36:H$39,$C$36:$C$39,$C43)-SUMIFS(Table1!$R$19:$R$55,Table1!$H$19:$H$55,H$35,Table1!$E$19:$E$55,Table2!$C43)=0,"ok","check")</f>
        <v>ok</v>
      </c>
      <c r="I43" s="33" t="str">
        <f>IF(SUMIFS(I$36:I$39,$C$36:$C$39,$C43)-SUMIFS(Table1!$R$19:$R$55,Table1!$H$19:$H$55,I$35,Table1!$E$19:$E$55,Table2!$C43)=0,"ok","check")</f>
        <v>ok</v>
      </c>
      <c r="J43" s="33" t="str">
        <f>IF(SUMIFS(J$36:J$39,$C$36:$C$39,$C43)-SUMIFS(Table1!$R$19:$R$55,Table1!$H$19:$H$55,J$35,Table1!$E$19:$E$55,Table2!$C43)=0,"ok","check")</f>
        <v>ok</v>
      </c>
      <c r="K43" s="33" t="str">
        <f>IF(SUMIFS(K$36:K$39,$C$36:$C$39,$C43)-SUMIFS(Table1!$R$19:$R$55,Table1!$H$19:$H$55,K$35,Table1!$E$19:$E$55,Table2!$C43)=0,"ok","check")</f>
        <v>ok</v>
      </c>
      <c r="L43" s="33" t="str">
        <f>IF(SUMIFS(L$36:L$39,$C$36:$C$39,$C43)-SUMIFS(Table1!$R$19:$R$55,Table1!$H$19:$H$55,L$35,Table1!$E$19:$E$55,Table2!$C43)=0,"ok","check")</f>
        <v>ok</v>
      </c>
      <c r="M43" s="33" t="str">
        <f>IF(SUMIFS(M$36:M$39,$C$36:$C$39,$C43)-SUMIFS(Table1!$R$19:$R$55,Table1!$H$19:$H$55,M$35,Table1!$E$19:$E$55,Table2!$C43)=0,"ok","check")</f>
        <v>ok</v>
      </c>
      <c r="N43" s="33" t="str">
        <f>IF(SUMIFS(N$36:N$39,$C$36:$C$39,$C43)-SUMIFS(Table1!$R$19:$R$55,Table1!$H$19:$H$55,N$35,Table1!$E$19:$E$55,Table2!$C43)=0,"ok","check")</f>
        <v>ok</v>
      </c>
      <c r="O43" s="33" t="str">
        <f>IF(SUMIFS(O$36:O$39,$C$36:$C$39,$C43)-SUMIFS(Table1!$R$19:$R$55,Table1!$H$19:$H$55,O$35,Table1!$E$19:$E$55,Table2!$C43)=0,"ok","check")</f>
        <v>ok</v>
      </c>
      <c r="P43" s="33" t="str">
        <f>IF(SUMIFS(P$36:P$39,$C$36:$C$39,$C43)-SUMIFS(Table1!$R$19:$R$55,Table1!$H$19:$H$55,P$35,Table1!$E$19:$E$55,Table2!$C43)=0,"ok","check")</f>
        <v>ok</v>
      </c>
      <c r="Q43" s="33" t="str">
        <f>IF(SUMIFS(Q$36:Q$39,$C$36:$C$39,$C43)-SUMIFS(Table1!$R$19:$R$55,Table1!$H$19:$H$55,Q$35,Table1!$E$19:$E$55,Table2!$C43)=0,"ok","check")</f>
        <v>ok</v>
      </c>
      <c r="R43" s="33" t="str">
        <f>IF(SUMIFS(R$36:R$39,$C$36:$C$39,$C43)-SUMIFS(Table1!$R$19:$R$55,Table1!$H$19:$H$55,R$35,Table1!$E$19:$E$55,Table2!$C43)=0,"ok","check")</f>
        <v>ok</v>
      </c>
      <c r="S43" s="2"/>
      <c r="T43" s="34"/>
      <c r="U43" s="34"/>
      <c r="Y43" s="34"/>
      <c r="Z43" s="34"/>
      <c r="AA43" s="34"/>
      <c r="AB43" s="34"/>
      <c r="AC43" s="34"/>
      <c r="AD43" s="34"/>
    </row>
    <row r="44" spans="1:30" x14ac:dyDescent="0.25">
      <c r="A44" s="30" t="s">
        <v>69</v>
      </c>
      <c r="B44" s="31" t="s">
        <v>70</v>
      </c>
      <c r="C44" s="31" t="s">
        <v>63</v>
      </c>
      <c r="D44" s="31" t="s">
        <v>60</v>
      </c>
      <c r="E44" s="31" t="s">
        <v>71</v>
      </c>
      <c r="F44" s="32" t="s">
        <v>9</v>
      </c>
      <c r="G44" s="33" t="str">
        <f>IF(SUMIFS(G$36:G$39,$C$36:$C$39,$C44)-SUMIFS(Table1!$R$19:$R$55,Table1!$H$19:$H$55,G$35,Table1!$E$19:$E$55,Table2!$C44)=0,"ok","check")</f>
        <v>ok</v>
      </c>
      <c r="H44" s="33" t="str">
        <f>IF(SUMIFS(H$36:H$39,$C$36:$C$39,$C44)-SUMIFS(Table1!$R$19:$R$55,Table1!$H$19:$H$55,H$35,Table1!$E$19:$E$55,Table2!$C44)=0,"ok","check")</f>
        <v>ok</v>
      </c>
      <c r="I44" s="33" t="str">
        <f>IF(SUMIFS(I$36:I$39,$C$36:$C$39,$C44)-SUMIFS(Table1!$R$19:$R$55,Table1!$H$19:$H$55,I$35,Table1!$E$19:$E$55,Table2!$C44)=0,"ok","check")</f>
        <v>ok</v>
      </c>
      <c r="J44" s="33" t="str">
        <f>IF(SUMIFS(J$36:J$39,$C$36:$C$39,$C44)-SUMIFS(Table1!$R$19:$R$55,Table1!$H$19:$H$55,J$35,Table1!$E$19:$E$55,Table2!$C44)=0,"ok","check")</f>
        <v>ok</v>
      </c>
      <c r="K44" s="33" t="str">
        <f>IF(SUMIFS(K$36:K$39,$C$36:$C$39,$C44)-SUMIFS(Table1!$R$19:$R$55,Table1!$H$19:$H$55,K$35,Table1!$E$19:$E$55,Table2!$C44)=0,"ok","check")</f>
        <v>ok</v>
      </c>
      <c r="L44" s="33" t="str">
        <f>IF(SUMIFS(L$36:L$39,$C$36:$C$39,$C44)-SUMIFS(Table1!$R$19:$R$55,Table1!$H$19:$H$55,L$35,Table1!$E$19:$E$55,Table2!$C44)=0,"ok","check")</f>
        <v>ok</v>
      </c>
      <c r="M44" s="33" t="str">
        <f>IF(SUMIFS(M$36:M$39,$C$36:$C$39,$C44)-SUMIFS(Table1!$R$19:$R$55,Table1!$H$19:$H$55,M$35,Table1!$E$19:$E$55,Table2!$C44)=0,"ok","check")</f>
        <v>ok</v>
      </c>
      <c r="N44" s="33" t="str">
        <f>IF(SUMIFS(N$36:N$39,$C$36:$C$39,$C44)-SUMIFS(Table1!$R$19:$R$55,Table1!$H$19:$H$55,N$35,Table1!$E$19:$E$55,Table2!$C44)=0,"ok","check")</f>
        <v>ok</v>
      </c>
      <c r="O44" s="33" t="str">
        <f>IF(SUMIFS(O$36:O$39,$C$36:$C$39,$C44)-SUMIFS(Table1!$R$19:$R$55,Table1!$H$19:$H$55,O$35,Table1!$E$19:$E$55,Table2!$C44)=0,"ok","check")</f>
        <v>ok</v>
      </c>
      <c r="P44" s="33" t="str">
        <f>IF(SUMIFS(P$36:P$39,$C$36:$C$39,$C44)-SUMIFS(Table1!$R$19:$R$55,Table1!$H$19:$H$55,P$35,Table1!$E$19:$E$55,Table2!$C44)=0,"ok","check")</f>
        <v>ok</v>
      </c>
      <c r="Q44" s="33" t="str">
        <f>IF(SUMIFS(Q$36:Q$39,$C$36:$C$39,$C44)-SUMIFS(Table1!$R$19:$R$55,Table1!$H$19:$H$55,Q$35,Table1!$E$19:$E$55,Table2!$C44)=0,"ok","check")</f>
        <v>ok</v>
      </c>
      <c r="R44" s="33" t="str">
        <f>IF(SUMIFS(R$36:R$39,$C$36:$C$39,$C44)-SUMIFS(Table1!$R$19:$R$55,Table1!$H$19:$H$55,R$35,Table1!$E$19:$E$55,Table2!$C44)=0,"ok","check")</f>
        <v>ok</v>
      </c>
      <c r="S44" s="2"/>
      <c r="T44" s="34"/>
      <c r="U44" s="34"/>
      <c r="Y44" s="34"/>
      <c r="Z44" s="34"/>
      <c r="AA44" s="34"/>
      <c r="AB44" s="34"/>
      <c r="AC44" s="34"/>
      <c r="AD44" s="34"/>
    </row>
    <row r="45" spans="1:30" x14ac:dyDescent="0.25">
      <c r="A45" s="30" t="s">
        <v>69</v>
      </c>
      <c r="B45" s="31" t="s">
        <v>70</v>
      </c>
      <c r="C45" s="31" t="s">
        <v>64</v>
      </c>
      <c r="D45" s="31" t="s">
        <v>60</v>
      </c>
      <c r="E45" s="31" t="s">
        <v>71</v>
      </c>
      <c r="F45" s="32" t="s">
        <v>9</v>
      </c>
      <c r="G45" s="33" t="str">
        <f>IF(SUMIFS(G$36:G$39,$C$36:$C$39,$C45)-SUMIFS(Table1!$R$19:$R$55,Table1!$H$19:$H$55,G$35,Table1!$E$19:$E$55,Table2!$C45)=0,"ok","check")</f>
        <v>ok</v>
      </c>
      <c r="H45" s="33" t="str">
        <f>IF(SUMIFS(H$36:H$39,$C$36:$C$39,$C45)-SUMIFS(Table1!$R$19:$R$55,Table1!$H$19:$H$55,H$35,Table1!$E$19:$E$55,Table2!$C45)=0,"ok","check")</f>
        <v>ok</v>
      </c>
      <c r="I45" s="33" t="str">
        <f>IF(SUMIFS(I$36:I$39,$C$36:$C$39,$C45)-SUMIFS(Table1!$R$19:$R$55,Table1!$H$19:$H$55,I$35,Table1!$E$19:$E$55,Table2!$C45)=0,"ok","check")</f>
        <v>ok</v>
      </c>
      <c r="J45" s="33" t="str">
        <f>IF(SUMIFS(J$36:J$39,$C$36:$C$39,$C45)-SUMIFS(Table1!$R$19:$R$55,Table1!$H$19:$H$55,J$35,Table1!$E$19:$E$55,Table2!$C45)=0,"ok","check")</f>
        <v>ok</v>
      </c>
      <c r="K45" s="33" t="str">
        <f>IF(SUMIFS(K$36:K$39,$C$36:$C$39,$C45)-SUMIFS(Table1!$R$19:$R$55,Table1!$H$19:$H$55,K$35,Table1!$E$19:$E$55,Table2!$C45)=0,"ok","check")</f>
        <v>ok</v>
      </c>
      <c r="L45" s="33" t="str">
        <f>IF(SUMIFS(L$36:L$39,$C$36:$C$39,$C45)-SUMIFS(Table1!$R$19:$R$55,Table1!$H$19:$H$55,L$35,Table1!$E$19:$E$55,Table2!$C45)=0,"ok","check")</f>
        <v>ok</v>
      </c>
      <c r="M45" s="33" t="str">
        <f>IF(SUMIFS(M$36:M$39,$C$36:$C$39,$C45)-SUMIFS(Table1!$R$19:$R$55,Table1!$H$19:$H$55,M$35,Table1!$E$19:$E$55,Table2!$C45)=0,"ok","check")</f>
        <v>ok</v>
      </c>
      <c r="N45" s="33" t="str">
        <f>IF(SUMIFS(N$36:N$39,$C$36:$C$39,$C45)-SUMIFS(Table1!$R$19:$R$55,Table1!$H$19:$H$55,N$35,Table1!$E$19:$E$55,Table2!$C45)=0,"ok","check")</f>
        <v>ok</v>
      </c>
      <c r="O45" s="33" t="str">
        <f>IF(SUMIFS(O$36:O$39,$C$36:$C$39,$C45)-SUMIFS(Table1!$R$19:$R$55,Table1!$H$19:$H$55,O$35,Table1!$E$19:$E$55,Table2!$C45)=0,"ok","check")</f>
        <v>ok</v>
      </c>
      <c r="P45" s="33" t="str">
        <f>IF(SUMIFS(P$36:P$39,$C$36:$C$39,$C45)-SUMIFS(Table1!$R$19:$R$55,Table1!$H$19:$H$55,P$35,Table1!$E$19:$E$55,Table2!$C45)=0,"ok","check")</f>
        <v>ok</v>
      </c>
      <c r="Q45" s="33" t="str">
        <f>IF(SUMIFS(Q$36:Q$39,$C$36:$C$39,$C45)-SUMIFS(Table1!$R$19:$R$55,Table1!$H$19:$H$55,Q$35,Table1!$E$19:$E$55,Table2!$C45)=0,"ok","check")</f>
        <v>ok</v>
      </c>
      <c r="R45" s="33" t="str">
        <f>IF(SUMIFS(R$36:R$39,$C$36:$C$39,$C45)-SUMIFS(Table1!$R$19:$R$55,Table1!$H$19:$H$55,R$35,Table1!$E$19:$E$55,Table2!$C45)=0,"ok","check")</f>
        <v>ok</v>
      </c>
      <c r="S45" s="2"/>
      <c r="T45" s="34"/>
      <c r="U45" s="34"/>
      <c r="Y45" s="34"/>
      <c r="Z45" s="34"/>
      <c r="AA45" s="34"/>
      <c r="AB45" s="34"/>
      <c r="AC45" s="34"/>
      <c r="AD45" s="34"/>
    </row>
    <row r="46" spans="1:30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4"/>
      <c r="U46" s="34"/>
      <c r="Y46" s="34"/>
      <c r="Z46" s="34"/>
      <c r="AA46" s="34"/>
      <c r="AB46" s="34"/>
      <c r="AC46" s="34"/>
      <c r="AD46" s="34"/>
    </row>
    <row r="48" spans="1:30" x14ac:dyDescent="0.25">
      <c r="A48" s="28"/>
      <c r="B48" s="27" t="s">
        <v>65</v>
      </c>
      <c r="C48" s="28"/>
      <c r="D48" s="28"/>
      <c r="E48" s="28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18" x14ac:dyDescent="0.25">
      <c r="A49" s="3" t="s">
        <v>39</v>
      </c>
      <c r="B49" s="3" t="s">
        <v>10</v>
      </c>
      <c r="C49" s="3" t="s">
        <v>7</v>
      </c>
      <c r="D49" s="3" t="s">
        <v>11</v>
      </c>
      <c r="E49" s="3"/>
      <c r="F49" s="3" t="s">
        <v>8</v>
      </c>
      <c r="G49" s="3">
        <v>2005</v>
      </c>
      <c r="H49" s="3">
        <v>2020</v>
      </c>
      <c r="I49" s="3">
        <v>2021</v>
      </c>
      <c r="J49" s="3">
        <v>2022</v>
      </c>
      <c r="K49" s="3">
        <v>2023</v>
      </c>
      <c r="L49" s="3">
        <v>2024</v>
      </c>
      <c r="M49" s="3">
        <v>2025</v>
      </c>
      <c r="N49" s="3">
        <v>2026</v>
      </c>
      <c r="O49" s="3">
        <v>2027</v>
      </c>
      <c r="P49" s="3">
        <v>2028</v>
      </c>
      <c r="Q49" s="3">
        <v>2029</v>
      </c>
      <c r="R49" s="3">
        <v>2030</v>
      </c>
    </row>
    <row r="50" spans="1:18" x14ac:dyDescent="0.25">
      <c r="A50" s="13" t="str">
        <f>A36</f>
        <v>Previously Approved Application</v>
      </c>
      <c r="B50" s="13" t="str">
        <f>B36</f>
        <v>CZ_2024_1</v>
      </c>
      <c r="C50" s="13" t="str">
        <f>C21</f>
        <v>NH3</v>
      </c>
      <c r="D50" s="13" t="str">
        <f>D21</f>
        <v>3Da1</v>
      </c>
      <c r="E50" s="13" t="s">
        <v>66</v>
      </c>
      <c r="F50" s="5" t="s">
        <v>9</v>
      </c>
      <c r="G50" s="5">
        <f t="shared" ref="G50:R50" si="0">IFERROR(VLOOKUP($B50,a_AdjustedEmissions,MATCH(G$49,r_AdjustedEmissions,0),0)-VLOOKUP($B50,a_UnadjustedEmissions,MATCH(G$49,r_UnadjustedEmissions,0),0),"")</f>
        <v>-3.5475666666666648</v>
      </c>
      <c r="H50" s="5">
        <f t="shared" si="0"/>
        <v>-7.4628666666666703</v>
      </c>
      <c r="I50" s="5">
        <f t="shared" si="0"/>
        <v>-7.9258440725000057</v>
      </c>
      <c r="J50" s="5">
        <f t="shared" si="0"/>
        <v>-5.0386668927500082</v>
      </c>
      <c r="K50" s="5" t="str">
        <f t="shared" si="0"/>
        <v/>
      </c>
      <c r="L50" s="5" t="str">
        <f t="shared" si="0"/>
        <v/>
      </c>
      <c r="M50" s="5" t="str">
        <f t="shared" si="0"/>
        <v/>
      </c>
      <c r="N50" s="5" t="str">
        <f t="shared" si="0"/>
        <v/>
      </c>
      <c r="O50" s="5" t="str">
        <f t="shared" si="0"/>
        <v/>
      </c>
      <c r="P50" s="5" t="str">
        <f t="shared" si="0"/>
        <v/>
      </c>
      <c r="Q50" s="5" t="str">
        <f t="shared" si="0"/>
        <v/>
      </c>
      <c r="R50" s="5" t="str">
        <f t="shared" si="0"/>
        <v/>
      </c>
    </row>
    <row r="51" spans="1:18" x14ac:dyDescent="0.25">
      <c r="A51" s="13"/>
      <c r="B51" s="13"/>
      <c r="C51" s="13"/>
      <c r="D51" s="13"/>
      <c r="E51" s="1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13"/>
      <c r="B52" s="13"/>
      <c r="C52" s="13"/>
      <c r="D52" s="13"/>
      <c r="E52" s="13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x14ac:dyDescent="0.25">
      <c r="A53" s="13"/>
      <c r="B53" s="13"/>
      <c r="C53" s="13"/>
      <c r="D53" s="13"/>
      <c r="E53" s="13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5" spans="1:18" x14ac:dyDescent="0.25">
      <c r="A55" s="28"/>
      <c r="B55" s="27" t="s">
        <v>67</v>
      </c>
      <c r="C55" s="28"/>
      <c r="D55" s="28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1:18" x14ac:dyDescent="0.25">
      <c r="A56" s="3" t="s">
        <v>39</v>
      </c>
      <c r="B56" s="3" t="s">
        <v>10</v>
      </c>
      <c r="C56" s="3" t="s">
        <v>7</v>
      </c>
      <c r="D56" s="3" t="s">
        <v>11</v>
      </c>
      <c r="E56" s="3"/>
      <c r="F56" s="3" t="s">
        <v>8</v>
      </c>
      <c r="G56" s="3">
        <v>2005</v>
      </c>
      <c r="H56" s="3">
        <v>2020</v>
      </c>
      <c r="I56" s="3">
        <v>2021</v>
      </c>
      <c r="J56" s="3">
        <v>2022</v>
      </c>
      <c r="K56" s="3">
        <v>2023</v>
      </c>
      <c r="L56" s="3">
        <v>2024</v>
      </c>
      <c r="M56" s="3">
        <v>2025</v>
      </c>
      <c r="N56" s="3">
        <v>2026</v>
      </c>
      <c r="O56" s="3">
        <v>2027</v>
      </c>
      <c r="P56" s="3">
        <v>2028</v>
      </c>
      <c r="Q56" s="3">
        <v>2029</v>
      </c>
      <c r="R56" s="3">
        <v>2030</v>
      </c>
    </row>
    <row r="57" spans="1:18" x14ac:dyDescent="0.25">
      <c r="A57" s="30" t="s">
        <v>41</v>
      </c>
      <c r="B57" s="13" t="s">
        <v>70</v>
      </c>
      <c r="C57" s="13" t="s">
        <v>75</v>
      </c>
      <c r="D57" s="13" t="s">
        <v>60</v>
      </c>
      <c r="E57" s="13" t="s">
        <v>66</v>
      </c>
      <c r="F57" s="5" t="s">
        <v>9</v>
      </c>
      <c r="G57" s="5">
        <f t="shared" ref="G57:R57" si="1">SUMIFS(G$50:G$53,$A$50:$A$53,"Previously Approved Application",$C$50:$C$53,"NOx")</f>
        <v>0</v>
      </c>
      <c r="H57" s="5">
        <f t="shared" si="1"/>
        <v>0</v>
      </c>
      <c r="I57" s="5">
        <f t="shared" si="1"/>
        <v>0</v>
      </c>
      <c r="J57" s="5">
        <f t="shared" si="1"/>
        <v>0</v>
      </c>
      <c r="K57" s="5">
        <f t="shared" si="1"/>
        <v>0</v>
      </c>
      <c r="L57" s="5">
        <f t="shared" si="1"/>
        <v>0</v>
      </c>
      <c r="M57" s="5">
        <f t="shared" si="1"/>
        <v>0</v>
      </c>
      <c r="N57" s="5">
        <f t="shared" si="1"/>
        <v>0</v>
      </c>
      <c r="O57" s="5">
        <f t="shared" si="1"/>
        <v>0</v>
      </c>
      <c r="P57" s="5">
        <f t="shared" si="1"/>
        <v>0</v>
      </c>
      <c r="Q57" s="5">
        <f t="shared" si="1"/>
        <v>0</v>
      </c>
      <c r="R57" s="5">
        <f t="shared" si="1"/>
        <v>0</v>
      </c>
    </row>
    <row r="58" spans="1:18" x14ac:dyDescent="0.25">
      <c r="A58" s="30" t="s">
        <v>41</v>
      </c>
      <c r="B58" s="13" t="s">
        <v>70</v>
      </c>
      <c r="C58" s="13" t="s">
        <v>61</v>
      </c>
      <c r="D58" s="13" t="s">
        <v>60</v>
      </c>
      <c r="E58" s="13" t="s">
        <v>66</v>
      </c>
      <c r="F58" s="5" t="s">
        <v>9</v>
      </c>
      <c r="G58" s="5">
        <f t="shared" ref="G58:R58" si="2">SUMIFS(G$50:G$53,$A$50:$A$53,"Previously Approved Application",$C$50:$C$53,"SOx")</f>
        <v>0</v>
      </c>
      <c r="H58" s="5">
        <f t="shared" si="2"/>
        <v>0</v>
      </c>
      <c r="I58" s="5">
        <f t="shared" si="2"/>
        <v>0</v>
      </c>
      <c r="J58" s="5">
        <f t="shared" si="2"/>
        <v>0</v>
      </c>
      <c r="K58" s="5">
        <f t="shared" si="2"/>
        <v>0</v>
      </c>
      <c r="L58" s="5">
        <f t="shared" si="2"/>
        <v>0</v>
      </c>
      <c r="M58" s="5">
        <f t="shared" si="2"/>
        <v>0</v>
      </c>
      <c r="N58" s="5">
        <f t="shared" si="2"/>
        <v>0</v>
      </c>
      <c r="O58" s="5">
        <f t="shared" si="2"/>
        <v>0</v>
      </c>
      <c r="P58" s="5">
        <f t="shared" si="2"/>
        <v>0</v>
      </c>
      <c r="Q58" s="5">
        <f t="shared" si="2"/>
        <v>0</v>
      </c>
      <c r="R58" s="5">
        <f t="shared" si="2"/>
        <v>0</v>
      </c>
    </row>
    <row r="59" spans="1:18" x14ac:dyDescent="0.25">
      <c r="A59" s="30" t="s">
        <v>41</v>
      </c>
      <c r="B59" s="13" t="s">
        <v>70</v>
      </c>
      <c r="C59" s="13" t="s">
        <v>62</v>
      </c>
      <c r="D59" s="13" t="s">
        <v>60</v>
      </c>
      <c r="E59" s="13" t="s">
        <v>66</v>
      </c>
      <c r="F59" s="5" t="s">
        <v>9</v>
      </c>
      <c r="G59" s="5">
        <f t="shared" ref="G59:R59" si="3">SUMIFS(G$50:G$53,$A$50:$A$53,"Previously Approved Application",$C$50:$C$53,"NH3")</f>
        <v>-3.5475666666666648</v>
      </c>
      <c r="H59" s="5">
        <f t="shared" si="3"/>
        <v>-7.4628666666666703</v>
      </c>
      <c r="I59" s="5">
        <f t="shared" si="3"/>
        <v>-7.9258440725000057</v>
      </c>
      <c r="J59" s="5">
        <f t="shared" si="3"/>
        <v>-5.0386668927500082</v>
      </c>
      <c r="K59" s="5">
        <f t="shared" si="3"/>
        <v>0</v>
      </c>
      <c r="L59" s="5">
        <f t="shared" si="3"/>
        <v>0</v>
      </c>
      <c r="M59" s="5">
        <f t="shared" si="3"/>
        <v>0</v>
      </c>
      <c r="N59" s="5">
        <f t="shared" si="3"/>
        <v>0</v>
      </c>
      <c r="O59" s="5">
        <f t="shared" si="3"/>
        <v>0</v>
      </c>
      <c r="P59" s="5">
        <f t="shared" si="3"/>
        <v>0</v>
      </c>
      <c r="Q59" s="5">
        <f t="shared" si="3"/>
        <v>0</v>
      </c>
      <c r="R59" s="5">
        <f t="shared" si="3"/>
        <v>0</v>
      </c>
    </row>
    <row r="60" spans="1:18" x14ac:dyDescent="0.25">
      <c r="A60" s="30" t="s">
        <v>41</v>
      </c>
      <c r="B60" s="13" t="s">
        <v>70</v>
      </c>
      <c r="C60" s="13" t="s">
        <v>63</v>
      </c>
      <c r="D60" s="13" t="s">
        <v>60</v>
      </c>
      <c r="E60" s="13" t="s">
        <v>66</v>
      </c>
      <c r="F60" s="5" t="s">
        <v>9</v>
      </c>
      <c r="G60" s="5">
        <f t="shared" ref="G60:R60" si="4">SUMIFS(G$50:G$53,$A$50:$A$53,"Previously Approved Application",$C$50:$C$53,"NMVOC")</f>
        <v>0</v>
      </c>
      <c r="H60" s="5">
        <f t="shared" si="4"/>
        <v>0</v>
      </c>
      <c r="I60" s="5">
        <f t="shared" si="4"/>
        <v>0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4"/>
        <v>0</v>
      </c>
      <c r="P60" s="5">
        <f t="shared" si="4"/>
        <v>0</v>
      </c>
      <c r="Q60" s="5">
        <f t="shared" si="4"/>
        <v>0</v>
      </c>
      <c r="R60" s="5">
        <f t="shared" si="4"/>
        <v>0</v>
      </c>
    </row>
    <row r="61" spans="1:18" x14ac:dyDescent="0.25">
      <c r="A61" s="30" t="s">
        <v>41</v>
      </c>
      <c r="B61" s="13" t="s">
        <v>70</v>
      </c>
      <c r="C61" s="13" t="s">
        <v>64</v>
      </c>
      <c r="D61" s="13" t="s">
        <v>60</v>
      </c>
      <c r="E61" s="13" t="s">
        <v>66</v>
      </c>
      <c r="F61" s="5" t="s">
        <v>9</v>
      </c>
      <c r="G61" s="5">
        <f t="shared" ref="G61:R61" si="5">SUMIFS(G$50:G$53,$A$50:$A$53,"Previously Approved Application",$C$50:$C$53,"PM2.5")</f>
        <v>0</v>
      </c>
      <c r="H61" s="5">
        <f t="shared" si="5"/>
        <v>0</v>
      </c>
      <c r="I61" s="5">
        <f t="shared" si="5"/>
        <v>0</v>
      </c>
      <c r="J61" s="5">
        <f t="shared" si="5"/>
        <v>0</v>
      </c>
      <c r="K61" s="5">
        <f t="shared" si="5"/>
        <v>0</v>
      </c>
      <c r="L61" s="5">
        <f t="shared" si="5"/>
        <v>0</v>
      </c>
      <c r="M61" s="5">
        <f t="shared" si="5"/>
        <v>0</v>
      </c>
      <c r="N61" s="5">
        <f t="shared" si="5"/>
        <v>0</v>
      </c>
      <c r="O61" s="5">
        <f t="shared" si="5"/>
        <v>0</v>
      </c>
      <c r="P61" s="5">
        <f t="shared" si="5"/>
        <v>0</v>
      </c>
      <c r="Q61" s="5">
        <f t="shared" si="5"/>
        <v>0</v>
      </c>
      <c r="R61" s="5">
        <f t="shared" si="5"/>
        <v>0</v>
      </c>
    </row>
  </sheetData>
  <mergeCells count="2">
    <mergeCell ref="B7:C7"/>
    <mergeCell ref="A1:X1"/>
  </mergeCells>
  <phoneticPr fontId="13" type="noConversion"/>
  <dataValidations count="1">
    <dataValidation type="list" allowBlank="1" showInputMessage="1" showErrorMessage="1" sqref="C21:C24">
      <formula1>PollutantList</formula1>
    </dataValidation>
  </dataValidations>
  <pageMargins left="0.7" right="0.7" top="0.78740157499999996" bottom="0.78740157499999996" header="0.3" footer="0.3"/>
  <pageSetup paperSize="9" orientation="portrait" verticalDpi="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Tabelle1!$A$1:$A$2</xm:f>
          </x14:formula1>
          <xm:sqref>A21:A24 A57:A61</xm:sqref>
        </x14:dataValidation>
        <x14:dataValidation type="list" allowBlank="1" showInputMessage="1" showErrorMessage="1">
          <x14:formula1>
            <xm:f>Tabelle1!$A$1:$A$3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6"/>
  <sheetViews>
    <sheetView workbookViewId="0">
      <selection activeCell="B11" sqref="B11"/>
    </sheetView>
  </sheetViews>
  <sheetFormatPr defaultColWidth="10.88671875" defaultRowHeight="14.4" x14ac:dyDescent="0.3"/>
  <cols>
    <col min="1" max="1" width="37.44140625" bestFit="1" customWidth="1"/>
  </cols>
  <sheetData>
    <row r="1" spans="1:2" x14ac:dyDescent="0.3">
      <c r="A1" t="s">
        <v>40</v>
      </c>
      <c r="B1" t="s">
        <v>72</v>
      </c>
    </row>
    <row r="2" spans="1:2" x14ac:dyDescent="0.3">
      <c r="A2" t="s">
        <v>41</v>
      </c>
      <c r="B2" t="s">
        <v>75</v>
      </c>
    </row>
    <row r="3" spans="1:2" x14ac:dyDescent="0.3">
      <c r="A3" t="s">
        <v>49</v>
      </c>
      <c r="B3" t="s">
        <v>61</v>
      </c>
    </row>
    <row r="4" spans="1:2" x14ac:dyDescent="0.3">
      <c r="B4" t="s">
        <v>62</v>
      </c>
    </row>
    <row r="5" spans="1:2" x14ac:dyDescent="0.3">
      <c r="B5" t="s">
        <v>63</v>
      </c>
    </row>
    <row r="6" spans="1:2" x14ac:dyDescent="0.3">
      <c r="B6" t="s">
        <v>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Read me</vt:lpstr>
      <vt:lpstr>Table1</vt:lpstr>
      <vt:lpstr>Table2</vt:lpstr>
      <vt:lpstr>Tabelle1</vt:lpstr>
      <vt:lpstr>a_AdjustedEmissions</vt:lpstr>
      <vt:lpstr>a_UnadjustedEmissions</vt:lpstr>
      <vt:lpstr>PollutantList</vt:lpstr>
      <vt:lpstr>r_AdjustedEmissions</vt:lpstr>
      <vt:lpstr>r_UnadjustedEmissions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chrisdore</dc:creator>
  <cp:lastModifiedBy>PAVEL MACHÁLEK, Ing.</cp:lastModifiedBy>
  <dcterms:created xsi:type="dcterms:W3CDTF">2014-11-28T12:12:14Z</dcterms:created>
  <dcterms:modified xsi:type="dcterms:W3CDTF">2024-04-26T08:08:27Z</dcterms:modified>
</cp:coreProperties>
</file>